
<file path=[Content_Types].xml><?xml version="1.0" encoding="utf-8"?>
<Types xmlns="http://schemas.openxmlformats.org/package/2006/content-types">
  <Default Extension="bin" ContentType="application/vnd.openxmlformats-officedocument.spreadsheetml.printerSettings"/>
  <Default Extension="emf" ContentType="image/x-emf"/>
  <Default Extension="gif" ContentType="image/gi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drawings/drawing5.xml" ContentType="application/vnd.openxmlformats-officedocument.drawing+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drawings/drawing6.xml" ContentType="application/vnd.openxmlformats-officedocument.drawing+xml"/>
  <Override PartName="/xl/comments2.xml" ContentType="application/vnd.openxmlformats-officedocument.spreadsheetml.comments+xml"/>
  <Override PartName="/xl/charts/chart23.xml" ContentType="application/vnd.openxmlformats-officedocument.drawingml.chart+xml"/>
  <Override PartName="/xl/drawings/drawing7.xml" ContentType="application/vnd.openxmlformats-officedocument.drawing+xml"/>
  <Override PartName="/xl/comments3.xml" ContentType="application/vnd.openxmlformats-officedocument.spreadsheetml.comments+xml"/>
  <Override PartName="/xl/charts/chart24.xml" ContentType="application/vnd.openxmlformats-officedocument.drawingml.chart+xml"/>
  <Override PartName="/xl/charts/style1.xml" ContentType="application/vnd.ms-office.chartstyle+xml"/>
  <Override PartName="/xl/charts/colors1.xml" ContentType="application/vnd.ms-office.chartcolorstyle+xml"/>
  <Override PartName="/xl/charts/chart25.xml" ContentType="application/vnd.openxmlformats-officedocument.drawingml.chart+xml"/>
  <Override PartName="/xl/charts/style2.xml" ContentType="application/vnd.ms-office.chartstyle+xml"/>
  <Override PartName="/xl/charts/colors2.xml" ContentType="application/vnd.ms-office.chartcolorstyle+xml"/>
  <Override PartName="/xl/charts/chart26.xml" ContentType="application/vnd.openxmlformats-officedocument.drawingml.chart+xml"/>
  <Override PartName="/xl/charts/style3.xml" ContentType="application/vnd.ms-office.chartstyle+xml"/>
  <Override PartName="/xl/charts/colors3.xml" ContentType="application/vnd.ms-office.chartcolorstyle+xml"/>
  <Override PartName="/xl/charts/chart27.xml" ContentType="application/vnd.openxmlformats-officedocument.drawingml.chart+xml"/>
  <Override PartName="/xl/charts/style4.xml" ContentType="application/vnd.ms-office.chartstyle+xml"/>
  <Override PartName="/xl/charts/colors4.xml" ContentType="application/vnd.ms-office.chartcolorstyle+xml"/>
  <Override PartName="/xl/charts/chart28.xml" ContentType="application/vnd.openxmlformats-officedocument.drawingml.chart+xml"/>
  <Override PartName="/xl/charts/style5.xml" ContentType="application/vnd.ms-office.chartstyle+xml"/>
  <Override PartName="/xl/charts/colors5.xml" ContentType="application/vnd.ms-office.chartcolorstyle+xml"/>
  <Override PartName="/xl/drawings/drawing8.xml" ContentType="application/vnd.openxmlformats-officedocument.drawing+xml"/>
  <Override PartName="/xl/charts/chart29.xml" ContentType="application/vnd.openxmlformats-officedocument.drawingml.chart+xml"/>
  <Override PartName="/xl/drawings/drawing9.xml" ContentType="application/vnd.openxmlformats-officedocument.drawing+xml"/>
  <Override PartName="/xl/drawings/drawing10.xml" ContentType="application/vnd.openxmlformats-officedocument.drawing+xml"/>
  <Override PartName="/xl/comments4.xml" ContentType="application/vnd.openxmlformats-officedocument.spreadsheetml.comments+xml"/>
  <Override PartName="/xl/charts/chart30.xml" ContentType="application/vnd.openxmlformats-officedocument.drawingml.chart+xml"/>
  <Override PartName="/xl/drawings/drawing11.xml" ContentType="application/vnd.openxmlformats-officedocument.drawing+xml"/>
  <Override PartName="/xl/comments5.xml" ContentType="application/vnd.openxmlformats-officedocument.spreadsheetml.comments+xml"/>
  <Override PartName="/xl/charts/chart31.xml" ContentType="application/vnd.openxmlformats-officedocument.drawingml.chart+xml"/>
  <Override PartName="/xl/drawings/drawing12.xml" ContentType="application/vnd.openxmlformats-officedocument.drawing+xml"/>
  <Override PartName="/xl/drawings/drawing13.xml" ContentType="application/vnd.openxmlformats-officedocument.drawing+xml"/>
  <Override PartName="/xl/comments6.xml" ContentType="application/vnd.openxmlformats-officedocument.spreadsheetml.comments+xml"/>
  <Override PartName="/xl/charts/chart32.xml" ContentType="application/vnd.openxmlformats-officedocument.drawingml.chart+xml"/>
  <Override PartName="/xl/drawings/drawing14.xml" ContentType="application/vnd.openxmlformats-officedocument.drawing+xml"/>
  <Override PartName="/xl/comments7.xml" ContentType="application/vnd.openxmlformats-officedocument.spreadsheetml.comments+xml"/>
  <Override PartName="/xl/charts/chart33.xml" ContentType="application/vnd.openxmlformats-officedocument.drawingml.chart+xml"/>
  <Override PartName="/xl/drawings/drawing15.xml" ContentType="application/vnd.openxmlformats-officedocument.drawing+xml"/>
  <Override PartName="/xl/charts/chart34.xml" ContentType="application/vnd.openxmlformats-officedocument.drawingml.chart+xml"/>
  <Override PartName="/xl/charts/chart35.xml" ContentType="application/vnd.openxmlformats-officedocument.drawingml.chart+xml"/>
  <Override PartName="/xl/charts/chart36.xml" ContentType="application/vnd.openxmlformats-officedocument.drawingml.chart+xml"/>
  <Override PartName="/xl/charts/chart37.xml" ContentType="application/vnd.openxmlformats-officedocument.drawingml.chart+xml"/>
  <Override PartName="/xl/charts/chart38.xml" ContentType="application/vnd.openxmlformats-officedocument.drawingml.chart+xml"/>
  <Override PartName="/xl/charts/chart39.xml" ContentType="application/vnd.openxmlformats-officedocument.drawingml.chart+xml"/>
  <Override PartName="/xl/charts/chart40.xml" ContentType="application/vnd.openxmlformats-officedocument.drawingml.chart+xml"/>
  <Override PartName="/xl/charts/chart41.xml" ContentType="application/vnd.openxmlformats-officedocument.drawingml.chart+xml"/>
  <Override PartName="/xl/charts/chart42.xml" ContentType="application/vnd.openxmlformats-officedocument.drawingml.chart+xml"/>
  <Override PartName="/xl/drawings/drawing16.xml" ContentType="application/vnd.openxmlformats-officedocument.drawing+xml"/>
  <Override PartName="/xl/comments8.xml" ContentType="application/vnd.openxmlformats-officedocument.spreadsheetml.comments+xml"/>
  <Override PartName="/xl/charts/chart43.xml" ContentType="application/vnd.openxmlformats-officedocument.drawingml.chart+xml"/>
  <Override PartName="/xl/drawings/drawing17.xml" ContentType="application/vnd.openxmlformats-officedocument.drawing+xml"/>
  <Override PartName="/xl/comments9.xml" ContentType="application/vnd.openxmlformats-officedocument.spreadsheetml.comments+xml"/>
  <Override PartName="/xl/charts/chart44.xml" ContentType="application/vnd.openxmlformats-officedocument.drawingml.chart+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trlProps/ctrlProp594.xml" ContentType="application/vnd.ms-excel.controlproperties+xml"/>
  <Override PartName="/xl/comments10.xml" ContentType="application/vnd.openxmlformats-officedocument.spreadsheetml.comments+xml"/>
  <Override PartName="/xl/charts/chart45.xml" ContentType="application/vnd.openxmlformats-officedocument.drawingml.chart+xml"/>
  <Override PartName="/xl/charts/chart46.xml" ContentType="application/vnd.openxmlformats-officedocument.drawingml.chart+xml"/>
  <Override PartName="/xl/drawings/drawing21.xml" ContentType="application/vnd.openxmlformats-officedocument.drawing+xml"/>
  <Override PartName="/xl/drawings/drawing22.xml" ContentType="application/vnd.openxmlformats-officedocument.drawing+xml"/>
  <Override PartName="/xl/charts/chart47.xml" ContentType="application/vnd.openxmlformats-officedocument.drawingml.chart+xml"/>
  <Override PartName="/xl/drawings/drawing23.xml" ContentType="application/vnd.openxmlformats-officedocument.drawing+xml"/>
  <Override PartName="/xl/comments11.xml" ContentType="application/vnd.openxmlformats-officedocument.spreadsheetml.comments+xml"/>
  <Override PartName="/xl/charts/chart48.xml" ContentType="application/vnd.openxmlformats-officedocument.drawingml.chart+xml"/>
  <Override PartName="/xl/charts/style6.xml" ContentType="application/vnd.ms-office.chartstyle+xml"/>
  <Override PartName="/xl/charts/colors6.xml" ContentType="application/vnd.ms-office.chartcolorstyle+xml"/>
  <Override PartName="/xl/charts/chart49.xml" ContentType="application/vnd.openxmlformats-officedocument.drawingml.chart+xml"/>
  <Override PartName="/xl/charts/style7.xml" ContentType="application/vnd.ms-office.chartstyle+xml"/>
  <Override PartName="/xl/charts/colors7.xml" ContentType="application/vnd.ms-office.chartcolorstyle+xml"/>
  <Override PartName="/xl/charts/chart50.xml" ContentType="application/vnd.openxmlformats-officedocument.drawingml.chart+xml"/>
  <Override PartName="/xl/charts/style8.xml" ContentType="application/vnd.ms-office.chartstyle+xml"/>
  <Override PartName="/xl/charts/colors8.xml" ContentType="application/vnd.ms-office.chartcolorstyle+xml"/>
  <Override PartName="/xl/charts/chart51.xml" ContentType="application/vnd.openxmlformats-officedocument.drawingml.chart+xml"/>
  <Override PartName="/xl/charts/style9.xml" ContentType="application/vnd.ms-office.chartstyle+xml"/>
  <Override PartName="/xl/charts/colors9.xml" ContentType="application/vnd.ms-office.chartcolorstyle+xml"/>
  <Override PartName="/xl/charts/chart52.xml" ContentType="application/vnd.openxmlformats-officedocument.drawingml.chart+xml"/>
  <Override PartName="/xl/charts/style10.xml" ContentType="application/vnd.ms-office.chartstyle+xml"/>
  <Override PartName="/xl/charts/colors10.xml" ContentType="application/vnd.ms-office.chartcolorstyle+xml"/>
  <Override PartName="/xl/charts/chart53.xml" ContentType="application/vnd.openxmlformats-officedocument.drawingml.chart+xml"/>
  <Override PartName="/xl/charts/style11.xml" ContentType="application/vnd.ms-office.chartstyle+xml"/>
  <Override PartName="/xl/charts/colors11.xml" ContentType="application/vnd.ms-office.chartcolorstyle+xml"/>
  <Override PartName="/xl/charts/chart54.xml" ContentType="application/vnd.openxmlformats-officedocument.drawingml.chart+xml"/>
  <Override PartName="/xl/charts/style12.xml" ContentType="application/vnd.ms-office.chartstyle+xml"/>
  <Override PartName="/xl/charts/colors12.xml" ContentType="application/vnd.ms-office.chartcolorstyle+xml"/>
  <Override PartName="/xl/charts/chart55.xml" ContentType="application/vnd.openxmlformats-officedocument.drawingml.chart+xml"/>
  <Override PartName="/xl/charts/style13.xml" ContentType="application/vnd.ms-office.chartstyle+xml"/>
  <Override PartName="/xl/charts/colors13.xml" ContentType="application/vnd.ms-office.chartcolorstyle+xml"/>
  <Override PartName="/xl/drawings/drawing24.xml" ContentType="application/vnd.openxmlformats-officedocument.drawing+xml"/>
  <Override PartName="/xl/drawings/drawing25.xml" ContentType="application/vnd.openxmlformats-officedocument.drawing+xml"/>
  <Override PartName="/xl/charts/chart56.xml" ContentType="application/vnd.openxmlformats-officedocument.drawingml.chart+xml"/>
  <Override PartName="/xl/charts/style14.xml" ContentType="application/vnd.ms-office.chartstyle+xml"/>
  <Override PartName="/xl/charts/colors14.xml" ContentType="application/vnd.ms-office.chartcolorstyle+xml"/>
  <Override PartName="/xl/drawings/drawing26.xml" ContentType="application/vnd.openxmlformats-officedocument.drawing+xml"/>
  <Override PartName="/xl/drawings/drawing27.xml" ContentType="application/vnd.openxmlformats-officedocument.drawing+xml"/>
  <Override PartName="/xl/charts/chart57.xml" ContentType="application/vnd.openxmlformats-officedocument.drawingml.chart+xml"/>
  <Override PartName="/xl/drawings/drawing28.xml" ContentType="application/vnd.openxmlformats-officedocument.drawing+xml"/>
  <Override PartName="/xl/drawings/drawing29.xml" ContentType="application/vnd.openxmlformats-officedocument.drawing+xml"/>
  <Override PartName="/xl/charts/chart58.xml" ContentType="application/vnd.openxmlformats-officedocument.drawingml.chart+xml"/>
  <Override PartName="/xl/drawings/drawing30.xml" ContentType="application/vnd.openxmlformats-officedocument.drawing+xml"/>
  <Override PartName="/xl/comments12.xml" ContentType="application/vnd.openxmlformats-officedocument.spreadsheetml.comments+xml"/>
  <Override PartName="/xl/charts/chart59.xml" ContentType="application/vnd.openxmlformats-officedocument.drawingml.chart+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showInkAnnotation="0" updateLinks="never" codeName="ThisWorkbook"/>
  <mc:AlternateContent xmlns:mc="http://schemas.openxmlformats.org/markup-compatibility/2006">
    <mc:Choice Requires="x15">
      <x15ac:absPath xmlns:x15ac="http://schemas.microsoft.com/office/spreadsheetml/2010/11/ac" url="D:\Dropbox\@fileswork\@iManagement\"/>
    </mc:Choice>
  </mc:AlternateContent>
  <xr:revisionPtr revIDLastSave="0" documentId="13_ncr:1_{2772AB84-3242-4B6D-A2B4-FC8854CF56C1}" xr6:coauthVersionLast="47" xr6:coauthVersionMax="47" xr10:uidLastSave="{00000000-0000-0000-0000-000000000000}"/>
  <bookViews>
    <workbookView showSheetTabs="0" xWindow="-108" yWindow="-108" windowWidth="46296" windowHeight="25416" tabRatio="899" firstSheet="1" activeTab="1" xr2:uid="{00000000-000D-0000-FFFF-FFFF00000000}"/>
  </bookViews>
  <sheets>
    <sheet name=" " sheetId="82" state="veryHidden" r:id="rId1"/>
    <sheet name="Menu Toolbox" sheetId="12" r:id="rId2"/>
    <sheet name="Checklist" sheetId="114" r:id="rId3"/>
    <sheet name="Canvas" sheetId="84" r:id="rId4"/>
    <sheet name="Forces" sheetId="105" r:id="rId5"/>
    <sheet name="Chances" sheetId="106" r:id="rId6"/>
    <sheet name="Stakeholder" sheetId="76" r:id="rId7"/>
    <sheet name="Wertkette" sheetId="32" r:id="rId8"/>
    <sheet name="Produkte" sheetId="87" r:id="rId9"/>
    <sheet name="Kundenbeziehung" sheetId="99" r:id="rId10"/>
    <sheet name="Kunden" sheetId="88" r:id="rId11"/>
    <sheet name="Kernkompetenzen" sheetId="37" r:id="rId12"/>
    <sheet name="Distribution" sheetId="100" r:id="rId13"/>
    <sheet name="Kosten" sheetId="89" r:id="rId14"/>
    <sheet name="Einnahmen" sheetId="90" r:id="rId15"/>
    <sheet name="Markt" sheetId="107" r:id="rId16"/>
    <sheet name="Branchenstruktur" sheetId="16" r:id="rId17"/>
    <sheet name="Entwicklungstrends" sheetId="33" r:id="rId18"/>
    <sheet name="SGE" sheetId="95" r:id="rId19"/>
    <sheet name="Marketing" sheetId="108" r:id="rId20"/>
    <sheet name="Portfolio" sheetId="36" r:id="rId21"/>
    <sheet name="Lebenszyklus" sheetId="109" r:id="rId22"/>
    <sheet name="Benchmark" sheetId="80" r:id="rId23"/>
    <sheet name="Kommunikation" sheetId="110" r:id="rId24"/>
    <sheet name="Marketingmix" sheetId="111" r:id="rId25"/>
    <sheet name="Matrix" sheetId="113" r:id="rId26"/>
    <sheet name="Swot-Analyse" sheetId="17" r:id="rId27"/>
    <sheet name="Risikomgmt" sheetId="75" r:id="rId28"/>
    <sheet name="Grobplan" sheetId="112" r:id="rId29"/>
    <sheet name="Potenzial" sheetId="77" r:id="rId30"/>
    <sheet name="PESTLE" sheetId="56" r:id="rId31"/>
    <sheet name="Vision" sheetId="35" r:id="rId32"/>
    <sheet name="Zukunftsszenarien" sheetId="19" r:id="rId33"/>
    <sheet name="2Finance" sheetId="34" r:id="rId34"/>
    <sheet name="Logo" sheetId="115" r:id="rId35"/>
  </sheets>
  <externalReferences>
    <externalReference r:id="rId36"/>
  </externalReferences>
  <definedNames>
    <definedName name="_xlnm._FilterDatabase" localSheetId="0" hidden="1">' '!$A$1:$WVO$2086</definedName>
    <definedName name="_xlnm._FilterDatabase" localSheetId="28" hidden="1">Grobplan!$B$4:$H$51</definedName>
    <definedName name="_xlnm._FilterDatabase" localSheetId="26" hidden="1">'Swot-Analyse'!$E$6:$N$47</definedName>
    <definedName name="Datum" localSheetId="34">'[1] '!$Z$4</definedName>
    <definedName name="Datum">' '!$Z$4</definedName>
    <definedName name="_xlnm.Print_Area" localSheetId="33">'2Finance'!$B$1:$H$13</definedName>
    <definedName name="_xlnm.Print_Area" localSheetId="22">Benchmark!$B$1:$I$35</definedName>
    <definedName name="_xlnm.Print_Area" localSheetId="16">Branchenstruktur!$A$1:$H$96</definedName>
    <definedName name="_xlnm.Print_Area" localSheetId="3">Canvas!$B$1:$H$52</definedName>
    <definedName name="_xlnm.Print_Area" localSheetId="5">Chances!$A$1:$U$117</definedName>
    <definedName name="_xlnm.Print_Area" localSheetId="2">Checklist!$A$1:$D$29</definedName>
    <definedName name="_xlnm.Print_Area" localSheetId="12">Distribution!$B$1:$G$28</definedName>
    <definedName name="_xlnm.Print_Area" localSheetId="14">Einnahmen!$A$1:$I$41</definedName>
    <definedName name="_xlnm.Print_Area" localSheetId="17">Entwicklungstrends!$B$1:$H$98</definedName>
    <definedName name="_xlnm.Print_Area" localSheetId="4">Forces!$A$1:$U$97</definedName>
    <definedName name="_xlnm.Print_Area" localSheetId="28">Grobplan!$A$1:$BH$53</definedName>
    <definedName name="_xlnm.Print_Area" localSheetId="11">Kernkompetenzen!$B$1:$J$53</definedName>
    <definedName name="_xlnm.Print_Area" localSheetId="23">Kommunikation!$B$1:$I$118</definedName>
    <definedName name="_xlnm.Print_Area" localSheetId="13">Kosten!$A$1:$I$41</definedName>
    <definedName name="_xlnm.Print_Area" localSheetId="10">Kunden!$B$1:$I$65</definedName>
    <definedName name="_xlnm.Print_Area" localSheetId="9">Kundenbeziehung!$B$1:$G$28</definedName>
    <definedName name="_xlnm.Print_Area" localSheetId="21">Lebenszyklus!$B$1:$L$35</definedName>
    <definedName name="_xlnm.Print_Area" localSheetId="19">Marketing!$A$1:$G$22</definedName>
    <definedName name="_xlnm.Print_Area" localSheetId="24">Marketingmix!$B$1:$H$32</definedName>
    <definedName name="_xlnm.Print_Area" localSheetId="15">Markt!$B$1:$K$53</definedName>
    <definedName name="_xlnm.Print_Area" localSheetId="1">'Menu Toolbox'!$B$1:$L$35</definedName>
    <definedName name="_xlnm.Print_Area" localSheetId="30">PESTLE!$B$1:$H$96</definedName>
    <definedName name="_xlnm.Print_Area" localSheetId="20">Portfolio!$A$1:$H$98</definedName>
    <definedName name="_xlnm.Print_Area" localSheetId="29">Potenzial!$B$1:$I$36</definedName>
    <definedName name="_xlnm.Print_Area" localSheetId="8">Produkte!$A$1:$I$60</definedName>
    <definedName name="_xlnm.Print_Area" localSheetId="27">Risikomgmt!$B$1:$I$57</definedName>
    <definedName name="_xlnm.Print_Area" localSheetId="18">SGE!$A$1:$H$16</definedName>
    <definedName name="_xlnm.Print_Area" localSheetId="6">Stakeholder!$B$1:$J$75</definedName>
    <definedName name="_xlnm.Print_Area" localSheetId="26">'Swot-Analyse'!$B$1:$Q$46</definedName>
    <definedName name="_xlnm.Print_Area" localSheetId="31">Vision!$B$1:$B$4</definedName>
    <definedName name="_xlnm.Print_Area" localSheetId="7">Wertkette!$B$1:$I$146</definedName>
    <definedName name="_xlnm.Print_Area" localSheetId="32">Zukunftsszenarien!$B$1:$G$29</definedName>
    <definedName name="_xlnm.Print_Titles" localSheetId="33">'2Finance'!$1:$1</definedName>
    <definedName name="_xlnm.Print_Titles" localSheetId="22">Benchmark!$1:$1</definedName>
    <definedName name="_xlnm.Print_Titles" localSheetId="16">Branchenstruktur!$1:$3</definedName>
    <definedName name="_xlnm.Print_Titles" localSheetId="3">Canvas!$1:$1</definedName>
    <definedName name="_xlnm.Print_Titles" localSheetId="2">Checklist!$1:$1</definedName>
    <definedName name="_xlnm.Print_Titles" localSheetId="12">Distribution!$1:$1</definedName>
    <definedName name="_xlnm.Print_Titles" localSheetId="14">Einnahmen!$1:$1</definedName>
    <definedName name="_xlnm.Print_Titles" localSheetId="17">Entwicklungstrends!$1:$1</definedName>
    <definedName name="_xlnm.Print_Titles" localSheetId="11">Kernkompetenzen!$1:$1</definedName>
    <definedName name="_xlnm.Print_Titles" localSheetId="13">Kosten!$1:$1</definedName>
    <definedName name="_xlnm.Print_Titles" localSheetId="10">Kunden!$1:$1</definedName>
    <definedName name="_xlnm.Print_Titles" localSheetId="9">Kundenbeziehung!$1:$1</definedName>
    <definedName name="_xlnm.Print_Titles" localSheetId="30">PESTLE!$1:$1</definedName>
    <definedName name="_xlnm.Print_Titles" localSheetId="29">Potenzial!$1:$1</definedName>
    <definedName name="_xlnm.Print_Titles" localSheetId="8">Produkte!$1:$1</definedName>
    <definedName name="_xlnm.Print_Titles" localSheetId="27">Risikomgmt!$1:$1</definedName>
    <definedName name="_xlnm.Print_Titles" localSheetId="18">SGE!$1:$1</definedName>
    <definedName name="_xlnm.Print_Titles" localSheetId="6">Stakeholder!$1:$1</definedName>
    <definedName name="_xlnm.Print_Titles" localSheetId="26">'Swot-Analyse'!$1:$1</definedName>
    <definedName name="_xlnm.Print_Titles" localSheetId="31">Vision!$1:$1</definedName>
    <definedName name="_xlnm.Print_Titles" localSheetId="7">Wertkette!$1:$1</definedName>
    <definedName name="_xlnm.Print_Titles" localSheetId="32">Zukunftsszenarien!$1:$1</definedName>
    <definedName name="Ersatzprodukte">Branchenstruktur!$C$43</definedName>
    <definedName name="graph_2_stakeholder">Stakeholder!$A$76</definedName>
    <definedName name="graph_chances" localSheetId="5">Chances!$A$116</definedName>
    <definedName name="graph_forces">Forces!$A$96</definedName>
    <definedName name="Graph_Kompetenzen">Kernkompetenzen!$A$52</definedName>
    <definedName name="Graph_Kunden" localSheetId="15">Markt!$A$53</definedName>
    <definedName name="Graph_Kunden" localSheetId="18">SGE!$A$15</definedName>
    <definedName name="Graph_Kunden">Kunden!$A$64</definedName>
    <definedName name="graph_pestel">PESTLE!$A$124</definedName>
    <definedName name="Graph_Produkte" localSheetId="2">Checklist!#REF!</definedName>
    <definedName name="Graph_Produkte">Produkte!$A$59</definedName>
    <definedName name="Graph_Risk">Risikomgmt!$A$56</definedName>
    <definedName name="graph_stakeholder">Stakeholder!$A$50</definedName>
    <definedName name="help">#REF!</definedName>
    <definedName name="help_0">#REF!</definedName>
    <definedName name="help_1">#REF!</definedName>
    <definedName name="help_10">#REF!</definedName>
    <definedName name="help_11">#REF!</definedName>
    <definedName name="help_12">#REF!</definedName>
    <definedName name="help_13">#REF!</definedName>
    <definedName name="help_14">#REF!</definedName>
    <definedName name="help_15">#REF!</definedName>
    <definedName name="help_16">#REF!</definedName>
    <definedName name="help_17">#REF!</definedName>
    <definedName name="help_18">#REF!</definedName>
    <definedName name="help_19">#REF!</definedName>
    <definedName name="help_2">#REF!</definedName>
    <definedName name="help_20">#REF!</definedName>
    <definedName name="help_21">#REF!</definedName>
    <definedName name="help_22">#REF!</definedName>
    <definedName name="help_23">#REF!</definedName>
    <definedName name="help_24">#REF!</definedName>
    <definedName name="help_25">#REF!</definedName>
    <definedName name="help_3">#REF!</definedName>
    <definedName name="help_4">#REF!</definedName>
    <definedName name="help_5">#REF!</definedName>
    <definedName name="help_6">#REF!</definedName>
    <definedName name="help_7">#REF!</definedName>
    <definedName name="help_8">#REF!</definedName>
    <definedName name="help_9">#REF!</definedName>
    <definedName name="Kunden">Branchenstruktur!$C$73</definedName>
    <definedName name="Lieferanten">Branchenstruktur!$C$58</definedName>
    <definedName name="McKinsey">Portfolio!$D$60</definedName>
    <definedName name="Mitbewerber">Branchenstruktur!$C$24</definedName>
    <definedName name="oekologisch">Entwicklungstrends!$C$93</definedName>
    <definedName name="oekonomisch">Entwicklungstrends!$C$33</definedName>
    <definedName name="politisch">Entwicklungstrends!$C$14</definedName>
    <definedName name="rechtlich">Entwicklungstrends!$C$78</definedName>
    <definedName name="Rivalitaet">Branchenstruktur!$C$88</definedName>
    <definedName name="soziologisch">Entwicklungstrends!$C$48</definedName>
    <definedName name="Sprachen">' '!$C$3:$G$3</definedName>
    <definedName name="technologisch">Entwicklungstrends!$C$63</definedName>
    <definedName name="top">PESTLE!$A$2</definedName>
    <definedName name="top_2">Branchenstruktur!$A$2</definedName>
    <definedName name="top_chances" localSheetId="5">Chances!$A$8</definedName>
    <definedName name="top_distribution" localSheetId="12">Distribution!$A$2</definedName>
    <definedName name="top_entwicklungstrends">Entwicklungstrends!$A$2</definedName>
    <definedName name="top_forces">Forces!$A$8</definedName>
    <definedName name="top_kennzahlen">'2Finance'!$A$2</definedName>
    <definedName name="top_kunden" localSheetId="18">SGE!$C$5</definedName>
    <definedName name="top_kunden">Kunden!$C$5</definedName>
    <definedName name="top_kundenbeziehung">Kundenbeziehung!$A$2</definedName>
    <definedName name="top_markt" localSheetId="12">Distribution!$A$2</definedName>
    <definedName name="top_markt" localSheetId="9">Kundenbeziehung!$A$2</definedName>
    <definedName name="top_markt2">Markt!$A$2</definedName>
    <definedName name="top_Porter" localSheetId="23">Kommunikation!$A$2</definedName>
    <definedName name="top_Porter">Wertkette!$A$2</definedName>
    <definedName name="top_portfolio">Portfolio!$A$2</definedName>
    <definedName name="top_swot">'Swot-Analyse'!$A$2</definedName>
    <definedName name="up">#REF!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5" i="82" l="1"/>
  <c r="A198" i="82" s="1"/>
  <c r="D7" i="77" s="1"/>
  <c r="N47" i="17"/>
  <c r="M47" i="17"/>
  <c r="L47" i="17"/>
  <c r="K47" i="17"/>
  <c r="J47" i="17"/>
  <c r="I47" i="17"/>
  <c r="H47" i="17"/>
  <c r="G47" i="17"/>
  <c r="F47" i="17"/>
  <c r="E47" i="17"/>
  <c r="N46" i="17"/>
  <c r="M46" i="17"/>
  <c r="L46" i="17"/>
  <c r="K46" i="17"/>
  <c r="J46" i="17"/>
  <c r="I46" i="17"/>
  <c r="H46" i="17"/>
  <c r="G46" i="17"/>
  <c r="F46" i="17"/>
  <c r="E46" i="17"/>
  <c r="N45" i="17"/>
  <c r="M45" i="17"/>
  <c r="L45" i="17"/>
  <c r="K45" i="17"/>
  <c r="J45" i="17"/>
  <c r="I45" i="17"/>
  <c r="H45" i="17"/>
  <c r="G45" i="17"/>
  <c r="F45" i="17"/>
  <c r="E45" i="17"/>
  <c r="N44" i="17"/>
  <c r="M44" i="17"/>
  <c r="L44" i="17"/>
  <c r="K44" i="17"/>
  <c r="J44" i="17"/>
  <c r="I44" i="17"/>
  <c r="H44" i="17"/>
  <c r="G44" i="17"/>
  <c r="F44" i="17"/>
  <c r="E44" i="17"/>
  <c r="N43" i="17"/>
  <c r="M43" i="17"/>
  <c r="L43" i="17"/>
  <c r="K43" i="17"/>
  <c r="J43" i="17"/>
  <c r="I43" i="17"/>
  <c r="H43" i="17"/>
  <c r="G43" i="17"/>
  <c r="F43" i="17"/>
  <c r="E43" i="17"/>
  <c r="N42" i="17"/>
  <c r="M42" i="17"/>
  <c r="L42" i="17"/>
  <c r="K42" i="17"/>
  <c r="J42" i="17"/>
  <c r="I42" i="17"/>
  <c r="H42" i="17"/>
  <c r="G42" i="17"/>
  <c r="F42" i="17"/>
  <c r="E42" i="17"/>
  <c r="N41" i="17"/>
  <c r="M41" i="17"/>
  <c r="L41" i="17"/>
  <c r="K41" i="17"/>
  <c r="J41" i="17"/>
  <c r="I41" i="17"/>
  <c r="H41" i="17"/>
  <c r="G41" i="17"/>
  <c r="F41" i="17"/>
  <c r="E41" i="17"/>
  <c r="N40" i="17"/>
  <c r="M40" i="17"/>
  <c r="L40" i="17"/>
  <c r="K40" i="17"/>
  <c r="J40" i="17"/>
  <c r="I40" i="17"/>
  <c r="H40" i="17"/>
  <c r="G40" i="17"/>
  <c r="F40" i="17"/>
  <c r="E40" i="17"/>
  <c r="N39" i="17"/>
  <c r="M39" i="17"/>
  <c r="L39" i="17"/>
  <c r="K39" i="17"/>
  <c r="J39" i="17"/>
  <c r="I39" i="17"/>
  <c r="H39" i="17"/>
  <c r="G39" i="17"/>
  <c r="F39" i="17"/>
  <c r="E39" i="17"/>
  <c r="N38" i="17"/>
  <c r="M38" i="17"/>
  <c r="L38" i="17"/>
  <c r="K38" i="17"/>
  <c r="J38" i="17"/>
  <c r="I38" i="17"/>
  <c r="H38" i="17"/>
  <c r="G38" i="17"/>
  <c r="F38" i="17"/>
  <c r="E38" i="17"/>
  <c r="N37" i="17"/>
  <c r="M37" i="17"/>
  <c r="L37" i="17"/>
  <c r="K37" i="17"/>
  <c r="J37" i="17"/>
  <c r="I37" i="17"/>
  <c r="H37" i="17"/>
  <c r="G37" i="17"/>
  <c r="F37" i="17"/>
  <c r="E37" i="17"/>
  <c r="N36" i="17"/>
  <c r="M36" i="17"/>
  <c r="L36" i="17"/>
  <c r="K36" i="17"/>
  <c r="J36" i="17"/>
  <c r="I36" i="17"/>
  <c r="H36" i="17"/>
  <c r="G36" i="17"/>
  <c r="F36" i="17"/>
  <c r="E36" i="17"/>
  <c r="N35" i="17"/>
  <c r="M35" i="17"/>
  <c r="L35" i="17"/>
  <c r="K35" i="17"/>
  <c r="J35" i="17"/>
  <c r="I35" i="17"/>
  <c r="H35" i="17"/>
  <c r="G35" i="17"/>
  <c r="F35" i="17"/>
  <c r="E35" i="17"/>
  <c r="N34" i="17"/>
  <c r="M34" i="17"/>
  <c r="L34" i="17"/>
  <c r="K34" i="17"/>
  <c r="J34" i="17"/>
  <c r="I34" i="17"/>
  <c r="H34" i="17"/>
  <c r="G34" i="17"/>
  <c r="F34" i="17"/>
  <c r="E34" i="17"/>
  <c r="N33" i="17"/>
  <c r="M33" i="17"/>
  <c r="L33" i="17"/>
  <c r="K33" i="17"/>
  <c r="J33" i="17"/>
  <c r="I33" i="17"/>
  <c r="H33" i="17"/>
  <c r="G33" i="17"/>
  <c r="F33" i="17"/>
  <c r="E33" i="17"/>
  <c r="N32" i="17"/>
  <c r="M32" i="17"/>
  <c r="L32" i="17"/>
  <c r="K32" i="17"/>
  <c r="J32" i="17"/>
  <c r="I32" i="17"/>
  <c r="H32" i="17"/>
  <c r="G32" i="17"/>
  <c r="F32" i="17"/>
  <c r="E32" i="17"/>
  <c r="N31" i="17"/>
  <c r="M31" i="17"/>
  <c r="L31" i="17"/>
  <c r="K31" i="17"/>
  <c r="J31" i="17"/>
  <c r="I31" i="17"/>
  <c r="H31" i="17"/>
  <c r="G31" i="17"/>
  <c r="F31" i="17"/>
  <c r="E31" i="17"/>
  <c r="N30" i="17"/>
  <c r="M30" i="17"/>
  <c r="L30" i="17"/>
  <c r="K30" i="17"/>
  <c r="J30" i="17"/>
  <c r="I30" i="17"/>
  <c r="H30" i="17"/>
  <c r="G30" i="17"/>
  <c r="F30" i="17"/>
  <c r="E30" i="17"/>
  <c r="N29" i="17"/>
  <c r="M29" i="17"/>
  <c r="L29" i="17"/>
  <c r="K29" i="17"/>
  <c r="J29" i="17"/>
  <c r="I29" i="17"/>
  <c r="H29" i="17"/>
  <c r="G29" i="17"/>
  <c r="F29" i="17"/>
  <c r="E29" i="17"/>
  <c r="N28" i="17"/>
  <c r="M28" i="17"/>
  <c r="L28" i="17"/>
  <c r="K28" i="17"/>
  <c r="J28" i="17"/>
  <c r="I28" i="17"/>
  <c r="H28" i="17"/>
  <c r="G28" i="17"/>
  <c r="F28" i="17"/>
  <c r="E28" i="17"/>
  <c r="N26" i="17"/>
  <c r="M26" i="17"/>
  <c r="L26" i="17"/>
  <c r="K26" i="17"/>
  <c r="J26" i="17"/>
  <c r="I26" i="17"/>
  <c r="H26" i="17"/>
  <c r="G26" i="17"/>
  <c r="F26" i="17"/>
  <c r="E26" i="17"/>
  <c r="N25" i="17"/>
  <c r="M25" i="17"/>
  <c r="L25" i="17"/>
  <c r="K25" i="17"/>
  <c r="J25" i="17"/>
  <c r="I25" i="17"/>
  <c r="H25" i="17"/>
  <c r="G25" i="17"/>
  <c r="F25" i="17"/>
  <c r="E25" i="17"/>
  <c r="N24" i="17"/>
  <c r="M24" i="17"/>
  <c r="L24" i="17"/>
  <c r="K24" i="17"/>
  <c r="J24" i="17"/>
  <c r="I24" i="17"/>
  <c r="H24" i="17"/>
  <c r="G24" i="17"/>
  <c r="F24" i="17"/>
  <c r="E24" i="17"/>
  <c r="N23" i="17"/>
  <c r="M23" i="17"/>
  <c r="L23" i="17"/>
  <c r="K23" i="17"/>
  <c r="J23" i="17"/>
  <c r="I23" i="17"/>
  <c r="H23" i="17"/>
  <c r="G23" i="17"/>
  <c r="F23" i="17"/>
  <c r="E23" i="17"/>
  <c r="N22" i="17"/>
  <c r="M22" i="17"/>
  <c r="L22" i="17"/>
  <c r="K22" i="17"/>
  <c r="J22" i="17"/>
  <c r="I22" i="17"/>
  <c r="H22" i="17"/>
  <c r="G22" i="17"/>
  <c r="F22" i="17"/>
  <c r="E22" i="17"/>
  <c r="N21" i="17"/>
  <c r="M21" i="17"/>
  <c r="L21" i="17"/>
  <c r="K21" i="17"/>
  <c r="J21" i="17"/>
  <c r="I21" i="17"/>
  <c r="H21" i="17"/>
  <c r="G21" i="17"/>
  <c r="F21" i="17"/>
  <c r="E21" i="17"/>
  <c r="N20" i="17"/>
  <c r="M20" i="17"/>
  <c r="L20" i="17"/>
  <c r="K20" i="17"/>
  <c r="J20" i="17"/>
  <c r="I20" i="17"/>
  <c r="H20" i="17"/>
  <c r="G20" i="17"/>
  <c r="F20" i="17"/>
  <c r="E20" i="17"/>
  <c r="N19" i="17"/>
  <c r="M19" i="17"/>
  <c r="L19" i="17"/>
  <c r="K19" i="17"/>
  <c r="J19" i="17"/>
  <c r="I19" i="17"/>
  <c r="H19" i="17"/>
  <c r="G19" i="17"/>
  <c r="F19" i="17"/>
  <c r="E19" i="17"/>
  <c r="N18" i="17"/>
  <c r="M18" i="17"/>
  <c r="L18" i="17"/>
  <c r="K18" i="17"/>
  <c r="J18" i="17"/>
  <c r="I18" i="17"/>
  <c r="H18" i="17"/>
  <c r="G18" i="17"/>
  <c r="F18" i="17"/>
  <c r="E18" i="17"/>
  <c r="N17" i="17"/>
  <c r="M17" i="17"/>
  <c r="L17" i="17"/>
  <c r="K17" i="17"/>
  <c r="J17" i="17"/>
  <c r="I17" i="17"/>
  <c r="H17" i="17"/>
  <c r="G17" i="17"/>
  <c r="F17" i="17"/>
  <c r="E17" i="17"/>
  <c r="N16" i="17"/>
  <c r="M16" i="17"/>
  <c r="L16" i="17"/>
  <c r="K16" i="17"/>
  <c r="J16" i="17"/>
  <c r="I16" i="17"/>
  <c r="H16" i="17"/>
  <c r="G16" i="17"/>
  <c r="F16" i="17"/>
  <c r="E16" i="17"/>
  <c r="N15" i="17"/>
  <c r="M15" i="17"/>
  <c r="L15" i="17"/>
  <c r="K15" i="17"/>
  <c r="J15" i="17"/>
  <c r="I15" i="17"/>
  <c r="H15" i="17"/>
  <c r="G15" i="17"/>
  <c r="F15" i="17"/>
  <c r="E15" i="17"/>
  <c r="N14" i="17"/>
  <c r="M14" i="17"/>
  <c r="L14" i="17"/>
  <c r="K14" i="17"/>
  <c r="J14" i="17"/>
  <c r="I14" i="17"/>
  <c r="H14" i="17"/>
  <c r="G14" i="17"/>
  <c r="F14" i="17"/>
  <c r="E14" i="17"/>
  <c r="N13" i="17"/>
  <c r="M13" i="17"/>
  <c r="L13" i="17"/>
  <c r="K13" i="17"/>
  <c r="J13" i="17"/>
  <c r="I13" i="17"/>
  <c r="H13" i="17"/>
  <c r="G13" i="17"/>
  <c r="F13" i="17"/>
  <c r="E13" i="17"/>
  <c r="N12" i="17"/>
  <c r="M12" i="17"/>
  <c r="L12" i="17"/>
  <c r="K12" i="17"/>
  <c r="J12" i="17"/>
  <c r="I12" i="17"/>
  <c r="H12" i="17"/>
  <c r="G12" i="17"/>
  <c r="F12" i="17"/>
  <c r="E12" i="17"/>
  <c r="N11" i="17"/>
  <c r="M11" i="17"/>
  <c r="L11" i="17"/>
  <c r="K11" i="17"/>
  <c r="J11" i="17"/>
  <c r="I11" i="17"/>
  <c r="H11" i="17"/>
  <c r="G11" i="17"/>
  <c r="F11" i="17"/>
  <c r="E11" i="17"/>
  <c r="N10" i="17"/>
  <c r="M10" i="17"/>
  <c r="L10" i="17"/>
  <c r="K10" i="17"/>
  <c r="J10" i="17"/>
  <c r="I10" i="17"/>
  <c r="H10" i="17"/>
  <c r="G10" i="17"/>
  <c r="F10" i="17"/>
  <c r="E10" i="17"/>
  <c r="N9" i="17"/>
  <c r="M9" i="17"/>
  <c r="L9" i="17"/>
  <c r="K9" i="17"/>
  <c r="J9" i="17"/>
  <c r="I9" i="17"/>
  <c r="H9" i="17"/>
  <c r="G9" i="17"/>
  <c r="F9" i="17"/>
  <c r="E9" i="17"/>
  <c r="N8" i="17"/>
  <c r="M8" i="17"/>
  <c r="L8" i="17"/>
  <c r="K8" i="17"/>
  <c r="J8" i="17"/>
  <c r="I8" i="17"/>
  <c r="H8" i="17"/>
  <c r="G8" i="17"/>
  <c r="F8" i="17"/>
  <c r="E8" i="17"/>
  <c r="N7" i="17"/>
  <c r="M7" i="17"/>
  <c r="L7" i="17"/>
  <c r="K7" i="17"/>
  <c r="J7" i="17"/>
  <c r="I7" i="17"/>
  <c r="H7" i="17"/>
  <c r="G7" i="17"/>
  <c r="F7" i="17"/>
  <c r="E7" i="17"/>
  <c r="E99" i="33"/>
  <c r="D9" i="33" s="1"/>
  <c r="E84" i="33"/>
  <c r="E69" i="33"/>
  <c r="D7" i="33" s="1"/>
  <c r="E54" i="33"/>
  <c r="E39" i="33"/>
  <c r="D5" i="33" s="1"/>
  <c r="E24" i="33"/>
  <c r="E94" i="16"/>
  <c r="E79" i="16"/>
  <c r="E64" i="16"/>
  <c r="E49" i="16"/>
  <c r="E34" i="16"/>
  <c r="H5" i="16" s="1"/>
  <c r="E97" i="56"/>
  <c r="E83" i="56"/>
  <c r="E69" i="56"/>
  <c r="E55" i="56"/>
  <c r="E41" i="56"/>
  <c r="E27" i="56"/>
  <c r="C8" i="112"/>
  <c r="D8" i="112" s="1"/>
  <c r="H8" i="112" s="1"/>
  <c r="B3" i="112"/>
  <c r="I7" i="112" s="1"/>
  <c r="I6" i="112" s="1"/>
  <c r="C35" i="36"/>
  <c r="C36" i="36"/>
  <c r="C37" i="36"/>
  <c r="C38" i="36"/>
  <c r="C39" i="36"/>
  <c r="C40" i="36"/>
  <c r="C41" i="36"/>
  <c r="C42" i="36"/>
  <c r="C59" i="36" s="1"/>
  <c r="C43" i="36"/>
  <c r="C34" i="36"/>
  <c r="G52" i="112"/>
  <c r="L14" i="107"/>
  <c r="L13" i="107"/>
  <c r="L12" i="107"/>
  <c r="L11" i="107"/>
  <c r="L10" i="107"/>
  <c r="L9" i="107"/>
  <c r="L8" i="107"/>
  <c r="L7" i="107"/>
  <c r="J24" i="87"/>
  <c r="J23" i="87"/>
  <c r="J22" i="87"/>
  <c r="J21" i="87"/>
  <c r="J20" i="87"/>
  <c r="J19" i="87"/>
  <c r="J18" i="87"/>
  <c r="J17" i="87"/>
  <c r="J16" i="87"/>
  <c r="J15" i="87"/>
  <c r="J14" i="87"/>
  <c r="J13" i="87"/>
  <c r="J12" i="87"/>
  <c r="J11" i="87"/>
  <c r="J10" i="87"/>
  <c r="J9" i="87"/>
  <c r="J8" i="87"/>
  <c r="J7" i="87"/>
  <c r="J6" i="87"/>
  <c r="J5" i="87"/>
  <c r="K24" i="76"/>
  <c r="K23" i="76"/>
  <c r="K22" i="76"/>
  <c r="K21" i="76"/>
  <c r="K20" i="76"/>
  <c r="K19" i="76"/>
  <c r="K18" i="76"/>
  <c r="K17" i="76"/>
  <c r="K16" i="76"/>
  <c r="K15" i="76"/>
  <c r="K14" i="76"/>
  <c r="K13" i="76"/>
  <c r="K12" i="76"/>
  <c r="K11" i="76"/>
  <c r="K10" i="76"/>
  <c r="K9" i="76"/>
  <c r="K8" i="76"/>
  <c r="K7" i="76"/>
  <c r="K6" i="76"/>
  <c r="K5" i="76"/>
  <c r="J24" i="88"/>
  <c r="J23" i="88"/>
  <c r="J22" i="88"/>
  <c r="J21" i="88"/>
  <c r="J20" i="88"/>
  <c r="J19" i="88"/>
  <c r="J18" i="88"/>
  <c r="J17" i="88"/>
  <c r="J16" i="88"/>
  <c r="J15" i="88"/>
  <c r="J14" i="88"/>
  <c r="J13" i="88"/>
  <c r="J12" i="88"/>
  <c r="J11" i="88"/>
  <c r="J10" i="88"/>
  <c r="J9" i="88"/>
  <c r="J8" i="88"/>
  <c r="J7" i="88"/>
  <c r="J6" i="88"/>
  <c r="J5" i="88"/>
  <c r="J116" i="110"/>
  <c r="J115" i="110"/>
  <c r="J114" i="110"/>
  <c r="J113" i="110"/>
  <c r="J112" i="110"/>
  <c r="J111" i="110"/>
  <c r="J110" i="110"/>
  <c r="J109" i="110"/>
  <c r="J108" i="110"/>
  <c r="J107" i="110"/>
  <c r="J102" i="110"/>
  <c r="J101" i="110"/>
  <c r="J100" i="110"/>
  <c r="J99" i="110"/>
  <c r="J98" i="110"/>
  <c r="J97" i="110"/>
  <c r="J96" i="110"/>
  <c r="J95" i="110"/>
  <c r="J94" i="110"/>
  <c r="J93" i="110"/>
  <c r="J88" i="110"/>
  <c r="J87" i="110"/>
  <c r="J86" i="110"/>
  <c r="J85" i="110"/>
  <c r="J84" i="110"/>
  <c r="J83" i="110"/>
  <c r="J82" i="110"/>
  <c r="J81" i="110"/>
  <c r="J80" i="110"/>
  <c r="J79" i="110"/>
  <c r="J74" i="110"/>
  <c r="J73" i="110"/>
  <c r="J72" i="110"/>
  <c r="J71" i="110"/>
  <c r="J70" i="110"/>
  <c r="J69" i="110"/>
  <c r="J68" i="110"/>
  <c r="J67" i="110"/>
  <c r="J66" i="110"/>
  <c r="J65" i="110"/>
  <c r="J60" i="110"/>
  <c r="J59" i="110"/>
  <c r="J58" i="110"/>
  <c r="J57" i="110"/>
  <c r="J56" i="110"/>
  <c r="J55" i="110"/>
  <c r="J54" i="110"/>
  <c r="J53" i="110"/>
  <c r="J52" i="110"/>
  <c r="J51" i="110"/>
  <c r="J46" i="110"/>
  <c r="J45" i="110"/>
  <c r="J44" i="110"/>
  <c r="J43" i="110"/>
  <c r="J42" i="110"/>
  <c r="J41" i="110"/>
  <c r="J40" i="110"/>
  <c r="J39" i="110"/>
  <c r="J38" i="110"/>
  <c r="J37" i="110"/>
  <c r="J32" i="110"/>
  <c r="J31" i="110"/>
  <c r="J30" i="110"/>
  <c r="J29" i="110"/>
  <c r="J28" i="110"/>
  <c r="J27" i="110"/>
  <c r="J26" i="110"/>
  <c r="J25" i="110"/>
  <c r="J24" i="110"/>
  <c r="J23" i="110"/>
  <c r="J18" i="110"/>
  <c r="J17" i="110"/>
  <c r="J16" i="110"/>
  <c r="J15" i="110"/>
  <c r="J14" i="110"/>
  <c r="J13" i="110"/>
  <c r="J12" i="110"/>
  <c r="J11" i="110"/>
  <c r="J10" i="110"/>
  <c r="J9" i="110"/>
  <c r="D8" i="33"/>
  <c r="D6" i="33"/>
  <c r="D4" i="33"/>
  <c r="H9" i="16"/>
  <c r="H8" i="16"/>
  <c r="H7" i="16"/>
  <c r="H6" i="16"/>
  <c r="H3" i="84"/>
  <c r="C26" i="100"/>
  <c r="C25" i="100"/>
  <c r="C24" i="100"/>
  <c r="C23" i="100"/>
  <c r="C22" i="100"/>
  <c r="C21" i="100"/>
  <c r="C20" i="100"/>
  <c r="C19" i="100"/>
  <c r="C18" i="100"/>
  <c r="C17" i="100"/>
  <c r="C16" i="100"/>
  <c r="C15" i="100"/>
  <c r="C14" i="100"/>
  <c r="C13" i="100"/>
  <c r="C12" i="100"/>
  <c r="C11" i="100"/>
  <c r="C10" i="100"/>
  <c r="C9" i="100"/>
  <c r="C8" i="100"/>
  <c r="C7" i="100"/>
  <c r="C26" i="99"/>
  <c r="C25" i="99"/>
  <c r="C24" i="99"/>
  <c r="C23" i="99"/>
  <c r="C22" i="99"/>
  <c r="C21" i="99"/>
  <c r="C20" i="99"/>
  <c r="C19" i="99"/>
  <c r="C18" i="99"/>
  <c r="C17" i="99"/>
  <c r="C16" i="99"/>
  <c r="C15" i="99"/>
  <c r="C14" i="99"/>
  <c r="C13" i="99"/>
  <c r="C12" i="99"/>
  <c r="C11" i="99"/>
  <c r="C10" i="99"/>
  <c r="C9" i="99"/>
  <c r="C8" i="99"/>
  <c r="C7" i="99"/>
  <c r="P24" i="113"/>
  <c r="I12" i="113"/>
  <c r="N24" i="113"/>
  <c r="H12" i="113" s="1"/>
  <c r="L24" i="113"/>
  <c r="J24" i="113"/>
  <c r="F12" i="113"/>
  <c r="H24" i="113"/>
  <c r="E12" i="113"/>
  <c r="F24" i="113"/>
  <c r="D12" i="113" s="1"/>
  <c r="P23" i="113"/>
  <c r="I11" i="113" s="1"/>
  <c r="N23" i="113"/>
  <c r="N17" i="113"/>
  <c r="N25" i="113" s="1"/>
  <c r="N18" i="113"/>
  <c r="N19" i="113"/>
  <c r="N20" i="113"/>
  <c r="N21" i="113"/>
  <c r="N22" i="113"/>
  <c r="H10" i="113" s="1"/>
  <c r="L23" i="113"/>
  <c r="G11" i="113" s="1"/>
  <c r="J23" i="113"/>
  <c r="F11" i="113" s="1"/>
  <c r="H23" i="113"/>
  <c r="E11" i="113" s="1"/>
  <c r="F23" i="113"/>
  <c r="D11" i="113"/>
  <c r="P22" i="113"/>
  <c r="L22" i="113"/>
  <c r="G10" i="113"/>
  <c r="J22" i="113"/>
  <c r="F10" i="113"/>
  <c r="H22" i="113"/>
  <c r="E10" i="113" s="1"/>
  <c r="F22" i="113"/>
  <c r="D10" i="113"/>
  <c r="P21" i="113"/>
  <c r="I9" i="113" s="1"/>
  <c r="L21" i="113"/>
  <c r="G9" i="113"/>
  <c r="J21" i="113"/>
  <c r="F9" i="113" s="1"/>
  <c r="H21" i="113"/>
  <c r="E9" i="113"/>
  <c r="F21" i="113"/>
  <c r="D9" i="113" s="1"/>
  <c r="P20" i="113"/>
  <c r="I8" i="113" s="1"/>
  <c r="H8" i="113"/>
  <c r="L20" i="113"/>
  <c r="G8" i="113"/>
  <c r="J20" i="113"/>
  <c r="F8" i="113" s="1"/>
  <c r="H20" i="113"/>
  <c r="E8" i="113"/>
  <c r="F20" i="113"/>
  <c r="D8" i="113" s="1"/>
  <c r="P19" i="113"/>
  <c r="I7" i="113" s="1"/>
  <c r="H7" i="113"/>
  <c r="L19" i="113"/>
  <c r="L17" i="113"/>
  <c r="L25" i="113" s="1"/>
  <c r="L18" i="113"/>
  <c r="J19" i="113"/>
  <c r="F7" i="113"/>
  <c r="H19" i="113"/>
  <c r="E7" i="113"/>
  <c r="F19" i="113"/>
  <c r="D7" i="113" s="1"/>
  <c r="P18" i="113"/>
  <c r="I6" i="113" s="1"/>
  <c r="H6" i="113"/>
  <c r="J18" i="113"/>
  <c r="H18" i="113"/>
  <c r="H17" i="113"/>
  <c r="H25" i="113" s="1"/>
  <c r="F18" i="113"/>
  <c r="D6" i="113"/>
  <c r="P17" i="113"/>
  <c r="J17" i="113"/>
  <c r="F5" i="113"/>
  <c r="F17" i="113"/>
  <c r="D5" i="113"/>
  <c r="G12" i="113"/>
  <c r="C12" i="113"/>
  <c r="C11" i="113"/>
  <c r="I10" i="113"/>
  <c r="C10" i="113"/>
  <c r="H9" i="113"/>
  <c r="C9" i="113"/>
  <c r="C8" i="113"/>
  <c r="C7" i="113"/>
  <c r="G6" i="113"/>
  <c r="F6" i="113"/>
  <c r="C6" i="113"/>
  <c r="I5" i="113"/>
  <c r="H5" i="113"/>
  <c r="C5" i="113"/>
  <c r="I4" i="113"/>
  <c r="H4" i="113"/>
  <c r="G4" i="113"/>
  <c r="F4" i="113"/>
  <c r="E4" i="113"/>
  <c r="D4" i="113"/>
  <c r="H2" i="112"/>
  <c r="H51" i="112"/>
  <c r="H50" i="112"/>
  <c r="H49" i="112"/>
  <c r="H48" i="112"/>
  <c r="H47" i="112"/>
  <c r="H46" i="112"/>
  <c r="H45" i="112"/>
  <c r="H44" i="112"/>
  <c r="H43" i="112"/>
  <c r="H42" i="112"/>
  <c r="H41" i="112"/>
  <c r="H40" i="112"/>
  <c r="H39" i="112"/>
  <c r="H38" i="112"/>
  <c r="H37" i="112"/>
  <c r="H36" i="112"/>
  <c r="H35" i="112"/>
  <c r="H34" i="112"/>
  <c r="H33" i="112"/>
  <c r="H32" i="112"/>
  <c r="H31" i="112"/>
  <c r="H30" i="112"/>
  <c r="H29" i="112"/>
  <c r="H28" i="112"/>
  <c r="H27" i="112"/>
  <c r="H26" i="112"/>
  <c r="H25" i="112"/>
  <c r="H24" i="112"/>
  <c r="H23" i="112"/>
  <c r="H22" i="112"/>
  <c r="H21" i="112"/>
  <c r="H20" i="112"/>
  <c r="H19" i="112"/>
  <c r="H18" i="112"/>
  <c r="H17" i="112"/>
  <c r="H16" i="112"/>
  <c r="H15" i="112"/>
  <c r="H14" i="112"/>
  <c r="H13" i="112"/>
  <c r="H12" i="112"/>
  <c r="H11" i="112"/>
  <c r="H10" i="112"/>
  <c r="D117" i="110"/>
  <c r="D103" i="110"/>
  <c r="D89" i="110"/>
  <c r="D75" i="110"/>
  <c r="D61" i="110"/>
  <c r="D47" i="110"/>
  <c r="D33" i="110"/>
  <c r="D19" i="110"/>
  <c r="I15" i="107"/>
  <c r="K14" i="107"/>
  <c r="K13" i="107"/>
  <c r="K12" i="107"/>
  <c r="K11" i="107"/>
  <c r="K10" i="107"/>
  <c r="K9" i="107"/>
  <c r="K8" i="107"/>
  <c r="K15" i="107" s="1"/>
  <c r="K7" i="107"/>
  <c r="C60" i="36"/>
  <c r="C58" i="36"/>
  <c r="C51" i="36"/>
  <c r="H29" i="76"/>
  <c r="H30" i="76"/>
  <c r="H31" i="76"/>
  <c r="H32" i="76"/>
  <c r="H33" i="76"/>
  <c r="H34" i="76"/>
  <c r="H35" i="76"/>
  <c r="H36" i="76"/>
  <c r="H37" i="76"/>
  <c r="H38" i="76"/>
  <c r="H39" i="76"/>
  <c r="H40" i="76"/>
  <c r="H41" i="76"/>
  <c r="H42" i="76"/>
  <c r="H43" i="76"/>
  <c r="H44" i="76"/>
  <c r="H45" i="76"/>
  <c r="H46" i="76"/>
  <c r="H47" i="76"/>
  <c r="H28" i="76"/>
  <c r="D200" i="106"/>
  <c r="A200" i="106"/>
  <c r="D199" i="106"/>
  <c r="A199" i="106"/>
  <c r="D198" i="106"/>
  <c r="A198" i="106"/>
  <c r="D197" i="106"/>
  <c r="A197" i="106"/>
  <c r="D196" i="106"/>
  <c r="A196" i="106"/>
  <c r="D195" i="106"/>
  <c r="A195" i="106"/>
  <c r="D194" i="106"/>
  <c r="A194" i="106"/>
  <c r="D193" i="106"/>
  <c r="A193" i="106"/>
  <c r="D191" i="106"/>
  <c r="A191" i="106"/>
  <c r="D190" i="106"/>
  <c r="A190" i="106"/>
  <c r="D189" i="106"/>
  <c r="A189" i="106"/>
  <c r="D188" i="106"/>
  <c r="A188" i="106"/>
  <c r="D187" i="106"/>
  <c r="A187" i="106"/>
  <c r="D185" i="106"/>
  <c r="A185" i="106"/>
  <c r="D184" i="106"/>
  <c r="A184" i="106"/>
  <c r="D183" i="106"/>
  <c r="A183" i="106"/>
  <c r="D182" i="106"/>
  <c r="A182" i="106"/>
  <c r="D181" i="106"/>
  <c r="A181" i="106"/>
  <c r="D180" i="106"/>
  <c r="A180" i="106"/>
  <c r="D178" i="106"/>
  <c r="A178" i="106"/>
  <c r="D177" i="106"/>
  <c r="A177" i="106"/>
  <c r="D176" i="106"/>
  <c r="A176" i="106"/>
  <c r="D175" i="106"/>
  <c r="A175" i="106"/>
  <c r="D174" i="106"/>
  <c r="A174" i="106"/>
  <c r="D173" i="106"/>
  <c r="A173" i="106"/>
  <c r="D172" i="106"/>
  <c r="A172" i="106"/>
  <c r="D170" i="106"/>
  <c r="A170" i="106"/>
  <c r="D169" i="106"/>
  <c r="A169" i="106"/>
  <c r="D168" i="106"/>
  <c r="A168" i="106"/>
  <c r="D167" i="106"/>
  <c r="A167" i="106"/>
  <c r="D166" i="106"/>
  <c r="A166" i="106"/>
  <c r="D165" i="106"/>
  <c r="A165" i="106"/>
  <c r="D164" i="106"/>
  <c r="A164" i="106"/>
  <c r="D162" i="106"/>
  <c r="A162" i="106"/>
  <c r="D161" i="106"/>
  <c r="A161" i="106"/>
  <c r="D160" i="106"/>
  <c r="A160" i="106"/>
  <c r="D159" i="106"/>
  <c r="A159" i="106"/>
  <c r="D158" i="106"/>
  <c r="A158" i="106"/>
  <c r="D157" i="106"/>
  <c r="A157" i="106"/>
  <c r="D156" i="106"/>
  <c r="A156" i="106"/>
  <c r="D155" i="106"/>
  <c r="A155" i="106"/>
  <c r="D153" i="106"/>
  <c r="A153" i="106"/>
  <c r="D152" i="106"/>
  <c r="A152" i="106"/>
  <c r="D151" i="106"/>
  <c r="A151" i="106"/>
  <c r="D149" i="106"/>
  <c r="A149" i="106"/>
  <c r="D148" i="106"/>
  <c r="A148" i="106"/>
  <c r="D147" i="106"/>
  <c r="A147" i="106"/>
  <c r="D146" i="106"/>
  <c r="A146" i="106"/>
  <c r="D145" i="106"/>
  <c r="A145" i="106"/>
  <c r="D144" i="106"/>
  <c r="A144" i="106"/>
  <c r="D143" i="106"/>
  <c r="A143" i="106"/>
  <c r="D142" i="106"/>
  <c r="A142" i="106"/>
  <c r="D140" i="106"/>
  <c r="A140" i="106"/>
  <c r="D139" i="106"/>
  <c r="A139" i="106"/>
  <c r="F138" i="106"/>
  <c r="D138" i="106"/>
  <c r="A138" i="106"/>
  <c r="F137" i="106"/>
  <c r="D137" i="106"/>
  <c r="A137" i="106"/>
  <c r="A133" i="106" s="1"/>
  <c r="A130" i="106" s="1"/>
  <c r="F136" i="106"/>
  <c r="D136" i="106"/>
  <c r="D134" i="106"/>
  <c r="D135" i="106"/>
  <c r="D133" i="106"/>
  <c r="D130" i="106" s="1"/>
  <c r="A136" i="106"/>
  <c r="F135" i="106"/>
  <c r="A135" i="106"/>
  <c r="A134" i="106"/>
  <c r="F134" i="106"/>
  <c r="B133" i="106"/>
  <c r="B130" i="106" s="1"/>
  <c r="B90" i="106"/>
  <c r="B89" i="106"/>
  <c r="B88" i="106"/>
  <c r="C87" i="106"/>
  <c r="B87" i="106"/>
  <c r="B86" i="106"/>
  <c r="B85" i="106"/>
  <c r="B84" i="106"/>
  <c r="B83" i="106"/>
  <c r="B82" i="106"/>
  <c r="N69" i="106"/>
  <c r="C90" i="106"/>
  <c r="N63" i="106"/>
  <c r="C89" i="106" s="1"/>
  <c r="N10" i="106"/>
  <c r="C82" i="106" s="1"/>
  <c r="N18" i="106"/>
  <c r="N27" i="106"/>
  <c r="N31" i="106"/>
  <c r="C85" i="106" s="1"/>
  <c r="N40" i="106"/>
  <c r="N48" i="106"/>
  <c r="N56" i="106"/>
  <c r="C88" i="106"/>
  <c r="C86" i="106"/>
  <c r="C84" i="106"/>
  <c r="G10" i="106"/>
  <c r="P7" i="106"/>
  <c r="N7" i="106"/>
  <c r="L7" i="106"/>
  <c r="J7" i="106"/>
  <c r="H7" i="106"/>
  <c r="E4" i="106"/>
  <c r="D164" i="105"/>
  <c r="A164" i="105"/>
  <c r="D163" i="105"/>
  <c r="A163" i="105"/>
  <c r="D161" i="105"/>
  <c r="A161" i="105"/>
  <c r="D160" i="105"/>
  <c r="A160" i="105"/>
  <c r="D159" i="105"/>
  <c r="A159" i="105"/>
  <c r="D158" i="105"/>
  <c r="A158" i="105"/>
  <c r="D156" i="105"/>
  <c r="A156" i="105"/>
  <c r="D155" i="105"/>
  <c r="A155" i="105"/>
  <c r="D154" i="105"/>
  <c r="A154" i="105"/>
  <c r="D152" i="105"/>
  <c r="A152" i="105"/>
  <c r="D151" i="105"/>
  <c r="A151" i="105"/>
  <c r="D150" i="105"/>
  <c r="A150" i="105"/>
  <c r="D149" i="105"/>
  <c r="A149" i="105"/>
  <c r="D147" i="105"/>
  <c r="A147" i="105"/>
  <c r="D146" i="105"/>
  <c r="A146" i="105"/>
  <c r="D145" i="105"/>
  <c r="A145" i="105"/>
  <c r="D144" i="105"/>
  <c r="A144" i="105"/>
  <c r="D143" i="105"/>
  <c r="A143" i="105"/>
  <c r="D142" i="105"/>
  <c r="A142" i="105"/>
  <c r="D141" i="105"/>
  <c r="A141" i="105"/>
  <c r="D139" i="105"/>
  <c r="A139" i="105"/>
  <c r="D138" i="105"/>
  <c r="A138" i="105"/>
  <c r="D137" i="105"/>
  <c r="A137" i="105"/>
  <c r="D135" i="105"/>
  <c r="A135" i="105"/>
  <c r="D134" i="105"/>
  <c r="A134" i="105"/>
  <c r="D133" i="105"/>
  <c r="A133" i="105"/>
  <c r="D132" i="105"/>
  <c r="A132" i="105"/>
  <c r="D130" i="105"/>
  <c r="A130" i="105"/>
  <c r="D129" i="105"/>
  <c r="A129" i="105"/>
  <c r="D128" i="105"/>
  <c r="A128" i="105"/>
  <c r="D127" i="105"/>
  <c r="A127" i="105"/>
  <c r="D126" i="105"/>
  <c r="A126" i="105"/>
  <c r="D125" i="105"/>
  <c r="A125" i="105"/>
  <c r="D124" i="105"/>
  <c r="A124" i="105"/>
  <c r="D123" i="105"/>
  <c r="A123" i="105"/>
  <c r="D121" i="105"/>
  <c r="A121" i="105"/>
  <c r="I120" i="105"/>
  <c r="D120" i="105"/>
  <c r="A120" i="105"/>
  <c r="I119" i="105"/>
  <c r="D119" i="105"/>
  <c r="D118" i="105"/>
  <c r="D117" i="105" s="1"/>
  <c r="D115" i="105" s="1"/>
  <c r="A119" i="105"/>
  <c r="I118" i="105"/>
  <c r="A118" i="105"/>
  <c r="A117" i="105" s="1"/>
  <c r="A115" i="105" s="1"/>
  <c r="I117" i="105"/>
  <c r="B117" i="105"/>
  <c r="B115" i="105"/>
  <c r="I116" i="105"/>
  <c r="B70" i="105"/>
  <c r="B69" i="105"/>
  <c r="B68" i="105"/>
  <c r="C67" i="105"/>
  <c r="B67" i="105"/>
  <c r="B66" i="105"/>
  <c r="B65" i="105"/>
  <c r="B64" i="105"/>
  <c r="B63" i="105"/>
  <c r="B62" i="105"/>
  <c r="N55" i="105"/>
  <c r="C70" i="105"/>
  <c r="N50" i="105"/>
  <c r="C69" i="105" s="1"/>
  <c r="N46" i="105"/>
  <c r="C68" i="105" s="1"/>
  <c r="N41" i="105"/>
  <c r="N33" i="105"/>
  <c r="C66" i="105" s="1"/>
  <c r="N29" i="105"/>
  <c r="C65" i="105" s="1"/>
  <c r="N24" i="105"/>
  <c r="C64" i="105"/>
  <c r="N15" i="105"/>
  <c r="C63" i="105"/>
  <c r="N10" i="105"/>
  <c r="E4" i="105" s="1"/>
  <c r="G10" i="105"/>
  <c r="P7" i="105"/>
  <c r="N7" i="105"/>
  <c r="L7" i="105"/>
  <c r="J7" i="105"/>
  <c r="H7" i="105"/>
  <c r="E3" i="105"/>
  <c r="D10" i="56"/>
  <c r="D9" i="56"/>
  <c r="D8" i="56"/>
  <c r="D7" i="56"/>
  <c r="D6" i="56"/>
  <c r="D5" i="56"/>
  <c r="H37" i="87"/>
  <c r="H38" i="87"/>
  <c r="H39" i="87"/>
  <c r="H40" i="87"/>
  <c r="H41" i="87"/>
  <c r="H42" i="87"/>
  <c r="H43" i="87"/>
  <c r="H44" i="87"/>
  <c r="H45" i="87"/>
  <c r="H46" i="87"/>
  <c r="H47" i="87"/>
  <c r="H48" i="87"/>
  <c r="H49" i="87"/>
  <c r="H50" i="87"/>
  <c r="H51" i="87"/>
  <c r="H52" i="87"/>
  <c r="H53" i="87"/>
  <c r="H54" i="87"/>
  <c r="H55" i="87"/>
  <c r="H36" i="87"/>
  <c r="H34" i="37"/>
  <c r="H35" i="37"/>
  <c r="H36" i="37"/>
  <c r="H37" i="37"/>
  <c r="H38" i="37"/>
  <c r="H39" i="37"/>
  <c r="H40" i="37"/>
  <c r="H41" i="37"/>
  <c r="H42" i="37"/>
  <c r="H43" i="37"/>
  <c r="H44" i="37"/>
  <c r="H33" i="37"/>
  <c r="I41" i="88"/>
  <c r="I42" i="88"/>
  <c r="I43" i="88"/>
  <c r="I44" i="88"/>
  <c r="I45" i="88"/>
  <c r="I46" i="88"/>
  <c r="I47" i="88"/>
  <c r="I48" i="88"/>
  <c r="I49" i="88"/>
  <c r="I50" i="88"/>
  <c r="I51" i="88"/>
  <c r="I52" i="88"/>
  <c r="I53" i="88"/>
  <c r="I54" i="88"/>
  <c r="I55" i="88"/>
  <c r="I56" i="88"/>
  <c r="I57" i="88"/>
  <c r="I58" i="88"/>
  <c r="I59" i="88"/>
  <c r="I40" i="88"/>
  <c r="C52" i="36"/>
  <c r="C53" i="36"/>
  <c r="C54" i="36"/>
  <c r="C55" i="36"/>
  <c r="C56" i="36"/>
  <c r="C57" i="36"/>
  <c r="D145" i="32"/>
  <c r="D131" i="32"/>
  <c r="D117" i="32"/>
  <c r="D103" i="32"/>
  <c r="D89" i="32"/>
  <c r="D75" i="32"/>
  <c r="D61" i="32"/>
  <c r="D47" i="32"/>
  <c r="D33" i="32"/>
  <c r="D19" i="32"/>
  <c r="D40" i="90"/>
  <c r="D40" i="89"/>
  <c r="B6" i="80"/>
  <c r="B7" i="80"/>
  <c r="B8" i="80"/>
  <c r="B9" i="80"/>
  <c r="B10" i="80"/>
  <c r="B11" i="80"/>
  <c r="B12" i="80"/>
  <c r="B13" i="80"/>
  <c r="B14" i="80"/>
  <c r="B15" i="80"/>
  <c r="B16" i="80"/>
  <c r="B17" i="80"/>
  <c r="B18" i="80"/>
  <c r="B19" i="80"/>
  <c r="B20" i="80"/>
  <c r="B21" i="80"/>
  <c r="B22" i="80"/>
  <c r="B23" i="80"/>
  <c r="B24" i="80"/>
  <c r="B25" i="80"/>
  <c r="B26" i="80"/>
  <c r="B27" i="80"/>
  <c r="B28" i="80"/>
  <c r="B29" i="80"/>
  <c r="B30" i="80"/>
  <c r="B31" i="80"/>
  <c r="B32" i="80"/>
  <c r="B33" i="80"/>
  <c r="B34" i="80"/>
  <c r="B5" i="80"/>
  <c r="B90" i="33"/>
  <c r="B91" i="33" s="1"/>
  <c r="B92" i="33" s="1"/>
  <c r="B93" i="33" s="1"/>
  <c r="B94" i="33" s="1"/>
  <c r="B95" i="33" s="1"/>
  <c r="B96" i="33" s="1"/>
  <c r="B97" i="33" s="1"/>
  <c r="B98" i="33" s="1"/>
  <c r="B75" i="33"/>
  <c r="B76" i="33"/>
  <c r="B77" i="33"/>
  <c r="B78" i="33" s="1"/>
  <c r="B79" i="33" s="1"/>
  <c r="B80" i="33" s="1"/>
  <c r="B81" i="33" s="1"/>
  <c r="B82" i="33" s="1"/>
  <c r="B83" i="33" s="1"/>
  <c r="B60" i="33"/>
  <c r="B61" i="33" s="1"/>
  <c r="B62" i="33" s="1"/>
  <c r="B63" i="33" s="1"/>
  <c r="B64" i="33" s="1"/>
  <c r="B65" i="33" s="1"/>
  <c r="B66" i="33" s="1"/>
  <c r="B67" i="33" s="1"/>
  <c r="B68" i="33" s="1"/>
  <c r="B45" i="33"/>
  <c r="B46" i="33"/>
  <c r="B47" i="33"/>
  <c r="B48" i="33" s="1"/>
  <c r="B49" i="33" s="1"/>
  <c r="B50" i="33" s="1"/>
  <c r="B51" i="33" s="1"/>
  <c r="B52" i="33" s="1"/>
  <c r="B53" i="33" s="1"/>
  <c r="B30" i="33"/>
  <c r="B31" i="33"/>
  <c r="B32" i="33" s="1"/>
  <c r="B33" i="33" s="1"/>
  <c r="B34" i="33" s="1"/>
  <c r="B35" i="33" s="1"/>
  <c r="B36" i="33" s="1"/>
  <c r="B37" i="33" s="1"/>
  <c r="B38" i="33" s="1"/>
  <c r="I15" i="33"/>
  <c r="B15" i="33"/>
  <c r="B16" i="33"/>
  <c r="B17" i="33" s="1"/>
  <c r="B18" i="33" s="1"/>
  <c r="B19" i="33" s="1"/>
  <c r="B20" i="33" s="1"/>
  <c r="B21" i="33" s="1"/>
  <c r="B22" i="33" s="1"/>
  <c r="B23" i="33" s="1"/>
  <c r="I14" i="33"/>
  <c r="B85" i="16"/>
  <c r="B86" i="16" s="1"/>
  <c r="B87" i="16" s="1"/>
  <c r="B88" i="16" s="1"/>
  <c r="B89" i="16" s="1"/>
  <c r="B90" i="16" s="1"/>
  <c r="B91" i="16" s="1"/>
  <c r="B92" i="16" s="1"/>
  <c r="B93" i="16" s="1"/>
  <c r="B70" i="16"/>
  <c r="B71" i="16"/>
  <c r="B72" i="16" s="1"/>
  <c r="B73" i="16" s="1"/>
  <c r="B74" i="16" s="1"/>
  <c r="B75" i="16" s="1"/>
  <c r="B76" i="16" s="1"/>
  <c r="B77" i="16" s="1"/>
  <c r="B78" i="16" s="1"/>
  <c r="B55" i="16"/>
  <c r="B56" i="16"/>
  <c r="B57" i="16"/>
  <c r="B58" i="16"/>
  <c r="B59" i="16" s="1"/>
  <c r="B60" i="16" s="1"/>
  <c r="B61" i="16" s="1"/>
  <c r="B62" i="16" s="1"/>
  <c r="B63" i="16" s="1"/>
  <c r="B40" i="16"/>
  <c r="B41" i="16" s="1"/>
  <c r="B42" i="16" s="1"/>
  <c r="B43" i="16" s="1"/>
  <c r="B44" i="16" s="1"/>
  <c r="B45" i="16" s="1"/>
  <c r="B46" i="16" s="1"/>
  <c r="B47" i="16" s="1"/>
  <c r="B48" i="16" s="1"/>
  <c r="I25" i="16"/>
  <c r="B25" i="16"/>
  <c r="B26" i="16" s="1"/>
  <c r="B27" i="16" s="1"/>
  <c r="B28" i="16" s="1"/>
  <c r="B29" i="16" s="1"/>
  <c r="B30" i="16" s="1"/>
  <c r="B31" i="16" s="1"/>
  <c r="B32" i="16" s="1"/>
  <c r="B33" i="16" s="1"/>
  <c r="I24" i="16"/>
  <c r="B88" i="56"/>
  <c r="B89" i="56"/>
  <c r="B90" i="56" s="1"/>
  <c r="B91" i="56" s="1"/>
  <c r="B92" i="56" s="1"/>
  <c r="B93" i="56" s="1"/>
  <c r="B94" i="56" s="1"/>
  <c r="B95" i="56" s="1"/>
  <c r="B96" i="56" s="1"/>
  <c r="B74" i="56"/>
  <c r="B75" i="56"/>
  <c r="B76" i="56"/>
  <c r="B77" i="56" s="1"/>
  <c r="B78" i="56" s="1"/>
  <c r="B79" i="56" s="1"/>
  <c r="B80" i="56" s="1"/>
  <c r="B81" i="56" s="1"/>
  <c r="B82" i="56" s="1"/>
  <c r="B60" i="56"/>
  <c r="B61" i="56"/>
  <c r="B62" i="56"/>
  <c r="B63" i="56"/>
  <c r="B64" i="56"/>
  <c r="B65" i="56" s="1"/>
  <c r="B66" i="56" s="1"/>
  <c r="B67" i="56" s="1"/>
  <c r="B68" i="56" s="1"/>
  <c r="B46" i="56"/>
  <c r="B47" i="56"/>
  <c r="B48" i="56" s="1"/>
  <c r="B49" i="56" s="1"/>
  <c r="B50" i="56" s="1"/>
  <c r="B51" i="56" s="1"/>
  <c r="B52" i="56" s="1"/>
  <c r="B53" i="56" s="1"/>
  <c r="B54" i="56" s="1"/>
  <c r="B32" i="56"/>
  <c r="B33" i="56"/>
  <c r="B34" i="56" s="1"/>
  <c r="B35" i="56" s="1"/>
  <c r="B36" i="56" s="1"/>
  <c r="B37" i="56" s="1"/>
  <c r="B38" i="56" s="1"/>
  <c r="B39" i="56" s="1"/>
  <c r="B40" i="56" s="1"/>
  <c r="I18" i="56"/>
  <c r="B18" i="56"/>
  <c r="B19" i="56" s="1"/>
  <c r="B20" i="56" s="1"/>
  <c r="B21" i="56" s="1"/>
  <c r="B22" i="56" s="1"/>
  <c r="B23" i="56" s="1"/>
  <c r="B24" i="56" s="1"/>
  <c r="B25" i="56" s="1"/>
  <c r="B26" i="56" s="1"/>
  <c r="I17" i="56"/>
  <c r="P25" i="113"/>
  <c r="E6" i="113"/>
  <c r="G7" i="113"/>
  <c r="J25" i="113"/>
  <c r="H11" i="113"/>
  <c r="C83" i="106"/>
  <c r="F25" i="113"/>
  <c r="A1196" i="82"/>
  <c r="A1959" i="82"/>
  <c r="A589" i="82"/>
  <c r="C20" i="114" s="1"/>
  <c r="A1596" i="82"/>
  <c r="A965" i="82"/>
  <c r="A1225" i="82"/>
  <c r="A146" i="82"/>
  <c r="A1095" i="82"/>
  <c r="A939" i="82"/>
  <c r="A2017" i="82"/>
  <c r="A759" i="82"/>
  <c r="A1609" i="82"/>
  <c r="A1514" i="82"/>
  <c r="A1111" i="82"/>
  <c r="A1968" i="82"/>
  <c r="A1286" i="82"/>
  <c r="A1513" i="82"/>
  <c r="A1418" i="82"/>
  <c r="A1666" i="82"/>
  <c r="A161" i="82"/>
  <c r="A577" i="82"/>
  <c r="A998" i="82"/>
  <c r="A412" i="82"/>
  <c r="D32" i="105" s="1"/>
  <c r="A1874" i="82"/>
  <c r="A1680" i="82"/>
  <c r="A1501" i="82"/>
  <c r="A1027" i="82"/>
  <c r="A1098" i="82"/>
  <c r="A1180" i="82"/>
  <c r="A368" i="82"/>
  <c r="I5" i="88" s="1"/>
  <c r="A1315" i="82"/>
  <c r="A1753" i="82"/>
  <c r="A1031" i="82"/>
  <c r="A1668" i="82"/>
  <c r="A1475" i="82"/>
  <c r="A1385" i="82"/>
  <c r="A1255" i="82"/>
  <c r="A1073" i="82"/>
  <c r="A1164" i="82"/>
  <c r="A1690" i="82"/>
  <c r="A292" i="82"/>
  <c r="A388" i="82"/>
  <c r="B1" i="105" s="1"/>
  <c r="A1001" i="82"/>
  <c r="A436" i="82"/>
  <c r="A295" i="82"/>
  <c r="C3" i="80" s="1"/>
  <c r="A715" i="82"/>
  <c r="A1692" i="82"/>
  <c r="A1740" i="82"/>
  <c r="A1110" i="82"/>
  <c r="A1726" i="82"/>
  <c r="A802" i="82"/>
  <c r="A1199" i="82"/>
  <c r="A1466" i="82"/>
  <c r="A1549" i="82"/>
  <c r="A1716" i="82"/>
  <c r="A1094" i="82"/>
  <c r="A1678" i="82"/>
  <c r="A1239" i="82"/>
  <c r="A1162" i="82"/>
  <c r="A1786" i="82"/>
  <c r="A1229" i="82"/>
  <c r="A101" i="82"/>
  <c r="C23" i="16" s="1"/>
  <c r="A1361" i="82"/>
  <c r="A1685" i="82"/>
  <c r="A1424" i="82"/>
  <c r="A156" i="82"/>
  <c r="A1749" i="82"/>
  <c r="A1337" i="82"/>
  <c r="A224" i="82"/>
  <c r="D33" i="77" s="1"/>
  <c r="A995" i="82"/>
  <c r="A552" i="82"/>
  <c r="B1" i="111" s="1"/>
  <c r="A476" i="82"/>
  <c r="D49" i="106" s="1"/>
  <c r="A1233" i="82"/>
  <c r="A1760" i="82"/>
  <c r="A1472" i="82"/>
  <c r="A836" i="82"/>
  <c r="A1123" i="82"/>
  <c r="A1915" i="82"/>
  <c r="A525" i="82"/>
  <c r="A168" i="82"/>
  <c r="B1" i="37" s="1"/>
  <c r="A574" i="82"/>
  <c r="C25" i="113" s="1"/>
  <c r="A1650" i="82"/>
  <c r="A216" i="82"/>
  <c r="D25" i="77" s="1"/>
  <c r="A563" i="82"/>
  <c r="C7" i="112" s="1"/>
  <c r="A942" i="82"/>
  <c r="A1049" i="82"/>
  <c r="A1882" i="82"/>
  <c r="A1017" i="82"/>
  <c r="A1653" i="82"/>
  <c r="A1622" i="82"/>
  <c r="A1851" i="82"/>
  <c r="A48" i="82"/>
  <c r="A1730" i="82"/>
  <c r="A1155" i="82"/>
  <c r="A1314" i="82"/>
  <c r="A1372" i="82"/>
  <c r="A1013" i="82"/>
  <c r="A1886" i="82"/>
  <c r="A2028" i="82"/>
  <c r="A53" i="82"/>
  <c r="A175" i="82"/>
  <c r="E4" i="37" s="1"/>
  <c r="A207" i="82"/>
  <c r="D16" i="77" s="1"/>
  <c r="A236" i="82"/>
  <c r="A1169" i="82"/>
  <c r="A1920" i="82"/>
  <c r="A1981" i="82"/>
  <c r="A2077" i="82"/>
  <c r="A51" i="82"/>
  <c r="B1" i="76"/>
  <c r="A98" i="82"/>
  <c r="C67" i="16" s="1"/>
  <c r="A1227" i="82"/>
  <c r="A1062" i="82"/>
  <c r="A1974" i="82"/>
  <c r="A2022" i="82"/>
  <c r="A2070" i="82"/>
  <c r="A45" i="82"/>
  <c r="A107" i="82"/>
  <c r="H23" i="16" s="1"/>
  <c r="A1966" i="82"/>
  <c r="A913" i="82"/>
  <c r="A1401" i="82"/>
  <c r="A691" i="82"/>
  <c r="A1619" i="82"/>
  <c r="A333" i="82"/>
  <c r="E5" i="99" s="1"/>
  <c r="A673" i="82"/>
  <c r="A1447" i="82"/>
  <c r="A1462" i="82"/>
  <c r="A1237" i="82"/>
  <c r="A167" i="82"/>
  <c r="C106" i="32" s="1"/>
  <c r="A769" i="82"/>
  <c r="A1386" i="82"/>
  <c r="A1377" i="82"/>
  <c r="A1222" i="82"/>
  <c r="A1834" i="82"/>
  <c r="A1595" i="82"/>
  <c r="A1389" i="82"/>
  <c r="A1811" i="82"/>
  <c r="A1464" i="82"/>
  <c r="A1198" i="82"/>
  <c r="A1539" i="82"/>
  <c r="A831" i="82"/>
  <c r="A1274" i="82"/>
  <c r="A1627" i="82"/>
  <c r="A1858" i="82"/>
  <c r="A136" i="82"/>
  <c r="A1232" i="82"/>
  <c r="A543" i="82"/>
  <c r="G8" i="110" s="1"/>
  <c r="A841" i="82"/>
  <c r="A820" i="82"/>
  <c r="A389" i="82"/>
  <c r="P3" i="106" s="1"/>
  <c r="A166" i="82"/>
  <c r="A553" i="82"/>
  <c r="C5" i="111"/>
  <c r="A1794" i="82"/>
  <c r="A220" i="82"/>
  <c r="D29" i="77" s="1"/>
  <c r="A1881" i="82"/>
  <c r="A857" i="82"/>
  <c r="A1736" i="82"/>
  <c r="A527" i="82"/>
  <c r="A567" i="82"/>
  <c r="B2" i="112"/>
  <c r="A766" i="82"/>
  <c r="A321" i="82"/>
  <c r="A1718" i="82"/>
  <c r="A1921" i="82"/>
  <c r="A1826" i="82"/>
  <c r="A1901" i="82"/>
  <c r="A1367" i="82"/>
  <c r="A1468" i="82"/>
  <c r="A1649" i="82"/>
  <c r="A1864" i="82"/>
  <c r="A1984" i="82"/>
  <c r="A2032" i="82"/>
  <c r="A2080" i="82"/>
  <c r="A57" i="82"/>
  <c r="A178" i="82"/>
  <c r="C5" i="37" s="1"/>
  <c r="A1384" i="82"/>
  <c r="A1926" i="82"/>
  <c r="A1985" i="82"/>
  <c r="A2033" i="82"/>
  <c r="A2081" i="82"/>
  <c r="A54" i="82"/>
  <c r="A1623" i="82"/>
  <c r="A1729" i="82"/>
  <c r="A1978" i="82"/>
  <c r="A2026" i="82"/>
  <c r="A2074" i="82"/>
  <c r="A55" i="82"/>
  <c r="A2003" i="82"/>
  <c r="A1944" i="82"/>
  <c r="A956" i="82"/>
  <c r="A363" i="82"/>
  <c r="D4" i="88"/>
  <c r="A1449" i="82"/>
  <c r="A999" i="82"/>
  <c r="A764" i="82"/>
  <c r="A961" i="82"/>
  <c r="A1735" i="82"/>
  <c r="A1605" i="82"/>
  <c r="A1510" i="82"/>
  <c r="A1290" i="82"/>
  <c r="A1057" i="82"/>
  <c r="A1674" i="82"/>
  <c r="A1425" i="82"/>
  <c r="A1276" i="82"/>
  <c r="A929" i="82"/>
  <c r="A495" i="82"/>
  <c r="D70" i="106" s="1"/>
  <c r="A1581" i="82"/>
  <c r="A1859" i="82"/>
  <c r="A1512" i="82"/>
  <c r="A1345" i="82"/>
  <c r="A1254" i="82"/>
  <c r="A1587" i="82"/>
  <c r="A360" i="82"/>
  <c r="A816" i="82"/>
  <c r="A1326" i="82"/>
  <c r="A494" i="82"/>
  <c r="A341" i="82"/>
  <c r="A925" i="82"/>
  <c r="A455" i="82"/>
  <c r="D24" i="106" s="1"/>
  <c r="A558" i="82"/>
  <c r="E14" i="111" s="1"/>
  <c r="A1410" i="82"/>
  <c r="A898" i="82"/>
  <c r="A226" i="82"/>
  <c r="D35" i="77"/>
  <c r="A1087" i="82"/>
  <c r="A654" i="82"/>
  <c r="C6" i="114" s="1"/>
  <c r="A228" i="82"/>
  <c r="B13" i="77" s="1"/>
  <c r="A1300" i="82"/>
  <c r="A1991" i="82"/>
  <c r="A229" i="82"/>
  <c r="B19" i="77" s="1"/>
  <c r="A1675" i="82"/>
  <c r="A474" i="82"/>
  <c r="D46" i="106" s="1"/>
  <c r="A290" i="82"/>
  <c r="H4" i="75" s="1"/>
  <c r="A305" i="82"/>
  <c r="A1814" i="82"/>
  <c r="A1877" i="82"/>
  <c r="A1925" i="82"/>
  <c r="A1168" i="82"/>
  <c r="A1889" i="82"/>
  <c r="A1457" i="82"/>
  <c r="A1887" i="82"/>
  <c r="A1873" i="82"/>
  <c r="A1988" i="82"/>
  <c r="A2036" i="82"/>
  <c r="A2084" i="82"/>
  <c r="A62" i="82"/>
  <c r="A115" i="82"/>
  <c r="H33" i="36" s="1"/>
  <c r="A184" i="82"/>
  <c r="G64" i="32" s="1"/>
  <c r="A211" i="82"/>
  <c r="D20" i="77" s="1"/>
  <c r="A247" i="82"/>
  <c r="A1931" i="82"/>
  <c r="A2037" i="82"/>
  <c r="A58" i="82"/>
  <c r="A106" i="82"/>
  <c r="G23" i="16"/>
  <c r="G53" i="16" s="1"/>
  <c r="A1228" i="82"/>
  <c r="A1922" i="82"/>
  <c r="A1982" i="82"/>
  <c r="A2078" i="82"/>
  <c r="A59" i="82"/>
  <c r="A1987" i="82"/>
  <c r="A1923" i="82"/>
  <c r="A1244" i="82"/>
  <c r="A698" i="82"/>
  <c r="A1047" i="82"/>
  <c r="A1497" i="82"/>
  <c r="A1354" i="82"/>
  <c r="A1092" i="82"/>
  <c r="A1715" i="82"/>
  <c r="A1052" i="82"/>
  <c r="A1701" i="82"/>
  <c r="A1558" i="82"/>
  <c r="A328" i="82"/>
  <c r="G3" i="84" s="1"/>
  <c r="A602" i="82"/>
  <c r="C33" i="114"/>
  <c r="A1761" i="82"/>
  <c r="A1473" i="82"/>
  <c r="A1328" i="82"/>
  <c r="A391" i="82"/>
  <c r="L3" i="105" s="1"/>
  <c r="A823" i="82"/>
  <c r="A1907" i="82"/>
  <c r="A1560" i="82"/>
  <c r="A1393" i="82"/>
  <c r="A1307" i="82"/>
  <c r="A881" i="82"/>
  <c r="A607" i="82"/>
  <c r="C38" i="114" s="1"/>
  <c r="A1437" i="82"/>
  <c r="A132" i="82"/>
  <c r="A906" i="82"/>
  <c r="A1686" i="82"/>
  <c r="A435" i="82"/>
  <c r="A181" i="82"/>
  <c r="E8" i="32" s="1"/>
  <c r="A1261" i="82"/>
  <c r="A1916" i="82"/>
  <c r="A409" i="82"/>
  <c r="D28" i="105" s="1"/>
  <c r="A232" i="82"/>
  <c r="B32" i="77" s="1"/>
  <c r="A1448" i="82"/>
  <c r="A2011" i="82"/>
  <c r="A233" i="82"/>
  <c r="A1231" i="82"/>
  <c r="A2015" i="82"/>
  <c r="A234" i="82"/>
  <c r="A901" i="82"/>
  <c r="A1772" i="82"/>
  <c r="A377" i="82"/>
  <c r="C4" i="95" s="1"/>
  <c r="A1892" i="82"/>
  <c r="A953" i="82"/>
  <c r="A1152" i="82"/>
  <c r="A1929" i="82"/>
  <c r="A1134" i="82"/>
  <c r="A1187" i="82"/>
  <c r="A1003" i="82"/>
  <c r="A1781" i="82"/>
  <c r="A1780" i="82"/>
  <c r="A1992" i="82"/>
  <c r="A2040" i="82"/>
  <c r="A7" i="82"/>
  <c r="A67" i="82"/>
  <c r="F4" i="76" s="1"/>
  <c r="A119" i="82"/>
  <c r="A187" i="82"/>
  <c r="J5" i="37" s="1"/>
  <c r="A213" i="82"/>
  <c r="D22" i="77"/>
  <c r="A253" i="82"/>
  <c r="D13" i="33"/>
  <c r="D73" i="33" s="1"/>
  <c r="A1768" i="82"/>
  <c r="A1936" i="82"/>
  <c r="A2041" i="82"/>
  <c r="A64" i="82"/>
  <c r="A1432" i="82"/>
  <c r="A1927" i="82"/>
  <c r="A1986" i="82"/>
  <c r="A2034" i="82"/>
  <c r="A2082" i="82"/>
  <c r="A1971" i="82"/>
  <c r="A1757" i="82"/>
  <c r="A765" i="82"/>
  <c r="A603" i="82"/>
  <c r="C34" i="114"/>
  <c r="A1399" i="82"/>
  <c r="A1545" i="82"/>
  <c r="A1402" i="82"/>
  <c r="A1163" i="82"/>
  <c r="A497" i="82"/>
  <c r="D72" i="106" s="1"/>
  <c r="A621" i="82"/>
  <c r="C52" i="114" s="1"/>
  <c r="A1204" i="82"/>
  <c r="A1606" i="82"/>
  <c r="A812" i="82"/>
  <c r="A842" i="82"/>
  <c r="A1247" i="82"/>
  <c r="A1521" i="82"/>
  <c r="A1378" i="82"/>
  <c r="A1128" i="82"/>
  <c r="A1236" i="82"/>
  <c r="A356" i="82"/>
  <c r="A1608" i="82"/>
  <c r="A1441" i="82"/>
  <c r="A1358" i="82"/>
  <c r="A1037" i="82"/>
  <c r="A943" i="82"/>
  <c r="A1629" i="82"/>
  <c r="A809" i="82"/>
  <c r="A365" i="82"/>
  <c r="F4" i="88" s="1"/>
  <c r="A825" i="82"/>
  <c r="A1140" i="82"/>
  <c r="A779" i="82"/>
  <c r="A910" i="82"/>
  <c r="A535" i="82"/>
  <c r="A2007" i="82"/>
  <c r="A237" i="82"/>
  <c r="A1387" i="82"/>
  <c r="A2027" i="82"/>
  <c r="A1008" i="82"/>
  <c r="A2031" i="82"/>
  <c r="A244" i="82"/>
  <c r="A864" i="82"/>
  <c r="A1412" i="82"/>
  <c r="A601" i="82"/>
  <c r="C32" i="114"/>
  <c r="A1507" i="82"/>
  <c r="A235" i="82"/>
  <c r="A1651" i="82"/>
  <c r="A270" i="82"/>
  <c r="C26" i="19"/>
  <c r="A893" i="82"/>
  <c r="A1200" i="82"/>
  <c r="A1670" i="82"/>
  <c r="A1899" i="82"/>
  <c r="A1553" i="82"/>
  <c r="A1940" i="82"/>
  <c r="A1996" i="82"/>
  <c r="A2044" i="82"/>
  <c r="A71" i="82"/>
  <c r="G24" i="90" s="1"/>
  <c r="A141" i="82"/>
  <c r="A191" i="82"/>
  <c r="A215" i="82"/>
  <c r="D24" i="77" s="1"/>
  <c r="A257" i="82"/>
  <c r="H13" i="33" s="1"/>
  <c r="A1445" i="82"/>
  <c r="A1942" i="82"/>
  <c r="A1997" i="82"/>
  <c r="A2045" i="82"/>
  <c r="A8" i="82"/>
  <c r="A68" i="82"/>
  <c r="D4" i="76" s="1"/>
  <c r="A1624" i="82"/>
  <c r="A1990" i="82"/>
  <c r="A2086" i="82"/>
  <c r="A69" i="82"/>
  <c r="E4" i="76"/>
  <c r="A1950" i="82"/>
  <c r="A1789" i="82"/>
  <c r="A1053" i="82"/>
  <c r="A1687" i="82"/>
  <c r="A1593" i="82"/>
  <c r="A1450" i="82"/>
  <c r="A1223" i="82"/>
  <c r="A468" i="82"/>
  <c r="D39" i="106" s="1"/>
  <c r="A813" i="82"/>
  <c r="A700" i="82"/>
  <c r="A1508" i="82"/>
  <c r="A963" i="82"/>
  <c r="A1654" i="82"/>
  <c r="A1439" i="82"/>
  <c r="A1100" i="82"/>
  <c r="A1569" i="82"/>
  <c r="A1193" i="82"/>
  <c r="A620" i="82"/>
  <c r="C51" i="114"/>
  <c r="A1438" i="82"/>
  <c r="A967" i="82"/>
  <c r="A1656" i="82"/>
  <c r="A1406" i="82"/>
  <c r="A1116" i="82"/>
  <c r="A432" i="82"/>
  <c r="D57" i="105" s="1"/>
  <c r="A624" i="82"/>
  <c r="C55" i="114" s="1"/>
  <c r="A1817" i="82"/>
  <c r="A683" i="82"/>
  <c r="A824" i="82"/>
  <c r="A1021" i="82"/>
  <c r="A712" i="82"/>
  <c r="A771" i="82"/>
  <c r="A814" i="82"/>
  <c r="A182" i="82"/>
  <c r="F8" i="32" s="1"/>
  <c r="F106" i="32" s="1"/>
  <c r="A800" i="82"/>
  <c r="A242" i="82"/>
  <c r="A2043" i="82"/>
  <c r="A248" i="82"/>
  <c r="A899" i="82"/>
  <c r="A2047" i="82"/>
  <c r="A277" i="82"/>
  <c r="A755" i="82"/>
  <c r="A1177" i="82"/>
  <c r="A1905" i="82"/>
  <c r="A689" i="82"/>
  <c r="A1086" i="82"/>
  <c r="A231" i="82"/>
  <c r="B26" i="77"/>
  <c r="A1186" i="82"/>
  <c r="A1635" i="82"/>
  <c r="A1965" i="82"/>
  <c r="A1256" i="82"/>
  <c r="A1840" i="82"/>
  <c r="A1766" i="82"/>
  <c r="A1691" i="82"/>
  <c r="A2000" i="82"/>
  <c r="A15" i="82"/>
  <c r="A76" i="82"/>
  <c r="C15" i="56"/>
  <c r="A145" i="82"/>
  <c r="A193" i="82"/>
  <c r="F3" i="77" s="1"/>
  <c r="A217" i="82"/>
  <c r="D26" i="77" s="1"/>
  <c r="A1888" i="82"/>
  <c r="A1947" i="82"/>
  <c r="A2001" i="82"/>
  <c r="A2049" i="82"/>
  <c r="A12" i="82"/>
  <c r="A72" i="82"/>
  <c r="H4" i="88" s="1"/>
  <c r="A116" i="82"/>
  <c r="A1601" i="82"/>
  <c r="A1938" i="82"/>
  <c r="A1994" i="82"/>
  <c r="A2042" i="82"/>
  <c r="A9" i="82"/>
  <c r="A1928" i="82"/>
  <c r="A1341" i="82"/>
  <c r="A1856" i="82"/>
  <c r="A1641" i="82"/>
  <c r="A1498" i="82"/>
  <c r="A1277" i="82"/>
  <c r="A448" i="82"/>
  <c r="D16" i="106" s="1"/>
  <c r="A1101" i="82"/>
  <c r="A1832" i="82"/>
  <c r="A1072" i="82"/>
  <c r="A1702" i="82"/>
  <c r="A1487" i="82"/>
  <c r="A909" i="82"/>
  <c r="A891" i="82"/>
  <c r="A1831" i="82"/>
  <c r="A1617" i="82"/>
  <c r="A1474" i="82"/>
  <c r="A1251" i="82"/>
  <c r="A957" i="82"/>
  <c r="A1630" i="82"/>
  <c r="A1704" i="82"/>
  <c r="A1454" i="82"/>
  <c r="A406" i="82"/>
  <c r="D25" i="105" s="1"/>
  <c r="A549" i="82"/>
  <c r="E8" i="110" s="1"/>
  <c r="E50" i="110" s="1"/>
  <c r="A1797" i="82"/>
  <c r="A123" i="82"/>
  <c r="A483" i="82"/>
  <c r="D57" i="106" s="1"/>
  <c r="A585" i="82"/>
  <c r="C16" i="114" s="1"/>
  <c r="A138" i="82"/>
  <c r="A584" i="82"/>
  <c r="C15" i="114" s="1"/>
  <c r="A1208" i="82"/>
  <c r="A801" i="82"/>
  <c r="A2019" i="82"/>
  <c r="A416" i="82"/>
  <c r="D37" i="105" s="1"/>
  <c r="A2039" i="82"/>
  <c r="A251" i="82"/>
  <c r="B13" i="33"/>
  <c r="B58" i="33" s="1"/>
  <c r="A2059" i="82"/>
  <c r="A934" i="82"/>
  <c r="A281" i="82"/>
  <c r="A790" i="82"/>
  <c r="A1305" i="82"/>
  <c r="A798" i="82"/>
  <c r="A571" i="82"/>
  <c r="A918" i="82"/>
  <c r="A1284" i="82"/>
  <c r="A1242" i="82"/>
  <c r="A1767" i="82"/>
  <c r="A1969" i="82"/>
  <c r="A1309" i="82"/>
  <c r="A1863" i="82"/>
  <c r="A595" i="82"/>
  <c r="C26" i="114" s="1"/>
  <c r="A1743" i="82"/>
  <c r="A1525" i="82"/>
  <c r="A1951" i="82"/>
  <c r="A2004" i="82"/>
  <c r="A2052" i="82"/>
  <c r="A80" i="82"/>
  <c r="E16" i="56" s="1"/>
  <c r="E30" i="56" s="1"/>
  <c r="A195" i="82"/>
  <c r="D5" i="77" s="1"/>
  <c r="A265" i="82"/>
  <c r="A1909" i="82"/>
  <c r="A1952" i="82"/>
  <c r="A2005" i="82"/>
  <c r="A2053" i="82"/>
  <c r="A16" i="82"/>
  <c r="A120" i="82"/>
  <c r="A1469" i="82"/>
  <c r="A1943" i="82"/>
  <c r="A1998" i="82"/>
  <c r="A2046" i="82"/>
  <c r="A13" i="82"/>
  <c r="A78" i="82"/>
  <c r="C16" i="56"/>
  <c r="C72" i="56" s="1"/>
  <c r="A1717" i="82"/>
  <c r="A1394" i="82"/>
  <c r="A850" i="82"/>
  <c r="A940" i="82"/>
  <c r="A1845" i="82"/>
  <c r="A1330" i="82"/>
  <c r="A658" i="82"/>
  <c r="A726" i="82"/>
  <c r="A1176" i="82"/>
  <c r="A1144" i="82"/>
  <c r="A1750" i="82"/>
  <c r="A1535" i="82"/>
  <c r="A796" i="82"/>
  <c r="A1800" i="82"/>
  <c r="A1713" i="82"/>
  <c r="A1522" i="82"/>
  <c r="A1303" i="82"/>
  <c r="A671" i="82"/>
  <c r="A1906" i="82"/>
  <c r="A1146" i="82"/>
  <c r="A1776" i="82"/>
  <c r="A1585" i="82"/>
  <c r="A1502" i="82"/>
  <c r="A1241" i="82"/>
  <c r="A331" i="82"/>
  <c r="A907" i="82"/>
  <c r="A1272" i="82"/>
  <c r="A353" i="82"/>
  <c r="E4" i="87" s="1"/>
  <c r="A434" i="82"/>
  <c r="A649" i="82"/>
  <c r="C80" i="114" s="1"/>
  <c r="A470" i="82"/>
  <c r="D42" i="106" s="1"/>
  <c r="A947" i="82"/>
  <c r="A496" i="82"/>
  <c r="D71" i="106" s="1"/>
  <c r="A968" i="82"/>
  <c r="A2055" i="82"/>
  <c r="A283" i="82"/>
  <c r="A1078" i="82"/>
  <c r="A6" i="82"/>
  <c r="A284" i="82"/>
  <c r="B4" i="75" s="1"/>
  <c r="A1185" i="82"/>
  <c r="A114" i="82"/>
  <c r="A285" i="82"/>
  <c r="C4" i="75" s="1"/>
  <c r="A1184" i="82"/>
  <c r="A1054" i="82"/>
  <c r="A1846" i="82"/>
  <c r="A1482" i="82"/>
  <c r="A135" i="82"/>
  <c r="A1296" i="82"/>
  <c r="A1910" i="82"/>
  <c r="A1299" i="82"/>
  <c r="A1408" i="82"/>
  <c r="A1849" i="82"/>
  <c r="A1080" i="82"/>
  <c r="A1731" i="82"/>
  <c r="A1956" i="82"/>
  <c r="A2008" i="82"/>
  <c r="A2056" i="82"/>
  <c r="A25" i="82"/>
  <c r="A85" i="82"/>
  <c r="C43" i="56" s="1"/>
  <c r="A153" i="82"/>
  <c r="A197" i="82"/>
  <c r="D6" i="77" s="1"/>
  <c r="A221" i="82"/>
  <c r="D30" i="77" s="1"/>
  <c r="A1130" i="82"/>
  <c r="A1837" i="82"/>
  <c r="A1958" i="82"/>
  <c r="A2009" i="82"/>
  <c r="A21" i="82"/>
  <c r="A142" i="82"/>
  <c r="A1170" i="82"/>
  <c r="A1948" i="82"/>
  <c r="A2002" i="82"/>
  <c r="A2050" i="82"/>
  <c r="A17" i="82"/>
  <c r="A87" i="82"/>
  <c r="C71" i="56" s="1"/>
  <c r="A1697" i="82"/>
  <c r="A487" i="82"/>
  <c r="D61" i="106" s="1"/>
  <c r="A1138" i="82"/>
  <c r="A641" i="82"/>
  <c r="C72" i="114" s="1"/>
  <c r="A1460" i="82"/>
  <c r="A546" i="82"/>
  <c r="I8" i="110" s="1"/>
  <c r="A1594" i="82"/>
  <c r="A1379" i="82"/>
  <c r="A419" i="82"/>
  <c r="D40" i="105" s="1"/>
  <c r="A946" i="82"/>
  <c r="A1014" i="82"/>
  <c r="A1262" i="82"/>
  <c r="A1206" i="82"/>
  <c r="A1798" i="82"/>
  <c r="A706" i="82"/>
  <c r="A1313" i="82"/>
  <c r="A1894" i="82"/>
  <c r="A1570" i="82"/>
  <c r="A1355" i="82"/>
  <c r="A817" i="82"/>
  <c r="A1207" i="82"/>
  <c r="A1210" i="82"/>
  <c r="A859" i="82"/>
  <c r="A1633" i="82"/>
  <c r="A1550" i="82"/>
  <c r="A1295" i="82"/>
  <c r="A1245" i="82"/>
  <c r="A581" i="82"/>
  <c r="C12" i="114"/>
  <c r="A821" i="82"/>
  <c r="A125" i="82"/>
  <c r="F50" i="36" s="1"/>
  <c r="A1857" i="82"/>
  <c r="A618" i="82"/>
  <c r="C49" i="114" s="1"/>
  <c r="A471" i="82"/>
  <c r="D43" i="106"/>
  <c r="A1114" i="82"/>
  <c r="A449" i="82"/>
  <c r="D17" i="106" s="1"/>
  <c r="A1069" i="82"/>
  <c r="A1006" i="82"/>
  <c r="A108" i="82"/>
  <c r="D54" i="33" s="1"/>
  <c r="A287" i="82"/>
  <c r="E4" i="75" s="1"/>
  <c r="A1329" i="82"/>
  <c r="A139" i="82"/>
  <c r="B1" i="32" s="1"/>
  <c r="A288" i="82"/>
  <c r="D4" i="75" s="1"/>
  <c r="A752" i="82"/>
  <c r="A140" i="82"/>
  <c r="A289" i="82"/>
  <c r="G4" i="75" s="1"/>
  <c r="A1724" i="82"/>
  <c r="A384" i="82"/>
  <c r="B1" i="89" s="1"/>
  <c r="A1040" i="82"/>
  <c r="A634" i="82"/>
  <c r="C65" i="114" s="1"/>
  <c r="A905" i="82"/>
  <c r="A778" i="82"/>
  <c r="A1068" i="82"/>
  <c r="A1396" i="82"/>
  <c r="A1119" i="82"/>
  <c r="A1774" i="82"/>
  <c r="A1744" i="82"/>
  <c r="A1529" i="82"/>
  <c r="A1321" i="82"/>
  <c r="A1349" i="82"/>
  <c r="A739" i="82"/>
  <c r="A1962" i="82"/>
  <c r="A2012" i="82"/>
  <c r="A2060" i="82"/>
  <c r="A33" i="82"/>
  <c r="A89" i="82"/>
  <c r="B1" i="16" s="1"/>
  <c r="A157" i="82"/>
  <c r="A199" i="82"/>
  <c r="D8" i="77" s="1"/>
  <c r="A223" i="82"/>
  <c r="D32" i="77" s="1"/>
  <c r="A871" i="82"/>
  <c r="A1815" i="82"/>
  <c r="A1963" i="82"/>
  <c r="A2013" i="82"/>
  <c r="A2061" i="82"/>
  <c r="A28" i="82"/>
  <c r="A83" i="82"/>
  <c r="H16" i="56" s="1"/>
  <c r="H72" i="56" s="1"/>
  <c r="I74" i="56" s="1"/>
  <c r="A669" i="82"/>
  <c r="A1898" i="82"/>
  <c r="A1954" i="82"/>
  <c r="A2006" i="82"/>
  <c r="A2054" i="82"/>
  <c r="A22" i="82"/>
  <c r="A91" i="82"/>
  <c r="G7" i="16"/>
  <c r="A1480" i="82"/>
  <c r="A475" i="82"/>
  <c r="D47" i="106" s="1"/>
  <c r="A767" i="82"/>
  <c r="A355" i="82"/>
  <c r="B1" i="88" s="1"/>
  <c r="A1748" i="82"/>
  <c r="A919" i="82"/>
  <c r="A1642" i="82"/>
  <c r="A1427" i="82"/>
  <c r="A414" i="82"/>
  <c r="D35" i="105" s="1"/>
  <c r="A623" i="82"/>
  <c r="C54" i="114"/>
  <c r="A1285" i="82"/>
  <c r="A1340" i="82"/>
  <c r="A1263" i="82"/>
  <c r="A835" i="82"/>
  <c r="A1631" i="82"/>
  <c r="A994" i="82"/>
  <c r="A737" i="82"/>
  <c r="A1604" i="82"/>
  <c r="A679" i="82"/>
  <c r="A1618" i="82"/>
  <c r="A1403" i="82"/>
  <c r="A785" i="82"/>
  <c r="A1415" i="82"/>
  <c r="A1265" i="82"/>
  <c r="A1034" i="82"/>
  <c r="A1681" i="82"/>
  <c r="A1598" i="82"/>
  <c r="A1347" i="82"/>
  <c r="A959" i="82"/>
  <c r="A633" i="82"/>
  <c r="C64" i="114" s="1"/>
  <c r="A704" i="82"/>
  <c r="A560" i="82"/>
  <c r="E28" i="111" s="1"/>
  <c r="A722" i="82"/>
  <c r="A350" i="82"/>
  <c r="A1723" i="82"/>
  <c r="A506" i="82"/>
  <c r="B1" i="107" s="1"/>
  <c r="A776" i="82"/>
  <c r="A1590" i="82"/>
  <c r="A690" i="82"/>
  <c r="A1737" i="82"/>
  <c r="A144" i="82"/>
  <c r="A296" i="82"/>
  <c r="D3" i="80" s="1"/>
  <c r="A1436" i="82"/>
  <c r="A151" i="82"/>
  <c r="A301" i="82"/>
  <c r="A1807" i="82"/>
  <c r="A152" i="82"/>
  <c r="A522" i="82"/>
  <c r="A1663" i="82"/>
  <c r="A711" i="82"/>
  <c r="A278" i="82"/>
  <c r="A708" i="82"/>
  <c r="A578" i="82"/>
  <c r="C9" i="114" s="1"/>
  <c r="A852" i="82"/>
  <c r="A1252" i="82"/>
  <c r="A1135" i="82"/>
  <c r="A1765" i="82"/>
  <c r="A1538" i="82"/>
  <c r="A1741" i="82"/>
  <c r="A1541" i="82"/>
  <c r="A1270" i="82"/>
  <c r="A1884" i="82"/>
  <c r="A1792" i="82"/>
  <c r="A1972" i="82"/>
  <c r="A2020" i="82"/>
  <c r="A2068" i="82"/>
  <c r="A41" i="82"/>
  <c r="A97" i="82"/>
  <c r="C37" i="16" s="1"/>
  <c r="A165" i="82"/>
  <c r="A203" i="82"/>
  <c r="D12" i="77" s="1"/>
  <c r="A227" i="82"/>
  <c r="B6" i="77" s="1"/>
  <c r="A1097" i="82"/>
  <c r="A1043" i="82"/>
  <c r="A1973" i="82"/>
  <c r="A2021" i="82"/>
  <c r="A2069" i="82"/>
  <c r="A38" i="82"/>
  <c r="A90" i="82"/>
  <c r="G5" i="16" s="1"/>
  <c r="A1240" i="82"/>
  <c r="A1373" i="82"/>
  <c r="A1964" i="82"/>
  <c r="A2014" i="82"/>
  <c r="A2062" i="82"/>
  <c r="A35" i="82"/>
  <c r="A99" i="82"/>
  <c r="C82" i="16" s="1"/>
  <c r="A1999" i="82"/>
  <c r="A129" i="82"/>
  <c r="A876" i="82"/>
  <c r="A966" i="82"/>
  <c r="A1249" i="82"/>
  <c r="A1127" i="82"/>
  <c r="A1738" i="82"/>
  <c r="A1523" i="82"/>
  <c r="A375" i="82"/>
  <c r="B1" i="95"/>
  <c r="A636" i="82"/>
  <c r="C67" i="114" s="1"/>
  <c r="A1866" i="82"/>
  <c r="A1461" i="82"/>
  <c r="A1366" i="82"/>
  <c r="A1109" i="82"/>
  <c r="A473" i="82"/>
  <c r="D45" i="106" s="1"/>
  <c r="A732" i="82"/>
  <c r="A822" i="82"/>
  <c r="A1219" i="82"/>
  <c r="A1091" i="82"/>
  <c r="A1714" i="82"/>
  <c r="A1499" i="82"/>
  <c r="A1591" i="82"/>
  <c r="A1703" i="82"/>
  <c r="A1368" i="82"/>
  <c r="A1181" i="82"/>
  <c r="A1059" i="82"/>
  <c r="A1694" i="82"/>
  <c r="A1443" i="82"/>
  <c r="A354" i="82"/>
  <c r="F4" i="87" s="1"/>
  <c r="A346" i="82"/>
  <c r="A1429" i="82"/>
  <c r="A1332" i="82"/>
  <c r="A1465" i="82"/>
  <c r="A1632" i="82"/>
  <c r="A847" i="82"/>
  <c r="A1342" i="82"/>
  <c r="A371" i="82"/>
  <c r="B1" i="100" s="1"/>
  <c r="A1060" i="82"/>
  <c r="A1370" i="82"/>
  <c r="A1453" i="82"/>
  <c r="A1620" i="82"/>
  <c r="A703" i="82"/>
  <c r="A1289" i="82"/>
  <c r="A1416" i="82"/>
  <c r="A1288" i="82"/>
  <c r="A1509" i="82"/>
  <c r="A1192" i="82"/>
  <c r="A103" i="82"/>
  <c r="E23" i="16" s="1"/>
  <c r="E53" i="16" s="1"/>
  <c r="A1682" i="82"/>
  <c r="A1271" i="82"/>
  <c r="A47" i="82"/>
  <c r="A1322" i="82"/>
  <c r="A1526" i="82"/>
  <c r="A989" i="82"/>
  <c r="A1820" i="82"/>
  <c r="A670" i="82"/>
  <c r="A750" i="82"/>
  <c r="A1090" i="82"/>
  <c r="A1108" i="82"/>
  <c r="A1405" i="82"/>
  <c r="A1810" i="82"/>
  <c r="A95" i="82"/>
  <c r="C22" i="16" s="1"/>
  <c r="A37" i="82"/>
  <c r="A1106" i="82"/>
  <c r="A376" i="82"/>
  <c r="A1364" i="82"/>
  <c r="A1103" i="82"/>
  <c r="A1280" i="82"/>
  <c r="A1369" i="82"/>
  <c r="A1536" i="82"/>
  <c r="A1883" i="82"/>
  <c r="A1785" i="82"/>
  <c r="A1599" i="82"/>
  <c r="A1850" i="82"/>
  <c r="A1267" i="82"/>
  <c r="A1357" i="82"/>
  <c r="A1524" i="82"/>
  <c r="A1871" i="82"/>
  <c r="A1722" i="82"/>
  <c r="A1763" i="82"/>
  <c r="A1015" i="82"/>
  <c r="A1121" i="82"/>
  <c r="A1327" i="82"/>
  <c r="A39" i="82"/>
  <c r="A94" i="82"/>
  <c r="G9" i="16" s="1"/>
  <c r="A1527" i="82"/>
  <c r="A2072" i="82"/>
  <c r="A1918" i="82"/>
  <c r="A889" i="82"/>
  <c r="A542" i="82"/>
  <c r="B21" i="110" s="1"/>
  <c r="A306" i="82"/>
  <c r="C5" i="17" s="1"/>
  <c r="A565" i="82"/>
  <c r="A1795" i="82"/>
  <c r="A1417" i="82"/>
  <c r="A1728" i="82"/>
  <c r="A1813" i="82"/>
  <c r="A960" i="82"/>
  <c r="A1178" i="82"/>
  <c r="A1533" i="82"/>
  <c r="A1226" i="82"/>
  <c r="A1319" i="82"/>
  <c r="A1488" i="82"/>
  <c r="A1835" i="82"/>
  <c r="A1485" i="82"/>
  <c r="A1551" i="82"/>
  <c r="A1802" i="82"/>
  <c r="A1212" i="82"/>
  <c r="A1306" i="82"/>
  <c r="A1476" i="82"/>
  <c r="A1823" i="82"/>
  <c r="A1105" i="82"/>
  <c r="A1607" i="82"/>
  <c r="A576" i="82"/>
  <c r="B1" i="114" s="1"/>
  <c r="A1578" i="82"/>
  <c r="A1107" i="82"/>
  <c r="A29" i="82"/>
  <c r="A86" i="82"/>
  <c r="C57" i="56" s="1"/>
  <c r="A1586" i="82"/>
  <c r="A2064" i="82"/>
  <c r="A1803" i="82"/>
  <c r="A743" i="82"/>
  <c r="A298" i="82"/>
  <c r="E3" i="80" s="1"/>
  <c r="A291" i="82"/>
  <c r="I4" i="75" s="1"/>
  <c r="A498" i="82"/>
  <c r="D73" i="106"/>
  <c r="A807" i="82"/>
  <c r="A1235" i="82"/>
  <c r="A1751" i="82"/>
  <c r="A1559" i="82"/>
  <c r="A1096" i="82"/>
  <c r="A1211" i="82"/>
  <c r="A1392" i="82"/>
  <c r="A1739" i="82"/>
  <c r="A955" i="82"/>
  <c r="A1455" i="82"/>
  <c r="A1706" i="82"/>
  <c r="A1079" i="82"/>
  <c r="A1195" i="82"/>
  <c r="A1380" i="82"/>
  <c r="A1727" i="82"/>
  <c r="A1395" i="82"/>
  <c r="A1434" i="82"/>
  <c r="A911" i="82"/>
  <c r="A815" i="82"/>
  <c r="A678" i="82"/>
  <c r="A2058" i="82"/>
  <c r="A34" i="82"/>
  <c r="A225" i="82"/>
  <c r="D34" i="77"/>
  <c r="A2016" i="82"/>
  <c r="A1310" i="82"/>
  <c r="A1070" i="82"/>
  <c r="A147" i="82"/>
  <c r="A118" i="82"/>
  <c r="A1159" i="82"/>
  <c r="A1333" i="82"/>
  <c r="A424" i="82"/>
  <c r="D47" i="105" s="1"/>
  <c r="A1572" i="82"/>
  <c r="A1050" i="82"/>
  <c r="A1390" i="82"/>
  <c r="A1167" i="82"/>
  <c r="A1787" i="82"/>
  <c r="A1754" i="82"/>
  <c r="A1253" i="82"/>
  <c r="A1775" i="82"/>
  <c r="A1020" i="82"/>
  <c r="A2066" i="82"/>
  <c r="A230" i="82"/>
  <c r="B23" i="77" s="1"/>
  <c r="A1875" i="82"/>
  <c r="A163" i="82"/>
  <c r="A150" i="82"/>
  <c r="A1788" i="82"/>
  <c r="A1847" i="82"/>
  <c r="A1007" i="82"/>
  <c r="A1147" i="82"/>
  <c r="A1344" i="82"/>
  <c r="A1655" i="82"/>
  <c r="A1822" i="82"/>
  <c r="A1407" i="82"/>
  <c r="A1658" i="82"/>
  <c r="A975" i="82"/>
  <c r="A1131" i="82"/>
  <c r="A1331" i="82"/>
  <c r="A1643" i="82"/>
  <c r="A1742" i="82"/>
  <c r="A1547" i="82"/>
  <c r="A431" i="82"/>
  <c r="D56" i="105" s="1"/>
  <c r="A122" i="82"/>
  <c r="A625" i="82"/>
  <c r="C56" i="114" s="1"/>
  <c r="A2018" i="82"/>
  <c r="A2073" i="82"/>
  <c r="A205" i="82"/>
  <c r="D14" i="77" s="1"/>
  <c r="A1976" i="82"/>
  <c r="A1634" i="82"/>
  <c r="A674" i="82"/>
  <c r="A1217" i="82"/>
  <c r="A880" i="82"/>
  <c r="A705" i="82"/>
  <c r="A890" i="82"/>
  <c r="A1764" i="82"/>
  <c r="A1320" i="82"/>
  <c r="A1025" i="82"/>
  <c r="A1413" i="82"/>
  <c r="A1548" i="82"/>
  <c r="A896" i="82"/>
  <c r="A1145" i="82"/>
  <c r="A1266" i="82"/>
  <c r="A1151" i="82"/>
  <c r="A924" i="82"/>
  <c r="A1194" i="82"/>
  <c r="A1055" i="82"/>
  <c r="A727" i="82"/>
  <c r="A1075" i="82"/>
  <c r="A1291" i="82"/>
  <c r="A1511" i="82"/>
  <c r="A870" i="82"/>
  <c r="A1359" i="82"/>
  <c r="A1610" i="82"/>
  <c r="A1693" i="82"/>
  <c r="A1058" i="82"/>
  <c r="A1278" i="82"/>
  <c r="A1463" i="82"/>
  <c r="A1646" i="82"/>
  <c r="A1451" i="82"/>
  <c r="A1679" i="82"/>
  <c r="A418" i="82"/>
  <c r="D39" i="105" s="1"/>
  <c r="A588" i="82"/>
  <c r="C19" i="114" s="1"/>
  <c r="A2010" i="82"/>
  <c r="A2065" i="82"/>
  <c r="A201" i="82"/>
  <c r="D10" i="77" s="1"/>
  <c r="A1967" i="82"/>
  <c r="A1356" i="82"/>
  <c r="A599" i="82"/>
  <c r="C30" i="114" s="1"/>
  <c r="A1287" i="82"/>
  <c r="A973" i="82"/>
  <c r="A782" i="82"/>
  <c r="A1584" i="82"/>
  <c r="A941" i="82"/>
  <c r="A1318" i="82"/>
  <c r="A1214" i="82"/>
  <c r="A1582" i="82"/>
  <c r="A1440" i="82"/>
  <c r="A1503" i="82"/>
  <c r="A1428" i="82"/>
  <c r="A1652" i="82"/>
  <c r="A1230" i="82"/>
  <c r="A42" i="82"/>
  <c r="A2024" i="82"/>
  <c r="A1160" i="82"/>
  <c r="A1126" i="82"/>
  <c r="A1404" i="82"/>
  <c r="A1304" i="82"/>
  <c r="A1657" i="82"/>
  <c r="A974" i="82"/>
  <c r="A1238" i="82"/>
  <c r="A1316" i="82"/>
  <c r="A844" i="82"/>
  <c r="A1308" i="82"/>
  <c r="A1562" i="82"/>
  <c r="A1645" i="82"/>
  <c r="A938" i="82"/>
  <c r="A1224" i="82"/>
  <c r="A1264" i="82"/>
  <c r="A1132" i="82"/>
  <c r="A1762" i="82"/>
  <c r="A1179" i="82"/>
  <c r="A1571" i="82"/>
  <c r="A339" i="82"/>
  <c r="A1970" i="82"/>
  <c r="A2025" i="82"/>
  <c r="A171" i="82"/>
  <c r="A1793" i="82"/>
  <c r="A1243" i="82"/>
  <c r="A260" i="82"/>
  <c r="C57" i="33"/>
  <c r="A533" i="82"/>
  <c r="B1" i="110" s="1"/>
  <c r="A1830" i="82"/>
  <c r="A933" i="82"/>
  <c r="A1275" i="82"/>
  <c r="A464" i="82"/>
  <c r="D35" i="106" s="1"/>
  <c r="A327" i="82"/>
  <c r="E3" i="84" s="1"/>
  <c r="A879" i="82"/>
  <c r="A775" i="82"/>
  <c r="A1853" i="82"/>
  <c r="A1919" i="82"/>
  <c r="A1839" i="82"/>
  <c r="A1908" i="82"/>
  <c r="A1756" i="82"/>
  <c r="A1154" i="82"/>
  <c r="A1574" i="82"/>
  <c r="A1577" i="82"/>
  <c r="A1836" i="82"/>
  <c r="A1791" i="82"/>
  <c r="A1696" i="82"/>
  <c r="A1061" i="82"/>
  <c r="A1442" i="82"/>
  <c r="A1961" i="82"/>
  <c r="A1433" i="82"/>
  <c r="A1801" i="82"/>
  <c r="A1745" i="82"/>
  <c r="A1684" i="82"/>
  <c r="A1039" i="82"/>
  <c r="A1430" i="82"/>
  <c r="A2035" i="82"/>
  <c r="A1592" i="82"/>
  <c r="A1029" i="82"/>
  <c r="A1494" i="82"/>
  <c r="A121" i="82"/>
  <c r="C33" i="36" s="1"/>
  <c r="C50" i="36"/>
  <c r="A1960" i="82"/>
  <c r="A810" i="82"/>
  <c r="A1028" i="82"/>
  <c r="A1166" i="82"/>
  <c r="A312" i="82"/>
  <c r="A551" i="82"/>
  <c r="A1808" i="82"/>
  <c r="A729" i="82"/>
  <c r="A1171" i="82"/>
  <c r="A544" i="82"/>
  <c r="D8" i="110" s="1"/>
  <c r="A830" i="82"/>
  <c r="A568" i="82"/>
  <c r="B7" i="112" s="1"/>
  <c r="A273" i="82"/>
  <c r="D26" i="19" s="1"/>
  <c r="A210" i="82"/>
  <c r="D19" i="77" s="1"/>
  <c r="A100" i="82"/>
  <c r="B23" i="16" s="1"/>
  <c r="B83" i="16" s="1"/>
  <c r="A1955" i="82"/>
  <c r="A1833" i="82"/>
  <c r="A1045" i="82"/>
  <c r="A566" i="82"/>
  <c r="B52" i="112"/>
  <c r="A276" i="82"/>
  <c r="A214" i="82"/>
  <c r="D23" i="77" s="1"/>
  <c r="A112" i="82"/>
  <c r="A1979" i="82"/>
  <c r="A1071" i="82"/>
  <c r="A352" i="82"/>
  <c r="D4" i="87" s="1"/>
  <c r="A510" i="82"/>
  <c r="H6" i="107" s="1"/>
  <c r="A279" i="82"/>
  <c r="A212" i="82"/>
  <c r="D21" i="77" s="1"/>
  <c r="A109" i="82"/>
  <c r="B1" i="36" s="1"/>
  <c r="A1975" i="82"/>
  <c r="A742" i="82"/>
  <c r="A541" i="82"/>
  <c r="B105" i="110" s="1"/>
  <c r="A937" i="82"/>
  <c r="A744" i="82"/>
  <c r="A721" i="82"/>
  <c r="A663" i="82"/>
  <c r="A462" i="82"/>
  <c r="D33" i="106" s="1"/>
  <c r="A1411" i="82"/>
  <c r="A561" i="82"/>
  <c r="A854" i="82"/>
  <c r="A430" i="82"/>
  <c r="D54" i="105" s="1"/>
  <c r="A1063" i="82"/>
  <c r="A912" i="82"/>
  <c r="A680" i="82"/>
  <c r="A981" i="82"/>
  <c r="A1338" i="82"/>
  <c r="A922" i="82"/>
  <c r="A504" i="82"/>
  <c r="B1" i="34" s="1"/>
  <c r="A562" i="82"/>
  <c r="B1" i="112" s="1"/>
  <c r="A685" i="82"/>
  <c r="A972" i="82"/>
  <c r="A945" i="82"/>
  <c r="A653" i="82"/>
  <c r="C5" i="114" s="1"/>
  <c r="A882" i="82"/>
  <c r="A631" i="82"/>
  <c r="C62" i="114" s="1"/>
  <c r="A594" i="82"/>
  <c r="C25" i="114" s="1"/>
  <c r="A762" i="82"/>
  <c r="A417" i="82"/>
  <c r="D38" i="105" s="1"/>
  <c r="A1400" i="82"/>
  <c r="A667" i="82"/>
  <c r="A1900" i="82"/>
  <c r="A1673" i="82"/>
  <c r="A1862" i="82"/>
  <c r="A1827" i="82"/>
  <c r="A1708" i="82"/>
  <c r="A1082" i="82"/>
  <c r="A1478" i="82"/>
  <c r="A1683" i="82"/>
  <c r="A1647" i="82"/>
  <c r="A1481" i="82"/>
  <c r="A1648" i="82"/>
  <c r="A883" i="82"/>
  <c r="A1346" i="82"/>
  <c r="A1957" i="82"/>
  <c r="A1841" i="82"/>
  <c r="A1517" i="82"/>
  <c r="A1336" i="82"/>
  <c r="A1636" i="82"/>
  <c r="A751" i="82"/>
  <c r="A1294" i="82"/>
  <c r="A14" i="82"/>
  <c r="A1374" i="82"/>
  <c r="A1172" i="82"/>
  <c r="A930" i="82"/>
  <c r="A398" i="82"/>
  <c r="D16" i="105"/>
  <c r="A2051" i="82"/>
  <c r="A757" i="82"/>
  <c r="A337" i="82"/>
  <c r="A1995" i="82"/>
  <c r="A508" i="82"/>
  <c r="F6" i="107"/>
  <c r="A1066" i="82"/>
  <c r="A1363" i="82"/>
  <c r="A872" i="82"/>
  <c r="A630" i="82"/>
  <c r="C61" i="114" s="1"/>
  <c r="A502" i="82"/>
  <c r="D77" i="106" s="1"/>
  <c r="A640" i="82"/>
  <c r="C71" i="114" s="1"/>
  <c r="A320" i="82"/>
  <c r="A269" i="82"/>
  <c r="B26" i="19" s="1"/>
  <c r="A202" i="82"/>
  <c r="D11" i="77" s="1"/>
  <c r="A84" i="82"/>
  <c r="C6" i="56"/>
  <c r="A1661" i="82"/>
  <c r="A536" i="82"/>
  <c r="B35" i="110" s="1"/>
  <c r="A591" i="82"/>
  <c r="C22" i="114" s="1"/>
  <c r="A1" i="82"/>
  <c r="A272" i="82"/>
  <c r="F26" i="19"/>
  <c r="A208" i="82"/>
  <c r="D17" i="77"/>
  <c r="A96" i="82"/>
  <c r="C52" i="16" s="1"/>
  <c r="A1939" i="82"/>
  <c r="A526" i="82"/>
  <c r="A735" i="82"/>
  <c r="A564" i="82"/>
  <c r="D7" i="112" s="1"/>
  <c r="A275" i="82"/>
  <c r="B1" i="75" s="1"/>
  <c r="A206" i="82"/>
  <c r="D15" i="77" s="1"/>
  <c r="A92" i="82"/>
  <c r="G8" i="16" s="1"/>
  <c r="A1934" i="82"/>
  <c r="A427" i="82"/>
  <c r="D51" i="105" s="1"/>
  <c r="A1665" i="82"/>
  <c r="A791" i="82"/>
  <c r="A1102" i="82"/>
  <c r="A716" i="82"/>
  <c r="A648" i="82"/>
  <c r="C79" i="114" s="1"/>
  <c r="A1628" i="82"/>
  <c r="A1246" i="82"/>
  <c r="A511" i="82"/>
  <c r="D6" i="107" s="1"/>
  <c r="A664" i="82"/>
  <c r="A323" i="82"/>
  <c r="A1842" i="82"/>
  <c r="A1093" i="82"/>
  <c r="A681" i="82"/>
  <c r="A983" i="82"/>
  <c r="A1688" i="82"/>
  <c r="A1725" i="82"/>
  <c r="A500" i="82"/>
  <c r="D75" i="106"/>
  <c r="A491" i="82"/>
  <c r="D66" i="106" s="1"/>
  <c r="A902" i="82"/>
  <c r="A843" i="82"/>
  <c r="A694" i="82"/>
  <c r="A27" i="82"/>
  <c r="A1664" i="82"/>
  <c r="A539" i="82"/>
  <c r="B77" i="110"/>
  <c r="A1376" i="82"/>
  <c r="A1544" i="82"/>
  <c r="A1150" i="82"/>
  <c r="A1117" i="82"/>
  <c r="A460" i="82"/>
  <c r="D30" i="106" s="1"/>
  <c r="A1861" i="82"/>
  <c r="A1099" i="82"/>
  <c r="A1709" i="82"/>
  <c r="A1625" i="82"/>
  <c r="A1660" i="82"/>
  <c r="A979" i="82"/>
  <c r="A1382" i="82"/>
  <c r="A1565" i="82"/>
  <c r="A986" i="82"/>
  <c r="A1297" i="82"/>
  <c r="A1600" i="82"/>
  <c r="A1575" i="82"/>
  <c r="A1115" i="82"/>
  <c r="A1953" i="82"/>
  <c r="A1421" i="82"/>
  <c r="A1589" i="82"/>
  <c r="A1872" i="82"/>
  <c r="A1588" i="82"/>
  <c r="A1563" i="82"/>
  <c r="A1035" i="82"/>
  <c r="A88" i="82"/>
  <c r="C85" i="56" s="1"/>
  <c r="A686" i="82"/>
  <c r="A596" i="82"/>
  <c r="C27" i="114" s="1"/>
  <c r="A701" i="82"/>
  <c r="A451" i="82"/>
  <c r="D20" i="106" s="1"/>
  <c r="A36" i="82"/>
  <c r="A897" i="82"/>
  <c r="A131" i="82"/>
  <c r="A2067" i="82"/>
  <c r="A550" i="82"/>
  <c r="F8" i="110" s="1"/>
  <c r="A1317" i="82"/>
  <c r="A1782" i="82"/>
  <c r="A326" i="82"/>
  <c r="C3" i="84" s="1"/>
  <c r="A892" i="82"/>
  <c r="A423" i="82"/>
  <c r="D45" i="105" s="1"/>
  <c r="A725" i="82"/>
  <c r="A315" i="82"/>
  <c r="A264" i="82"/>
  <c r="A194" i="82"/>
  <c r="C5" i="77" s="1"/>
  <c r="A70" i="82"/>
  <c r="A1672" i="82"/>
  <c r="A493" i="82"/>
  <c r="D68" i="106" s="1"/>
  <c r="A784" i="82"/>
  <c r="A319" i="82"/>
  <c r="A268" i="82"/>
  <c r="A200" i="82"/>
  <c r="D9" i="77" s="1"/>
  <c r="A82" i="82"/>
  <c r="G16" i="56" s="1"/>
  <c r="G86" i="56" s="1"/>
  <c r="A1505" i="82"/>
  <c r="A484" i="82"/>
  <c r="D58" i="106" s="1"/>
  <c r="A928" i="82"/>
  <c r="A322" i="82"/>
  <c r="A271" i="82"/>
  <c r="E26" i="19"/>
  <c r="A79" i="82"/>
  <c r="D16" i="56" s="1"/>
  <c r="D58" i="56" s="1"/>
  <c r="D86" i="56"/>
  <c r="A1493" i="82"/>
  <c r="A1022" i="82"/>
  <c r="A1566" i="82"/>
  <c r="A1077" i="82"/>
  <c r="A1209" i="82"/>
  <c r="A529" i="82"/>
  <c r="A1113" i="82"/>
  <c r="A1273" i="82"/>
  <c r="A952" i="82"/>
  <c r="A478" i="82"/>
  <c r="D51" i="106" s="1"/>
  <c r="A749" i="82"/>
  <c r="A325" i="82"/>
  <c r="B1" i="84" s="1"/>
  <c r="A1567" i="82"/>
  <c r="A783" i="82"/>
  <c r="A580" i="82"/>
  <c r="C11" i="114" s="1"/>
  <c r="A770" i="82"/>
  <c r="A501" i="82"/>
  <c r="D76" i="106"/>
  <c r="A299" i="82"/>
  <c r="F3" i="80" s="1"/>
  <c r="A402" i="82"/>
  <c r="D20" i="105" s="1"/>
  <c r="A656" i="82"/>
  <c r="C5" i="34" s="1"/>
  <c r="A1747" i="82"/>
  <c r="A1161" i="82"/>
  <c r="A805" i="82"/>
  <c r="A675" i="82"/>
  <c r="A410" i="82"/>
  <c r="D30" i="105" s="1"/>
  <c r="A24" i="82"/>
  <c r="A428" i="82"/>
  <c r="D52" i="105"/>
  <c r="A450" i="82"/>
  <c r="D19" i="106"/>
  <c r="A982" i="82"/>
  <c r="A949" i="82"/>
  <c r="A318" i="82"/>
  <c r="D4" i="35" s="1"/>
  <c r="A1720" i="82"/>
  <c r="A1671" i="82"/>
  <c r="A1215" i="82"/>
  <c r="A763" i="82"/>
  <c r="A1612" i="82"/>
  <c r="A1611" i="82"/>
  <c r="A1182" i="82"/>
  <c r="A1733" i="82"/>
  <c r="A1804" i="82"/>
  <c r="A1911" i="82"/>
  <c r="A1552" i="82"/>
  <c r="A1479" i="82"/>
  <c r="A1621" i="82"/>
  <c r="A1949" i="82"/>
  <c r="A1848" i="82"/>
  <c r="A1829" i="82"/>
  <c r="A1885" i="82"/>
  <c r="A1540" i="82"/>
  <c r="A1467" i="82"/>
  <c r="A1573" i="82"/>
  <c r="A148" i="82"/>
  <c r="A646" i="82"/>
  <c r="C77" i="114"/>
  <c r="A302" i="82"/>
  <c r="A616" i="82"/>
  <c r="C47" i="114" s="1"/>
  <c r="A480" i="82"/>
  <c r="D53" i="106" s="1"/>
  <c r="A104" i="82"/>
  <c r="A421" i="82"/>
  <c r="D43" i="105" s="1"/>
  <c r="A411" i="82"/>
  <c r="D31" i="105" s="1"/>
  <c r="A56" i="82"/>
  <c r="A1531" i="82"/>
  <c r="A741" i="82"/>
  <c r="A1188" i="82"/>
  <c r="A374" i="82"/>
  <c r="C5" i="99" s="1"/>
  <c r="A818" i="82"/>
  <c r="A405" i="82"/>
  <c r="D23" i="105" s="1"/>
  <c r="A954" i="82"/>
  <c r="A311" i="82"/>
  <c r="A259" i="82"/>
  <c r="C42" i="33" s="1"/>
  <c r="A183" i="82"/>
  <c r="A52" i="82"/>
  <c r="A1824" i="82"/>
  <c r="A446" i="82"/>
  <c r="D14" i="106" s="1"/>
  <c r="A869" i="82"/>
  <c r="A314" i="82"/>
  <c r="A263" i="82"/>
  <c r="B1" i="19" s="1"/>
  <c r="A192" i="82"/>
  <c r="A66" i="82"/>
  <c r="C4" i="76" s="1"/>
  <c r="A1011" i="82"/>
  <c r="A429" i="82"/>
  <c r="D53" i="105" s="1"/>
  <c r="A666" i="82"/>
  <c r="A317" i="82"/>
  <c r="B8" i="35"/>
  <c r="A267" i="82"/>
  <c r="A190" i="82"/>
  <c r="B1" i="77" s="1"/>
  <c r="A61" i="82"/>
  <c r="A1334" i="82"/>
  <c r="A868" i="82"/>
  <c r="A832" i="82"/>
  <c r="A644" i="82"/>
  <c r="C75" i="114" s="1"/>
  <c r="A1064" i="82"/>
  <c r="A1470" i="82"/>
  <c r="A26" i="82"/>
  <c r="A702" i="82"/>
  <c r="A710" i="82"/>
  <c r="A390" i="82"/>
  <c r="N3" i="106" s="1"/>
  <c r="A978" i="82"/>
  <c r="A932" i="82"/>
  <c r="A1339" i="82"/>
  <c r="A773" i="82"/>
  <c r="A827" i="82"/>
  <c r="A894" i="82"/>
  <c r="A185" i="82"/>
  <c r="F5" i="37"/>
  <c r="A808" i="82"/>
  <c r="A124" i="82"/>
  <c r="B47" i="36" s="1"/>
  <c r="A657" i="82"/>
  <c r="A1191" i="82"/>
  <c r="A364" i="82"/>
  <c r="E4" i="88" s="1"/>
  <c r="A734" i="82"/>
  <c r="A606" i="82"/>
  <c r="C37" i="114" s="1"/>
  <c r="A345" i="82"/>
  <c r="A547" i="82"/>
  <c r="C8" i="110" s="1"/>
  <c r="C22" i="110" s="1"/>
  <c r="A188" i="82"/>
  <c r="A373" i="82"/>
  <c r="A395" i="82"/>
  <c r="D12" i="105" s="1"/>
  <c r="A531" i="82"/>
  <c r="A895" i="82"/>
  <c r="A1930" i="82"/>
  <c r="A1528" i="82"/>
  <c r="A1083" i="82"/>
  <c r="A1913" i="82"/>
  <c r="A1719" i="82"/>
  <c r="A1564" i="82"/>
  <c r="A1515" i="82"/>
  <c r="A1669" i="82"/>
  <c r="A1769" i="82"/>
  <c r="A1707" i="82"/>
  <c r="A1852" i="82"/>
  <c r="A1504" i="82"/>
  <c r="A1383" i="82"/>
  <c r="A1381" i="82"/>
  <c r="A1945" i="82"/>
  <c r="A1721" i="82"/>
  <c r="A1637" i="82"/>
  <c r="A1825" i="82"/>
  <c r="A1492" i="82"/>
  <c r="A1371" i="82"/>
  <c r="A1279" i="82"/>
  <c r="A172" i="82"/>
  <c r="A133" i="82"/>
  <c r="A393" i="82"/>
  <c r="H3" i="105" s="1"/>
  <c r="A806" i="82"/>
  <c r="A556" i="82"/>
  <c r="H19" i="111" s="1"/>
  <c r="A154" i="82"/>
  <c r="A1580" i="82"/>
  <c r="A479" i="82"/>
  <c r="D52" i="106" s="1"/>
  <c r="A117" i="82"/>
  <c r="A575" i="82"/>
  <c r="A884" i="82"/>
  <c r="A642" i="82"/>
  <c r="C73" i="114" s="1"/>
  <c r="A442" i="82"/>
  <c r="B1" i="106" s="1"/>
  <c r="A628" i="82"/>
  <c r="C59" i="114"/>
  <c r="A303" i="82"/>
  <c r="A1518" i="82"/>
  <c r="A308" i="82"/>
  <c r="C27" i="17"/>
  <c r="A254" i="82"/>
  <c r="E13" i="33"/>
  <c r="E28" i="33" s="1"/>
  <c r="A176" i="82"/>
  <c r="A32" i="82"/>
  <c r="A387" i="82"/>
  <c r="E24" i="89" s="1"/>
  <c r="A408" i="82"/>
  <c r="D27" i="105" s="1"/>
  <c r="A987" i="82"/>
  <c r="A310" i="82"/>
  <c r="B1" i="35" s="1"/>
  <c r="A258" i="82"/>
  <c r="C27" i="33" s="1"/>
  <c r="A180" i="82"/>
  <c r="H5" i="37" s="1"/>
  <c r="A46" i="82"/>
  <c r="A723" i="82"/>
  <c r="A378" i="82"/>
  <c r="D4" i="95" s="1"/>
  <c r="A1216" i="82"/>
  <c r="A313" i="82"/>
  <c r="A262" i="82"/>
  <c r="C87" i="33" s="1"/>
  <c r="A179" i="82"/>
  <c r="G5" i="37" s="1"/>
  <c r="A40" i="82"/>
  <c r="A519" i="82"/>
  <c r="B1" i="108"/>
  <c r="A730" i="82"/>
  <c r="A661" i="82"/>
  <c r="A394" i="82"/>
  <c r="D11" i="105" s="1"/>
  <c r="A335" i="82"/>
  <c r="A385" i="82"/>
  <c r="C24" i="89"/>
  <c r="A485" i="82"/>
  <c r="D59" i="106" s="1"/>
  <c r="A866" i="82"/>
  <c r="A637" i="82"/>
  <c r="C68" i="114" s="1"/>
  <c r="A130" i="82"/>
  <c r="A1542" i="82"/>
  <c r="A789" i="82"/>
  <c r="A1143" i="82"/>
  <c r="A1084" i="82"/>
  <c r="A351" i="82"/>
  <c r="A1325" i="82"/>
  <c r="A861" i="82"/>
  <c r="A367" i="82"/>
  <c r="F5" i="99" s="1"/>
  <c r="A329" i="82"/>
  <c r="A1056" i="82"/>
  <c r="A1269" i="82"/>
  <c r="A266" i="82"/>
  <c r="A858" i="82"/>
  <c r="A381" i="82"/>
  <c r="B1" i="90" s="1"/>
  <c r="A660" i="82"/>
  <c r="A828" i="82"/>
  <c r="A839" i="82"/>
  <c r="A361" i="82"/>
  <c r="A489" i="82"/>
  <c r="D64" i="106" s="1"/>
  <c r="A1301" i="82"/>
  <c r="A1924" i="82"/>
  <c r="A1335" i="82"/>
  <c r="A1805" i="82"/>
  <c r="A1755" i="82"/>
  <c r="A1876" i="82"/>
  <c r="A1516" i="82"/>
  <c r="A1419" i="82"/>
  <c r="A1477" i="82"/>
  <c r="A1409" i="82"/>
  <c r="A1201" i="82"/>
  <c r="A1695" i="82"/>
  <c r="A1456" i="82"/>
  <c r="A1282" i="82"/>
  <c r="A1752" i="82"/>
  <c r="A1941" i="82"/>
  <c r="A1258" i="82"/>
  <c r="A950" i="82"/>
  <c r="A1613" i="82"/>
  <c r="A1444" i="82"/>
  <c r="A1268" i="82"/>
  <c r="A1644" i="82"/>
  <c r="A204" i="82"/>
  <c r="D13" i="77" s="1"/>
  <c r="A569" i="82"/>
  <c r="B1" i="113"/>
  <c r="A453" i="82"/>
  <c r="D22" i="106" s="1"/>
  <c r="A877" i="82"/>
  <c r="A1700" i="82"/>
  <c r="A177" i="82"/>
  <c r="B5" i="37" s="1"/>
  <c r="A1362" i="82"/>
  <c r="A507" i="82"/>
  <c r="C6" i="107" s="1"/>
  <c r="A159" i="82"/>
  <c r="A720" i="82"/>
  <c r="A330" i="82"/>
  <c r="A904" i="82"/>
  <c r="A463" i="82"/>
  <c r="D34" i="106" s="1"/>
  <c r="A713" i="82"/>
  <c r="A608" i="82"/>
  <c r="C39" i="114" s="1"/>
  <c r="A1019" i="82"/>
  <c r="A304" i="82"/>
  <c r="A249" i="82"/>
  <c r="A169" i="82"/>
  <c r="A10" i="82"/>
  <c r="A772" i="82"/>
  <c r="A369" i="82"/>
  <c r="I6" i="88" s="1"/>
  <c r="A1662" i="82"/>
  <c r="A307" i="82"/>
  <c r="P5" i="17" s="1"/>
  <c r="A252" i="82"/>
  <c r="C13" i="33" s="1"/>
  <c r="C88" i="33" s="1"/>
  <c r="A174" i="82"/>
  <c r="A23" i="82"/>
  <c r="A916" i="82"/>
  <c r="A338" i="82"/>
  <c r="E5" i="100"/>
  <c r="A1806" i="82"/>
  <c r="A309" i="82"/>
  <c r="P27" i="17"/>
  <c r="A256" i="82"/>
  <c r="G13" i="33" s="1"/>
  <c r="A173" i="82"/>
  <c r="A18" i="82"/>
  <c r="A845" i="82"/>
  <c r="A392" i="82"/>
  <c r="J3" i="105"/>
  <c r="A838" i="82"/>
  <c r="A481" i="82"/>
  <c r="D54" i="106" s="1"/>
  <c r="A415" i="82"/>
  <c r="D36" i="105" s="1"/>
  <c r="A848" i="82"/>
  <c r="A1796" i="82"/>
  <c r="A900" i="82"/>
  <c r="A923" i="82"/>
  <c r="A632" i="82"/>
  <c r="C63" i="114" s="1"/>
  <c r="A1067" i="82"/>
  <c r="A359" i="82"/>
  <c r="A515" i="82"/>
  <c r="A1854" i="82"/>
  <c r="A614" i="82"/>
  <c r="C45" i="114" s="1"/>
  <c r="A1676" i="82"/>
  <c r="A863" i="82"/>
  <c r="A1046" i="82"/>
  <c r="A1076" i="82"/>
  <c r="A590" i="82"/>
  <c r="C21" i="114" s="1"/>
  <c r="A804" i="82"/>
  <c r="A676" i="82"/>
  <c r="A1422" i="82"/>
  <c r="A592" i="82"/>
  <c r="C23" i="114" s="1"/>
  <c r="A1012" i="82"/>
  <c r="A774" i="82"/>
  <c r="A724" i="82"/>
  <c r="A1036" i="82"/>
  <c r="A386" i="82"/>
  <c r="D64" i="32" s="1"/>
  <c r="A348" i="82"/>
  <c r="B1" i="87" s="1"/>
  <c r="A1865" i="82"/>
  <c r="A1431" i="82"/>
  <c r="A1816" i="82"/>
  <c r="A1779" i="82"/>
  <c r="A1323" i="82"/>
  <c r="A1420" i="82"/>
  <c r="A1213" i="82"/>
  <c r="A1452" i="82"/>
  <c r="A1897" i="82"/>
  <c r="A1860" i="82"/>
  <c r="A1912" i="82"/>
  <c r="A1360" i="82"/>
  <c r="A1010" i="82"/>
  <c r="A1895" i="82"/>
  <c r="A1933" i="82"/>
  <c r="A1777" i="82"/>
  <c r="A1828" i="82"/>
  <c r="A1397" i="82"/>
  <c r="A1348" i="82"/>
  <c r="A977" i="82"/>
  <c r="A1799" i="82"/>
  <c r="A250" i="82"/>
  <c r="C12" i="33"/>
  <c r="A867" i="82"/>
  <c r="A555" i="82"/>
  <c r="C19" i="111"/>
  <c r="A731" i="82"/>
  <c r="A1639" i="82"/>
  <c r="A255" i="82"/>
  <c r="F13" i="33" s="1"/>
  <c r="A745" i="82"/>
  <c r="A1568" i="82"/>
  <c r="A218" i="82"/>
  <c r="D27" i="77" s="1"/>
  <c r="A467" i="82"/>
  <c r="D38" i="106" s="1"/>
  <c r="A425" i="82"/>
  <c r="D48" i="105" s="1"/>
  <c r="A1165" i="82"/>
  <c r="A1023" i="82"/>
  <c r="A1506" i="82"/>
  <c r="A1041" i="82"/>
  <c r="A1122" i="82"/>
  <c r="A293" i="82"/>
  <c r="B1" i="80" s="1"/>
  <c r="A239" i="82"/>
  <c r="A158" i="82"/>
  <c r="A2063" i="82"/>
  <c r="A951" i="82"/>
  <c r="A609" i="82"/>
  <c r="C40" i="114" s="1"/>
  <c r="A1819" i="82"/>
  <c r="A297" i="82"/>
  <c r="I3" i="80"/>
  <c r="A243" i="82"/>
  <c r="B1" i="33" s="1"/>
  <c r="A162" i="82"/>
  <c r="B21" i="32" s="1"/>
  <c r="A2075" i="82"/>
  <c r="A1202" i="82"/>
  <c r="A753" i="82"/>
  <c r="A1844" i="82"/>
  <c r="A300" i="82"/>
  <c r="B1" i="17" s="1"/>
  <c r="A246" i="82"/>
  <c r="A160" i="82"/>
  <c r="A2071" i="82"/>
  <c r="A748" i="82"/>
  <c r="A1000" i="82"/>
  <c r="A440" i="82"/>
  <c r="A1880" i="82"/>
  <c r="A532" i="82"/>
  <c r="A1458" i="82"/>
  <c r="A714" i="82"/>
  <c r="A1220" i="82"/>
  <c r="A777" i="82"/>
  <c r="A1065" i="82"/>
  <c r="A1158" i="82"/>
  <c r="A612" i="82"/>
  <c r="C43" i="114"/>
  <c r="A370" i="82"/>
  <c r="B1" i="99" s="1"/>
  <c r="A1352" i="82"/>
  <c r="A738" i="82"/>
  <c r="A137" i="82"/>
  <c r="A1626" i="82"/>
  <c r="A1260" i="82"/>
  <c r="A682" i="82"/>
  <c r="A1104" i="82"/>
  <c r="A1365" i="82"/>
  <c r="A1085" i="82"/>
  <c r="A1640" i="82"/>
  <c r="A1004" i="82"/>
  <c r="A1205" i="82"/>
  <c r="A622" i="82"/>
  <c r="C53" i="114" s="1"/>
  <c r="A1904" i="82"/>
  <c r="A340" i="82"/>
  <c r="A469" i="82"/>
  <c r="D41" i="106" s="1"/>
  <c r="A523" i="82"/>
  <c r="A538" i="82"/>
  <c r="B63" i="110"/>
  <c r="A1843" i="82"/>
  <c r="A793" i="82"/>
  <c r="A559" i="82"/>
  <c r="E21" i="111" s="1"/>
  <c r="A1281" i="82"/>
  <c r="A1784" i="82"/>
  <c r="A443" i="82"/>
  <c r="D11" i="106"/>
  <c r="A833" i="82"/>
  <c r="A407" i="82"/>
  <c r="D26" i="105" s="1"/>
  <c r="A1638" i="82"/>
  <c r="A420" i="82"/>
  <c r="D42" i="105" s="1"/>
  <c r="A855" i="82"/>
  <c r="A516" i="82"/>
  <c r="A1124" i="82"/>
  <c r="A1044" i="82"/>
  <c r="A936" i="82"/>
  <c r="A43" i="82"/>
  <c r="A438" i="82"/>
  <c r="A1758" i="82"/>
  <c r="A1809" i="82"/>
  <c r="A1698" i="82"/>
  <c r="A530" i="82"/>
  <c r="A1030" i="82"/>
  <c r="A75" i="82"/>
  <c r="B1" i="56" s="1"/>
  <c r="A437" i="82"/>
  <c r="U6" i="105" s="1"/>
  <c r="A1141" i="82"/>
  <c r="A399" i="82"/>
  <c r="D17" i="105" s="1"/>
  <c r="A655" i="82"/>
  <c r="C7" i="114" s="1"/>
  <c r="A799" i="82"/>
  <c r="A31" i="82"/>
  <c r="A380" i="82"/>
  <c r="F4" i="95" s="1"/>
  <c r="A282" i="82"/>
  <c r="A472" i="82"/>
  <c r="D44" i="106" s="1"/>
  <c r="A587" i="82"/>
  <c r="C18" i="114" s="1"/>
  <c r="A1495" i="82"/>
  <c r="A583" i="82"/>
  <c r="C14" i="114" s="1"/>
  <c r="A860" i="82"/>
  <c r="A572" i="82"/>
  <c r="D15" i="113" s="1"/>
  <c r="A1324" i="82"/>
  <c r="A709" i="82"/>
  <c r="A334" i="82"/>
  <c r="A573" i="82"/>
  <c r="E16" i="113" s="1"/>
  <c r="A1602" i="82"/>
  <c r="A948" i="82"/>
  <c r="A692" i="82"/>
  <c r="A554" i="82"/>
  <c r="H5" i="111"/>
  <c r="A1120" i="82"/>
  <c r="A316" i="82"/>
  <c r="B4" i="35" s="1"/>
  <c r="A397" i="82"/>
  <c r="D14" i="105"/>
  <c r="A696" i="82"/>
  <c r="A570" i="82"/>
  <c r="A794" i="82"/>
  <c r="A1148" i="82"/>
  <c r="A477" i="82"/>
  <c r="D50" i="106" s="1"/>
  <c r="A1174" i="82"/>
  <c r="A997" i="82"/>
  <c r="A548" i="82"/>
  <c r="A540" i="82"/>
  <c r="B91" i="110" s="1"/>
  <c r="A1890" i="82"/>
  <c r="A697" i="82"/>
  <c r="A980" i="82"/>
  <c r="A1353" i="82"/>
  <c r="A1446" i="82"/>
  <c r="A597" i="82"/>
  <c r="C28" i="114" s="1"/>
  <c r="A461" i="82"/>
  <c r="D32" i="106" s="1"/>
  <c r="A610" i="82"/>
  <c r="C41" i="114" s="1"/>
  <c r="A1048" i="82"/>
  <c r="A993" i="82"/>
  <c r="A1903" i="82"/>
  <c r="A693" i="82"/>
  <c r="A1459" i="82"/>
  <c r="A792" i="82"/>
  <c r="A342" i="82"/>
  <c r="A49" i="82"/>
  <c r="A1893" i="82"/>
  <c r="A927" i="82"/>
  <c r="A659" i="82"/>
  <c r="A343" i="82"/>
  <c r="A505" i="82"/>
  <c r="D5" i="34" s="1"/>
  <c r="A1711" i="82"/>
  <c r="A761" i="82"/>
  <c r="A537" i="82"/>
  <c r="B49" i="110"/>
  <c r="A1189" i="82"/>
  <c r="A332" i="82"/>
  <c r="A687" i="82"/>
  <c r="A457" i="82"/>
  <c r="D26" i="106" s="1"/>
  <c r="A503" i="82"/>
  <c r="A454" i="82"/>
  <c r="D23" i="106"/>
  <c r="A856" i="82"/>
  <c r="A862" i="82"/>
  <c r="A400" i="82"/>
  <c r="D18" i="105" s="1"/>
  <c r="A1867" i="82"/>
  <c r="A688" i="82"/>
  <c r="A383" i="82"/>
  <c r="A452" i="82"/>
  <c r="D21" i="106" s="1"/>
  <c r="A1855" i="82"/>
  <c r="A915" i="82"/>
  <c r="A647" i="82"/>
  <c r="C78" i="114" s="1"/>
  <c r="A600" i="82"/>
  <c r="C31" i="114" s="1"/>
  <c r="A294" i="82"/>
  <c r="B3" i="80" s="1"/>
  <c r="A921" i="82"/>
  <c r="A30" i="82"/>
  <c r="A74" i="82"/>
  <c r="A1002" i="82"/>
  <c r="A1032" i="82"/>
  <c r="A1081" i="82"/>
  <c r="A1710" i="82"/>
  <c r="A695" i="82"/>
  <c r="A611" i="82"/>
  <c r="C42" i="114" s="1"/>
  <c r="A1435" i="82"/>
  <c r="A1129" i="82"/>
  <c r="A518" i="82"/>
  <c r="J6" i="107" s="1"/>
  <c r="A834" i="82"/>
  <c r="A935" i="82"/>
  <c r="A1190" i="82"/>
  <c r="A665" i="82"/>
  <c r="A2083" i="82"/>
  <c r="A740" i="82"/>
  <c r="A733" i="82"/>
  <c r="A514" i="82"/>
  <c r="A1153" i="82"/>
  <c r="A717" i="82"/>
  <c r="A486" i="82"/>
  <c r="D60" i="106" s="1"/>
  <c r="A1902" i="82"/>
  <c r="A638" i="82"/>
  <c r="C69" i="114" s="1"/>
  <c r="A849" i="82"/>
  <c r="A512" i="82"/>
  <c r="E6" i="107" s="1"/>
  <c r="A1157" i="82"/>
  <c r="A914" i="82"/>
  <c r="A382" i="82"/>
  <c r="C24" i="90" s="1"/>
  <c r="A482" i="82"/>
  <c r="D55" i="106" s="1"/>
  <c r="A1312" i="82"/>
  <c r="A245" i="82"/>
  <c r="A1173" i="82"/>
  <c r="A366" i="82"/>
  <c r="A488" i="82"/>
  <c r="D62" i="106" s="1"/>
  <c r="A604" i="82"/>
  <c r="C35" i="114" s="1"/>
  <c r="A754" i="82"/>
  <c r="A433" i="82"/>
  <c r="A1771" i="82"/>
  <c r="A736" i="82"/>
  <c r="A1137" i="82"/>
  <c r="A441" i="82"/>
  <c r="A1471" i="82"/>
  <c r="A819" i="82"/>
  <c r="A837" i="82"/>
  <c r="A466" i="82"/>
  <c r="D37" i="106" s="1"/>
  <c r="A1870" i="82"/>
  <c r="A513" i="82"/>
  <c r="A875" i="82"/>
  <c r="A684" i="82"/>
  <c r="A557" i="82"/>
  <c r="E7" i="111"/>
  <c r="A707" i="82"/>
  <c r="A962" i="82"/>
  <c r="A362" i="82"/>
  <c r="C4" i="88" s="1"/>
  <c r="A1520" i="82"/>
  <c r="A758" i="82"/>
  <c r="A1112" i="82"/>
  <c r="A517" i="82"/>
  <c r="K6" i="107" s="1"/>
  <c r="A1579" i="82"/>
  <c r="A629" i="82"/>
  <c r="C60" i="114" s="1"/>
  <c r="A768" i="82"/>
  <c r="A1088" i="82"/>
  <c r="A422" i="82"/>
  <c r="D44" i="105" s="1"/>
  <c r="A1175" i="82"/>
  <c r="A990" i="82"/>
  <c r="A996" i="82"/>
  <c r="A445" i="82"/>
  <c r="D13" i="106" s="1"/>
  <c r="A1149" i="82"/>
  <c r="A1156" i="82"/>
  <c r="A347" i="82"/>
  <c r="A1139" i="82"/>
  <c r="A357" i="82"/>
  <c r="A1026" i="82"/>
  <c r="A971" i="82"/>
  <c r="A63" i="82"/>
  <c r="A1496" i="82"/>
  <c r="A545" i="82"/>
  <c r="H8" i="110" s="1"/>
  <c r="H22" i="110" s="1"/>
  <c r="H36" i="110" s="1"/>
  <c r="H50" i="110" s="1"/>
  <c r="H64" i="110" s="1"/>
  <c r="H78" i="110" s="1"/>
  <c r="H92" i="110" s="1"/>
  <c r="H106" i="110" s="1"/>
  <c r="A803" i="82"/>
  <c r="A372" i="82"/>
  <c r="A1484" i="82"/>
  <c r="A520" i="82"/>
  <c r="A756" i="82"/>
  <c r="A718" i="82"/>
  <c r="A458" i="82"/>
  <c r="D28" i="106" s="1"/>
  <c r="A459" i="82"/>
  <c r="D29" i="106"/>
  <c r="A447" i="82"/>
  <c r="D15" i="106" s="1"/>
  <c r="A760" i="82"/>
  <c r="A991" i="82"/>
  <c r="A349" i="82"/>
  <c r="C4" i="87" s="1"/>
  <c r="A1773" i="82"/>
  <c r="A851" i="82"/>
  <c r="A1248" i="82"/>
  <c r="A719" i="82"/>
  <c r="A1016" i="82"/>
  <c r="A1033" i="82"/>
  <c r="A1891" i="82"/>
  <c r="A874" i="82"/>
  <c r="A1759" i="82"/>
  <c r="A598" i="82"/>
  <c r="C29" i="114"/>
  <c r="A1821" i="82"/>
  <c r="A1293" i="82"/>
  <c r="A401" i="82"/>
  <c r="D19" i="105"/>
  <c r="A1519" i="82"/>
  <c r="A379" i="82"/>
  <c r="E4" i="95" s="1"/>
  <c r="A788" i="82"/>
  <c r="A1009" i="82"/>
  <c r="A639" i="82"/>
  <c r="C70" i="114" s="1"/>
  <c r="A1218" i="82"/>
  <c r="A324" i="82"/>
  <c r="A970" i="82"/>
  <c r="A781" i="82"/>
  <c r="A645" i="82"/>
  <c r="C76" i="114" s="1"/>
  <c r="A127" i="82"/>
  <c r="A1812" i="82"/>
  <c r="A499" i="82"/>
  <c r="D74" i="106" s="1"/>
  <c r="A1398" i="82"/>
  <c r="A615" i="82"/>
  <c r="C46" i="114" s="1"/>
  <c r="A1616" i="82"/>
  <c r="A920" i="82"/>
  <c r="A627" i="82"/>
  <c r="C58" i="114" s="1"/>
  <c r="A958" i="82"/>
  <c r="A1423" i="82"/>
  <c r="A444" i="82"/>
  <c r="D12" i="106" s="1"/>
  <c r="A903" i="82"/>
  <c r="A1221" i="82"/>
  <c r="A944" i="82"/>
  <c r="A358" i="82"/>
  <c r="A1388" i="82"/>
  <c r="A170" i="82"/>
  <c r="D5" i="37"/>
  <c r="A1089" i="82"/>
  <c r="A1257" i="82"/>
  <c r="A521" i="82"/>
  <c r="B1" i="109"/>
  <c r="A984" i="82"/>
  <c r="A635" i="82"/>
  <c r="C66" i="114" s="1"/>
  <c r="A964" i="82"/>
  <c r="A976" i="82"/>
  <c r="A797" i="82"/>
  <c r="A677" i="82"/>
  <c r="A196" i="82"/>
  <c r="H5" i="77" s="1"/>
  <c r="A887" i="82"/>
  <c r="A786" i="82"/>
  <c r="A873" i="82"/>
  <c r="A1556" i="82"/>
  <c r="A699" i="82"/>
  <c r="A1042" i="82"/>
  <c r="A336" i="82"/>
  <c r="A509" i="82"/>
  <c r="G6" i="107" s="1"/>
  <c r="A1483" i="82"/>
  <c r="A1024" i="82"/>
  <c r="A672" i="82"/>
  <c r="A992" i="82"/>
  <c r="A465" i="82"/>
  <c r="D36" i="106" s="1"/>
  <c r="A1234" i="82"/>
  <c r="A1038" i="82"/>
  <c r="A985" i="82"/>
  <c r="A1125" i="82"/>
  <c r="A396" i="82"/>
  <c r="D13" i="105" s="1"/>
  <c r="A917" i="82"/>
  <c r="A1734" i="82"/>
  <c r="A143" i="82"/>
  <c r="A344" i="82"/>
  <c r="A662" i="82"/>
  <c r="A128" i="82"/>
  <c r="A1914" i="82"/>
  <c r="A865" i="82"/>
  <c r="A1005" i="82"/>
  <c r="A413" i="82"/>
  <c r="D34" i="105"/>
  <c r="A1677" i="82"/>
  <c r="A1614" i="82"/>
  <c r="A926" i="82"/>
  <c r="A886" i="82"/>
  <c r="A189" i="82"/>
  <c r="A492" i="82"/>
  <c r="D67" i="106" s="1"/>
  <c r="A1532" i="82"/>
  <c r="A1311" i="82"/>
  <c r="A626" i="82"/>
  <c r="C57" i="114" s="1"/>
  <c r="A586" i="82"/>
  <c r="C17" i="114"/>
  <c r="A126" i="82"/>
  <c r="E50" i="36" s="1"/>
  <c r="A524" i="82"/>
  <c r="A1603" i="82"/>
  <c r="A164" i="82"/>
  <c r="A728" i="82"/>
  <c r="A650" i="82"/>
  <c r="C81" i="114" s="1"/>
  <c r="A134" i="82"/>
  <c r="A787" i="82"/>
  <c r="A853" i="82"/>
  <c r="A404" i="82"/>
  <c r="D22" i="105" s="1"/>
  <c r="A1746" i="82"/>
  <c r="A1018" i="82"/>
  <c r="A534" i="82"/>
  <c r="B7" i="110"/>
  <c r="A1298" i="82"/>
  <c r="A829" i="82"/>
  <c r="A969" i="82"/>
  <c r="A403" i="82"/>
  <c r="D21" i="105" s="1"/>
  <c r="A1878" i="82"/>
  <c r="A605" i="82"/>
  <c r="C36" i="114"/>
  <c r="A643" i="82"/>
  <c r="C74" i="114" s="1"/>
  <c r="A1555" i="82"/>
  <c r="A846" i="82"/>
  <c r="A579" i="82"/>
  <c r="C10" i="114" s="1"/>
  <c r="A1136" i="82"/>
  <c r="A439" i="82"/>
  <c r="H15" i="107"/>
  <c r="A50" i="82"/>
  <c r="D4" i="115" s="1"/>
  <c r="H4" i="87"/>
  <c r="G22" i="32"/>
  <c r="G106" i="32"/>
  <c r="G134" i="32"/>
  <c r="G78" i="32"/>
  <c r="E5" i="37"/>
  <c r="N3" i="105"/>
  <c r="C29" i="56"/>
  <c r="D94" i="16"/>
  <c r="D36" i="32"/>
  <c r="D78" i="32"/>
  <c r="D120" i="32"/>
  <c r="D106" i="32"/>
  <c r="E43" i="33"/>
  <c r="C9" i="56"/>
  <c r="C50" i="32"/>
  <c r="H28" i="33"/>
  <c r="I29" i="33" s="1"/>
  <c r="H73" i="33"/>
  <c r="I75" i="33" s="1"/>
  <c r="D41" i="56"/>
  <c r="D84" i="33"/>
  <c r="D79" i="16"/>
  <c r="D27" i="56"/>
  <c r="D69" i="33"/>
  <c r="D97" i="56"/>
  <c r="D34" i="16"/>
  <c r="D64" i="16"/>
  <c r="B35" i="32"/>
  <c r="L3" i="106"/>
  <c r="I106" i="32"/>
  <c r="D28" i="33"/>
  <c r="I120" i="32"/>
  <c r="C8" i="56"/>
  <c r="D69" i="56"/>
  <c r="I78" i="32"/>
  <c r="D49" i="16"/>
  <c r="C5" i="56"/>
  <c r="D99" i="33"/>
  <c r="H3" i="106"/>
  <c r="J3" i="106"/>
  <c r="B50" i="32"/>
  <c r="B36" i="32"/>
  <c r="B22" i="32"/>
  <c r="D33" i="36"/>
  <c r="D50" i="36"/>
  <c r="G4" i="87"/>
  <c r="D92" i="32"/>
  <c r="D8" i="32"/>
  <c r="D24" i="89"/>
  <c r="C78" i="110"/>
  <c r="G78" i="110" l="1"/>
  <c r="G92" i="110"/>
  <c r="G64" i="110"/>
  <c r="G50" i="110"/>
  <c r="M16" i="113"/>
  <c r="O16" i="113"/>
  <c r="D78" i="110"/>
  <c r="D50" i="110"/>
  <c r="C38" i="16"/>
  <c r="C83" i="16"/>
  <c r="E50" i="32"/>
  <c r="E36" i="32"/>
  <c r="E64" i="32"/>
  <c r="I64" i="32"/>
  <c r="G120" i="32"/>
  <c r="C92" i="110"/>
  <c r="E24" i="90"/>
  <c r="I92" i="32"/>
  <c r="G50" i="32"/>
  <c r="A1583" i="82"/>
  <c r="A2057" i="82"/>
  <c r="A885" i="82"/>
  <c r="A908" i="82"/>
  <c r="A1142" i="82"/>
  <c r="A19" i="82"/>
  <c r="A582" i="82"/>
  <c r="C13" i="114" s="1"/>
  <c r="A1074" i="82"/>
  <c r="A73" i="82"/>
  <c r="G4" i="76" s="1"/>
  <c r="A1896" i="82"/>
  <c r="A456" i="82"/>
  <c r="D25" i="106" s="1"/>
  <c r="A651" i="82"/>
  <c r="C82" i="114" s="1"/>
  <c r="A113" i="82"/>
  <c r="E33" i="36" s="1"/>
  <c r="A1118" i="82"/>
  <c r="A1203" i="82"/>
  <c r="A795" i="82"/>
  <c r="A1993" i="82"/>
  <c r="A274" i="82"/>
  <c r="G26" i="19" s="1"/>
  <c r="A1615" i="82"/>
  <c r="A746" i="82"/>
  <c r="A1576" i="82"/>
  <c r="A1351" i="82"/>
  <c r="A1838" i="82"/>
  <c r="A1818" i="82"/>
  <c r="A110" i="82"/>
  <c r="A222" i="82"/>
  <c r="D31" i="77" s="1"/>
  <c r="A1292" i="82"/>
  <c r="A668" i="82"/>
  <c r="A1980" i="82"/>
  <c r="A155" i="82"/>
  <c r="A1414" i="82"/>
  <c r="A1732" i="82"/>
  <c r="A1259" i="82"/>
  <c r="A780" i="82"/>
  <c r="H50" i="36"/>
  <c r="C106" i="110"/>
  <c r="I50" i="32"/>
  <c r="D50" i="32"/>
  <c r="D30" i="56"/>
  <c r="C78" i="32"/>
  <c r="G24" i="89"/>
  <c r="F120" i="32"/>
  <c r="I4" i="87"/>
  <c r="A1490" i="82"/>
  <c r="A1197" i="82"/>
  <c r="A77" i="82"/>
  <c r="B16" i="56" s="1"/>
  <c r="A1712" i="82"/>
  <c r="A988" i="82"/>
  <c r="A261" i="82"/>
  <c r="C72" i="33" s="1"/>
  <c r="A528" i="82"/>
  <c r="A1489" i="82"/>
  <c r="A747" i="82"/>
  <c r="A11" i="82"/>
  <c r="A238" i="82"/>
  <c r="A60" i="82"/>
  <c r="A65" i="82"/>
  <c r="A1935" i="82"/>
  <c r="A1051" i="82"/>
  <c r="A2030" i="82"/>
  <c r="A931" i="82"/>
  <c r="A44" i="82"/>
  <c r="A102" i="82"/>
  <c r="D23" i="16" s="1"/>
  <c r="D68" i="16" s="1"/>
  <c r="A619" i="82"/>
  <c r="C50" i="114" s="1"/>
  <c r="A1699" i="82"/>
  <c r="A1557" i="82"/>
  <c r="A2029" i="82"/>
  <c r="A241" i="82"/>
  <c r="A20" i="82"/>
  <c r="A1561" i="82"/>
  <c r="A1491" i="82"/>
  <c r="A1133" i="82"/>
  <c r="A1554" i="82"/>
  <c r="I36" i="32"/>
  <c r="D134" i="32"/>
  <c r="G38" i="16"/>
  <c r="B73" i="33"/>
  <c r="F78" i="32"/>
  <c r="J4" i="76"/>
  <c r="I8" i="32"/>
  <c r="I4" i="88"/>
  <c r="B7" i="32"/>
  <c r="C58" i="56"/>
  <c r="I134" i="32"/>
  <c r="G36" i="32"/>
  <c r="C64" i="32"/>
  <c r="I22" i="32"/>
  <c r="D44" i="56"/>
  <c r="F36" i="32"/>
  <c r="D88" i="33"/>
  <c r="I4" i="76"/>
  <c r="C120" i="32"/>
  <c r="E58" i="33"/>
  <c r="H24" i="89"/>
  <c r="A426" i="82"/>
  <c r="D49" i="105" s="1"/>
  <c r="A219" i="82"/>
  <c r="D28" i="77" s="1"/>
  <c r="A2079" i="82"/>
  <c r="A1183" i="82"/>
  <c r="A652" i="82"/>
  <c r="B4" i="114" s="1"/>
  <c r="A2048" i="82"/>
  <c r="A613" i="82"/>
  <c r="C44" i="114" s="1"/>
  <c r="A1426" i="82"/>
  <c r="A2038" i="82"/>
  <c r="A1705" i="82"/>
  <c r="A826" i="82"/>
  <c r="A1391" i="82"/>
  <c r="A111" i="82"/>
  <c r="F33" i="36" s="1"/>
  <c r="A1659" i="82"/>
  <c r="A888" i="82"/>
  <c r="A1343" i="82"/>
  <c r="A2085" i="82"/>
  <c r="A840" i="82"/>
  <c r="A1783" i="82"/>
  <c r="A1667" i="82"/>
  <c r="A240" i="82"/>
  <c r="A186" i="82"/>
  <c r="A1879" i="82"/>
  <c r="A1250" i="82"/>
  <c r="A105" i="82"/>
  <c r="F23" i="16" s="1"/>
  <c r="F83" i="16" s="1"/>
  <c r="A1977" i="82"/>
  <c r="A1534" i="82"/>
  <c r="A93" i="82"/>
  <c r="G6" i="16" s="1"/>
  <c r="A1486" i="82"/>
  <c r="G8" i="32"/>
  <c r="I28" i="33"/>
  <c r="C8" i="32"/>
  <c r="G5" i="100"/>
  <c r="P3" i="105"/>
  <c r="G92" i="32"/>
  <c r="A878" i="82"/>
  <c r="A593" i="82"/>
  <c r="C24" i="114" s="1"/>
  <c r="A81" i="82"/>
  <c r="F16" i="56" s="1"/>
  <c r="F30" i="56" s="1"/>
  <c r="A490" i="82"/>
  <c r="D65" i="106" s="1"/>
  <c r="A1869" i="82"/>
  <c r="A1546" i="82"/>
  <c r="A149" i="82"/>
  <c r="A280" i="82"/>
  <c r="A1537" i="82"/>
  <c r="A1283" i="82"/>
  <c r="A1946" i="82"/>
  <c r="A2023" i="82"/>
  <c r="A1543" i="82"/>
  <c r="A1932" i="82"/>
  <c r="A1937" i="82"/>
  <c r="A617" i="82"/>
  <c r="C48" i="114" s="1"/>
  <c r="A1917" i="82"/>
  <c r="A5" i="82"/>
  <c r="C1" i="12" s="1"/>
  <c r="A286" i="82"/>
  <c r="F4" i="75" s="1"/>
  <c r="A1868" i="82"/>
  <c r="A1689" i="82"/>
  <c r="A1989" i="82"/>
  <c r="A1350" i="82"/>
  <c r="A811" i="82"/>
  <c r="A1302" i="82"/>
  <c r="A209" i="82"/>
  <c r="D18" i="77" s="1"/>
  <c r="A1770" i="82"/>
  <c r="A1790" i="82"/>
  <c r="A1530" i="82"/>
  <c r="A2076" i="82"/>
  <c r="A1375" i="82"/>
  <c r="A1983" i="82"/>
  <c r="A1500" i="82"/>
  <c r="A1597" i="82"/>
  <c r="A1778" i="82"/>
  <c r="D22" i="32"/>
  <c r="F106" i="110"/>
  <c r="F22" i="110"/>
  <c r="F64" i="110"/>
  <c r="F36" i="110"/>
  <c r="F92" i="110"/>
  <c r="F50" i="110"/>
  <c r="F78" i="110"/>
  <c r="H68" i="16"/>
  <c r="H38" i="16"/>
  <c r="H83" i="16"/>
  <c r="I84" i="16" s="1"/>
  <c r="I23" i="16"/>
  <c r="H53" i="16"/>
  <c r="I92" i="110"/>
  <c r="I78" i="110"/>
  <c r="I106" i="110"/>
  <c r="I50" i="110"/>
  <c r="G43" i="33"/>
  <c r="G88" i="33"/>
  <c r="G28" i="33"/>
  <c r="G58" i="33"/>
  <c r="G73" i="33"/>
  <c r="F44" i="56"/>
  <c r="F86" i="56"/>
  <c r="F72" i="56"/>
  <c r="F58" i="56"/>
  <c r="F43" i="33"/>
  <c r="F88" i="33"/>
  <c r="F28" i="33"/>
  <c r="F58" i="33"/>
  <c r="F73" i="33"/>
  <c r="H134" i="32"/>
  <c r="E120" i="32"/>
  <c r="B78" i="32"/>
  <c r="G22" i="110"/>
  <c r="H24" i="90"/>
  <c r="C134" i="32"/>
  <c r="E36" i="110"/>
  <c r="I4" i="112"/>
  <c r="B6" i="107"/>
  <c r="C5" i="100"/>
  <c r="G36" i="110"/>
  <c r="D22" i="110"/>
  <c r="C7" i="56"/>
  <c r="B8" i="32"/>
  <c r="B38" i="16"/>
  <c r="D72" i="56"/>
  <c r="C22" i="32"/>
  <c r="C44" i="56"/>
  <c r="E22" i="32"/>
  <c r="G5" i="99"/>
  <c r="B64" i="32"/>
  <c r="D53" i="16"/>
  <c r="C68" i="16"/>
  <c r="D83" i="16"/>
  <c r="E92" i="32"/>
  <c r="H92" i="32"/>
  <c r="C36" i="32"/>
  <c r="B68" i="16"/>
  <c r="B106" i="32"/>
  <c r="H86" i="56"/>
  <c r="I86" i="56" s="1"/>
  <c r="E78" i="32"/>
  <c r="E106" i="32"/>
  <c r="H8" i="32"/>
  <c r="F5" i="100"/>
  <c r="E134" i="32"/>
  <c r="C9" i="112"/>
  <c r="B120" i="32"/>
  <c r="B53" i="16"/>
  <c r="G4" i="88"/>
  <c r="B134" i="32"/>
  <c r="C92" i="32"/>
  <c r="B88" i="33"/>
  <c r="B28" i="33"/>
  <c r="B63" i="32"/>
  <c r="B92" i="32"/>
  <c r="G106" i="110"/>
  <c r="H44" i="56"/>
  <c r="C30" i="56"/>
  <c r="B43" i="33"/>
  <c r="F16" i="113"/>
  <c r="J16" i="113" s="1"/>
  <c r="D24" i="90"/>
  <c r="G4" i="95"/>
  <c r="C86" i="56"/>
  <c r="C43" i="33"/>
  <c r="I30" i="33"/>
  <c r="I16" i="56"/>
  <c r="H58" i="56"/>
  <c r="H30" i="56"/>
  <c r="D92" i="110"/>
  <c r="D64" i="110"/>
  <c r="D106" i="110"/>
  <c r="I74" i="33"/>
  <c r="G58" i="56"/>
  <c r="G72" i="56"/>
  <c r="E58" i="56"/>
  <c r="E72" i="56"/>
  <c r="E86" i="56"/>
  <c r="E44" i="56"/>
  <c r="B77" i="32"/>
  <c r="B133" i="32"/>
  <c r="B119" i="32"/>
  <c r="B105" i="32"/>
  <c r="F64" i="32"/>
  <c r="F134" i="32"/>
  <c r="F92" i="32"/>
  <c r="F50" i="32"/>
  <c r="F22" i="32"/>
  <c r="D36" i="110"/>
  <c r="G44" i="56"/>
  <c r="S3" i="105"/>
  <c r="S3" i="106"/>
  <c r="I85" i="16"/>
  <c r="G30" i="56"/>
  <c r="C36" i="110"/>
  <c r="C50" i="110"/>
  <c r="C64" i="110"/>
  <c r="B5" i="111"/>
  <c r="B8" i="110"/>
  <c r="I73" i="33"/>
  <c r="F68" i="16"/>
  <c r="H58" i="33"/>
  <c r="H43" i="33"/>
  <c r="I13" i="33"/>
  <c r="H88" i="33"/>
  <c r="P16" i="113"/>
  <c r="L16" i="113"/>
  <c r="H16" i="113"/>
  <c r="C10" i="56"/>
  <c r="E83" i="16"/>
  <c r="E68" i="16"/>
  <c r="E38" i="16"/>
  <c r="I73" i="56"/>
  <c r="I72" i="56"/>
  <c r="I6" i="107"/>
  <c r="F24" i="90"/>
  <c r="H4" i="76"/>
  <c r="F24" i="89"/>
  <c r="B91" i="32"/>
  <c r="J7" i="112"/>
  <c r="I5" i="112"/>
  <c r="I3" i="112"/>
  <c r="B86" i="56"/>
  <c r="B44" i="56"/>
  <c r="G16" i="113"/>
  <c r="I16" i="113"/>
  <c r="K16" i="113"/>
  <c r="B58" i="56"/>
  <c r="C28" i="33"/>
  <c r="C58" i="33"/>
  <c r="C73" i="33"/>
  <c r="E22" i="110"/>
  <c r="E64" i="110"/>
  <c r="E106" i="110"/>
  <c r="E92" i="110"/>
  <c r="E78" i="110"/>
  <c r="B24" i="89"/>
  <c r="B4" i="87"/>
  <c r="B4" i="95"/>
  <c r="B5" i="100"/>
  <c r="D55" i="56"/>
  <c r="D24" i="33"/>
  <c r="I22" i="110"/>
  <c r="B49" i="32"/>
  <c r="C53" i="16"/>
  <c r="I64" i="110"/>
  <c r="D43" i="33"/>
  <c r="G83" i="16"/>
  <c r="E3" i="106"/>
  <c r="U6" i="106" s="1"/>
  <c r="D83" i="56"/>
  <c r="I36" i="110"/>
  <c r="G68" i="16"/>
  <c r="E5" i="113"/>
  <c r="D58" i="33"/>
  <c r="D39" i="33"/>
  <c r="E88" i="33"/>
  <c r="E73" i="33"/>
  <c r="C62" i="105"/>
  <c r="G5" i="113"/>
  <c r="D38" i="16" l="1"/>
  <c r="B72" i="56"/>
  <c r="B30" i="56"/>
  <c r="F38" i="16"/>
  <c r="F53" i="16"/>
  <c r="H78" i="32"/>
  <c r="H64" i="32"/>
  <c r="H22" i="32"/>
  <c r="I5" i="37"/>
  <c r="H50" i="32"/>
  <c r="H120" i="32"/>
  <c r="H36" i="32"/>
  <c r="H106" i="32"/>
  <c r="I83" i="16"/>
  <c r="N16" i="113"/>
  <c r="B5" i="99"/>
  <c r="B50" i="36"/>
  <c r="B24" i="90"/>
  <c r="B4" i="88"/>
  <c r="B33" i="36"/>
  <c r="B4" i="76"/>
  <c r="D9" i="112"/>
  <c r="H9" i="112"/>
  <c r="H52" i="112" s="1"/>
  <c r="I40" i="16"/>
  <c r="I39" i="16"/>
  <c r="I38" i="16"/>
  <c r="I70" i="16"/>
  <c r="I69" i="16"/>
  <c r="I68" i="16"/>
  <c r="I55" i="16"/>
  <c r="I54" i="16"/>
  <c r="I53" i="16"/>
  <c r="I87" i="56"/>
  <c r="I46" i="56"/>
  <c r="I44" i="56"/>
  <c r="I45" i="56"/>
  <c r="I88" i="56"/>
  <c r="J6" i="112"/>
  <c r="J5" i="112"/>
  <c r="J4" i="112"/>
  <c r="K7" i="112"/>
  <c r="J3" i="112"/>
  <c r="B106" i="110"/>
  <c r="B50" i="110"/>
  <c r="B22" i="110"/>
  <c r="B78" i="110"/>
  <c r="B36" i="110"/>
  <c r="B92" i="110"/>
  <c r="B64" i="110"/>
  <c r="G19" i="111"/>
  <c r="G5" i="111"/>
  <c r="B19" i="111"/>
  <c r="I32" i="56"/>
  <c r="I30" i="56"/>
  <c r="I31" i="56"/>
  <c r="I90" i="33"/>
  <c r="I89" i="33"/>
  <c r="I88" i="33"/>
  <c r="I45" i="33"/>
  <c r="I44" i="33"/>
  <c r="I43" i="33"/>
  <c r="I58" i="33"/>
  <c r="I59" i="33"/>
  <c r="I60" i="33"/>
  <c r="I60" i="56"/>
  <c r="I59" i="56"/>
  <c r="I58" i="56"/>
  <c r="K6" i="112" l="1"/>
  <c r="L7" i="112"/>
  <c r="K4" i="112"/>
  <c r="K5" i="112"/>
  <c r="K3" i="112"/>
  <c r="L5" i="112" l="1"/>
  <c r="L6" i="112"/>
  <c r="L4" i="112"/>
  <c r="M7" i="112"/>
  <c r="M3" i="112"/>
  <c r="L3" i="112"/>
  <c r="M5" i="112" l="1"/>
  <c r="M4" i="112"/>
  <c r="M6" i="112"/>
  <c r="N7" i="112"/>
  <c r="N3" i="112"/>
  <c r="N4" i="112" l="1"/>
  <c r="N6" i="112"/>
  <c r="O7" i="112"/>
  <c r="N5" i="112"/>
  <c r="O3" i="112"/>
  <c r="O4" i="112" l="1"/>
  <c r="O6" i="112"/>
  <c r="O5" i="112"/>
  <c r="P7" i="112"/>
  <c r="P4" i="112" l="1"/>
  <c r="P5" i="112"/>
  <c r="Q7" i="112"/>
  <c r="Q3" i="112"/>
  <c r="P6" i="112"/>
  <c r="P3" i="112"/>
  <c r="R7" i="112" l="1"/>
  <c r="Q6" i="112"/>
  <c r="Q5" i="112"/>
  <c r="R3" i="112"/>
  <c r="Q4" i="112"/>
  <c r="R4" i="112" l="1"/>
  <c r="R6" i="112"/>
  <c r="S7" i="112"/>
  <c r="R5" i="112"/>
  <c r="S6" i="112" l="1"/>
  <c r="S5" i="112"/>
  <c r="S4" i="112"/>
  <c r="T7" i="112"/>
  <c r="S3" i="112"/>
  <c r="T6" i="112" l="1"/>
  <c r="T5" i="112"/>
  <c r="U7" i="112"/>
  <c r="U3" i="112" s="1"/>
  <c r="T4" i="112"/>
  <c r="T3" i="112"/>
  <c r="U6" i="112" l="1"/>
  <c r="V7" i="112"/>
  <c r="V3" i="112"/>
  <c r="U5" i="112"/>
  <c r="U4" i="112"/>
  <c r="V6" i="112" l="1"/>
  <c r="V5" i="112"/>
  <c r="V4" i="112"/>
  <c r="W7" i="112"/>
  <c r="W4" i="112" l="1"/>
  <c r="X7" i="112"/>
  <c r="W6" i="112"/>
  <c r="X3" i="112"/>
  <c r="W5" i="112"/>
  <c r="W3" i="112"/>
  <c r="X4" i="112" l="1"/>
  <c r="X5" i="112"/>
  <c r="X6" i="112"/>
  <c r="Y7" i="112"/>
  <c r="Y4" i="112" l="1"/>
  <c r="Z7" i="112"/>
  <c r="Y5" i="112"/>
  <c r="Y6" i="112"/>
  <c r="Y3" i="112"/>
  <c r="Z4" i="112" l="1"/>
  <c r="Z5" i="112"/>
  <c r="Z6" i="112"/>
  <c r="AA7" i="112"/>
  <c r="AA3" i="112"/>
  <c r="Z3" i="112"/>
  <c r="AA5" i="112" l="1"/>
  <c r="AA6" i="112"/>
  <c r="AB7" i="112"/>
  <c r="AB3" i="112" s="1"/>
  <c r="AA4" i="112"/>
  <c r="AB4" i="112" l="1"/>
  <c r="AB6" i="112"/>
  <c r="AB5" i="112"/>
  <c r="AC7" i="112"/>
  <c r="AD7" i="112" l="1"/>
  <c r="AC5" i="112"/>
  <c r="AC6" i="112"/>
  <c r="AC4" i="112"/>
  <c r="AD3" i="112"/>
  <c r="AC3" i="112"/>
  <c r="AD4" i="112" l="1"/>
  <c r="AD6" i="112"/>
  <c r="AD5" i="112"/>
  <c r="AE7" i="112"/>
  <c r="AE3" i="112" s="1"/>
  <c r="AE6" i="112" l="1"/>
  <c r="AE4" i="112"/>
  <c r="AF7" i="112"/>
  <c r="AF3" i="112"/>
  <c r="AE5" i="112"/>
  <c r="AF6" i="112" l="1"/>
  <c r="AF4" i="112"/>
  <c r="AF5" i="112"/>
  <c r="AG7" i="112"/>
  <c r="AG4" i="112" l="1"/>
  <c r="AG5" i="112"/>
  <c r="AG6" i="112"/>
  <c r="AH7" i="112"/>
  <c r="AG3" i="112"/>
  <c r="AI7" i="112" l="1"/>
  <c r="AH5" i="112"/>
  <c r="AI3" i="112"/>
  <c r="AH6" i="112"/>
  <c r="AH4" i="112"/>
  <c r="AH3" i="112"/>
  <c r="AJ7" i="112" l="1"/>
  <c r="AJ3" i="112"/>
  <c r="AI4" i="112"/>
  <c r="AI5" i="112"/>
  <c r="AI6" i="112"/>
  <c r="AK7" i="112" l="1"/>
  <c r="AK3" i="112"/>
  <c r="AJ4" i="112"/>
  <c r="AJ5" i="112"/>
  <c r="AJ6" i="112"/>
  <c r="AK5" i="112" l="1"/>
  <c r="AL7" i="112"/>
  <c r="AL3" i="112" s="1"/>
  <c r="AK4" i="112"/>
  <c r="AK6" i="112"/>
  <c r="AL6" i="112" l="1"/>
  <c r="AM7" i="112"/>
  <c r="AM3" i="112"/>
  <c r="AL5" i="112"/>
  <c r="AL4" i="112"/>
  <c r="AM6" i="112" l="1"/>
  <c r="AN7" i="112"/>
  <c r="AM4" i="112"/>
  <c r="AN3" i="112"/>
  <c r="AM5" i="112"/>
  <c r="AN6" i="112" l="1"/>
  <c r="AO7" i="112"/>
  <c r="AO3" i="112"/>
  <c r="AN5" i="112"/>
  <c r="AN4" i="112"/>
  <c r="AP7" i="112" l="1"/>
  <c r="AO6" i="112"/>
  <c r="AO5" i="112"/>
  <c r="AO4" i="112"/>
  <c r="AP4" i="112" l="1"/>
  <c r="AP6" i="112"/>
  <c r="AQ7" i="112"/>
  <c r="AP5" i="112"/>
  <c r="AQ3" i="112"/>
  <c r="AP3" i="112"/>
  <c r="AR7" i="112" l="1"/>
  <c r="AR3" i="112" s="1"/>
  <c r="AQ5" i="112"/>
  <c r="AQ6" i="112"/>
  <c r="AQ4" i="112"/>
  <c r="AR6" i="112" l="1"/>
  <c r="AR4" i="112"/>
  <c r="AR5" i="112"/>
  <c r="AS7" i="112"/>
  <c r="AS5" i="112" l="1"/>
  <c r="AS6" i="112"/>
  <c r="AS4" i="112"/>
  <c r="AT7" i="112"/>
  <c r="AS3" i="112"/>
  <c r="AT6" i="112" l="1"/>
  <c r="AU7" i="112"/>
  <c r="AT5" i="112"/>
  <c r="AU3" i="112"/>
  <c r="AT4" i="112"/>
  <c r="AT3" i="112"/>
  <c r="AU6" i="112" l="1"/>
  <c r="AU5" i="112"/>
  <c r="AV7" i="112"/>
  <c r="AU4" i="112"/>
  <c r="AV6" i="112" l="1"/>
  <c r="AW7" i="112"/>
  <c r="AV5" i="112"/>
  <c r="AV4" i="112"/>
  <c r="AW3" i="112"/>
  <c r="AV3" i="112"/>
  <c r="AW5" i="112" l="1"/>
  <c r="AW6" i="112"/>
  <c r="AW4" i="112"/>
  <c r="AX7" i="112"/>
  <c r="AX3" i="112"/>
  <c r="AX4" i="112" l="1"/>
  <c r="AX5" i="112"/>
  <c r="AY7" i="112"/>
  <c r="AY3" i="112"/>
  <c r="AX6" i="112"/>
  <c r="AZ7" i="112" l="1"/>
  <c r="AY4" i="112"/>
  <c r="AY5" i="112"/>
  <c r="AY6" i="112"/>
  <c r="BA7" i="112" l="1"/>
  <c r="AZ4" i="112"/>
  <c r="AZ6" i="112"/>
  <c r="BA3" i="112"/>
  <c r="AZ5" i="112"/>
  <c r="AZ3" i="112"/>
  <c r="BA5" i="112" l="1"/>
  <c r="BA4" i="112"/>
  <c r="BB7" i="112"/>
  <c r="BA6" i="112"/>
  <c r="BB6" i="112" l="1"/>
  <c r="BC7" i="112"/>
  <c r="BB4" i="112"/>
  <c r="BB5" i="112"/>
  <c r="BC3" i="112"/>
  <c r="BB3" i="112"/>
  <c r="BC5" i="112" l="1"/>
  <c r="BC4" i="112"/>
  <c r="BC6" i="112"/>
  <c r="BD7" i="112"/>
  <c r="BD3" i="112"/>
  <c r="BE7" i="112" l="1"/>
  <c r="BD6" i="112"/>
  <c r="BD5" i="112"/>
  <c r="BD4" i="112"/>
  <c r="BE6" i="112" l="1"/>
  <c r="BE5" i="112"/>
  <c r="BE4" i="112"/>
  <c r="BF7" i="112"/>
  <c r="BE3" i="112"/>
  <c r="BF5" i="112" l="1"/>
  <c r="BF6" i="112"/>
  <c r="BG7" i="112"/>
  <c r="BG3" i="112"/>
  <c r="BF4" i="112"/>
  <c r="BF3" i="112"/>
  <c r="BG5" i="112" l="1"/>
  <c r="BH7" i="112"/>
  <c r="BG6" i="112"/>
  <c r="BH3" i="112"/>
  <c r="BG4" i="112"/>
  <c r="BH4" i="112" l="1"/>
  <c r="BH5" i="112"/>
  <c r="BI7" i="112"/>
  <c r="BH6" i="112"/>
  <c r="BI6" i="112" l="1"/>
  <c r="BI4" i="112"/>
  <c r="BI5" i="112"/>
  <c r="BJ7" i="112"/>
  <c r="BJ3" i="112"/>
  <c r="BI3" i="112"/>
  <c r="BJ6" i="112" l="1"/>
  <c r="BK7" i="112"/>
  <c r="BK3" i="112"/>
  <c r="BJ5" i="112"/>
  <c r="BJ4" i="112"/>
  <c r="BL7" i="112" l="1"/>
  <c r="BL3" i="112"/>
  <c r="BK4" i="112"/>
  <c r="BK5" i="112"/>
  <c r="BK6" i="112"/>
  <c r="BL4" i="112" l="1"/>
  <c r="BL5" i="112"/>
  <c r="BM7" i="112"/>
  <c r="BL6" i="112"/>
  <c r="BM3" i="112"/>
  <c r="BN7" i="112" l="1"/>
  <c r="BM5" i="112"/>
  <c r="BM6" i="112"/>
  <c r="BM4" i="112"/>
  <c r="BO7" i="112" l="1"/>
  <c r="BO3" i="112"/>
  <c r="BN6" i="112"/>
  <c r="BN4" i="112"/>
  <c r="BN5" i="112"/>
  <c r="BN3" i="112"/>
  <c r="BP7" i="112" l="1"/>
  <c r="BP3" i="112"/>
  <c r="BO5" i="112"/>
  <c r="BO4" i="112"/>
  <c r="BO6" i="112"/>
  <c r="BP6" i="112" l="1"/>
  <c r="BP4" i="112"/>
  <c r="BQ7" i="112"/>
  <c r="BP5" i="112"/>
  <c r="BQ3" i="112"/>
  <c r="BR7" i="112" l="1"/>
  <c r="BR3" i="112"/>
  <c r="BQ6" i="112"/>
  <c r="BQ5" i="112"/>
  <c r="BQ4" i="112"/>
  <c r="BS7" i="112" l="1"/>
  <c r="BS3" i="112"/>
  <c r="BR5" i="112"/>
  <c r="BR4" i="112"/>
  <c r="BR6" i="112"/>
  <c r="BS5" i="112" l="1"/>
  <c r="BS6" i="112"/>
  <c r="BT7" i="112"/>
  <c r="BS4" i="112"/>
  <c r="BU7" i="112" l="1"/>
  <c r="BU3" i="112"/>
  <c r="BT6" i="112"/>
  <c r="BT5" i="112"/>
  <c r="BT4" i="112"/>
  <c r="BT3" i="112"/>
  <c r="BU4" i="112" l="1"/>
  <c r="BV7" i="112"/>
  <c r="BU5" i="112"/>
  <c r="BU6" i="112"/>
  <c r="BV6" i="112" l="1"/>
  <c r="BW7" i="112"/>
  <c r="BW3" i="112"/>
  <c r="BV5" i="112"/>
  <c r="BV4" i="112"/>
  <c r="BV3" i="112"/>
  <c r="BW5" i="112" l="1"/>
  <c r="BX7" i="112"/>
  <c r="BW4" i="112"/>
  <c r="BX3" i="112"/>
  <c r="BW6" i="112"/>
  <c r="BX5" i="112" l="1"/>
  <c r="BX6" i="112"/>
  <c r="BX4" i="112"/>
  <c r="BY7" i="112"/>
  <c r="BY5" i="112" l="1"/>
  <c r="BY6" i="112"/>
  <c r="BZ7" i="112"/>
  <c r="BY4" i="112"/>
  <c r="BY3" i="112"/>
  <c r="BZ6" i="112" l="1"/>
  <c r="BZ5" i="112"/>
  <c r="BZ4" i="112"/>
  <c r="CA7" i="112"/>
  <c r="CA3" i="112"/>
  <c r="BZ3" i="112"/>
  <c r="CB7" i="112" l="1"/>
  <c r="CA5" i="112"/>
  <c r="CA4" i="112"/>
  <c r="CA6" i="112"/>
  <c r="CC7" i="112" l="1"/>
  <c r="CB6" i="112"/>
  <c r="CB4" i="112"/>
  <c r="CB5" i="112"/>
  <c r="CB3" i="112"/>
  <c r="CC6" i="112" l="1"/>
  <c r="CC5" i="112"/>
  <c r="CD7" i="112"/>
  <c r="CD3" i="112"/>
  <c r="CC4" i="112"/>
  <c r="CC3" i="112"/>
  <c r="CD4" i="112" l="1"/>
  <c r="CE7" i="112"/>
  <c r="CE3" i="112"/>
  <c r="CD6" i="112"/>
  <c r="CD5" i="112"/>
  <c r="CE4" i="112" l="1"/>
  <c r="CF7" i="112"/>
  <c r="CE5" i="112"/>
  <c r="CE6" i="112"/>
  <c r="CF3" i="112"/>
  <c r="CF4" i="112" l="1"/>
  <c r="CF5" i="112"/>
  <c r="CG7" i="112"/>
  <c r="CG3" i="112"/>
  <c r="CF6" i="112"/>
  <c r="CG6" i="112" l="1"/>
  <c r="CH7" i="112"/>
  <c r="CG5" i="112"/>
  <c r="CH3" i="112"/>
  <c r="CG4" i="112"/>
  <c r="CH4" i="112" l="1"/>
  <c r="CH6" i="112"/>
  <c r="CH5" i="112"/>
  <c r="CI7" i="112"/>
  <c r="CI3" i="112"/>
  <c r="CJ7" i="112" l="1"/>
  <c r="CI5" i="112"/>
  <c r="CI4" i="112"/>
  <c r="CI6" i="112"/>
  <c r="CJ3" i="112"/>
  <c r="CK7" i="112" l="1"/>
  <c r="CJ6" i="112"/>
  <c r="CJ5" i="112"/>
  <c r="CJ4" i="112"/>
  <c r="CK5" i="112" l="1"/>
  <c r="CL7" i="112"/>
  <c r="CL3" i="112"/>
  <c r="CK6" i="112"/>
  <c r="CK4" i="112"/>
  <c r="CK3" i="112"/>
  <c r="CL6" i="112" l="1"/>
  <c r="CL4" i="112"/>
  <c r="CM7" i="112"/>
  <c r="CL5" i="112"/>
  <c r="CN7" i="112" l="1"/>
  <c r="CN3" i="112"/>
  <c r="CM4" i="112"/>
  <c r="CM5" i="112"/>
  <c r="CM6" i="112"/>
  <c r="CM3" i="112"/>
  <c r="CO7" i="112" l="1"/>
  <c r="CO3" i="112"/>
  <c r="CN5" i="112"/>
  <c r="CN4" i="112"/>
  <c r="CN6" i="112"/>
  <c r="CO4" i="112" l="1"/>
  <c r="CO5" i="112"/>
  <c r="CP7" i="112"/>
  <c r="CO6" i="112"/>
  <c r="CP3" i="112"/>
  <c r="CP4" i="112" l="1"/>
  <c r="CP5" i="112"/>
  <c r="CP6" i="112"/>
  <c r="CQ7" i="112"/>
  <c r="CQ6" i="112" l="1"/>
  <c r="CR7" i="112"/>
  <c r="CQ5" i="112"/>
  <c r="CQ4" i="112"/>
  <c r="CQ3" i="112"/>
  <c r="CR5" i="112" l="1"/>
  <c r="CR6" i="112"/>
  <c r="CS7" i="112"/>
  <c r="CR4" i="112"/>
  <c r="CS3" i="112"/>
  <c r="CR3" i="112"/>
  <c r="CS4" i="112" l="1"/>
  <c r="CT7" i="112"/>
  <c r="CS6" i="112"/>
  <c r="CS5" i="112"/>
  <c r="CT3" i="112"/>
  <c r="CT5" i="112" l="1"/>
  <c r="CT4" i="112"/>
  <c r="CU7" i="112"/>
  <c r="CT6" i="112"/>
  <c r="CU5" i="112" l="1"/>
  <c r="CU6" i="112"/>
  <c r="CV7" i="112"/>
  <c r="CU4" i="112"/>
  <c r="CU3" i="112"/>
  <c r="CW7" i="112" l="1"/>
  <c r="CV5" i="112"/>
  <c r="CV6" i="112"/>
  <c r="CW3" i="112"/>
  <c r="CV4" i="112"/>
  <c r="CV3" i="112"/>
  <c r="CW6" i="112" l="1"/>
  <c r="CX7" i="112"/>
  <c r="CW5" i="112"/>
  <c r="CX3" i="112"/>
  <c r="CW4" i="112"/>
  <c r="CX4" i="112" l="1"/>
  <c r="CY7" i="112"/>
  <c r="CX5" i="112"/>
  <c r="CX6" i="112"/>
  <c r="CY6" i="112" l="1"/>
  <c r="CY4" i="112"/>
  <c r="CZ7" i="112"/>
  <c r="CY5" i="112"/>
  <c r="CZ3" i="112"/>
  <c r="CY3" i="112"/>
  <c r="CZ5" i="112" l="1"/>
  <c r="DA7" i="112"/>
  <c r="CZ4" i="112"/>
  <c r="DA3" i="112"/>
  <c r="CZ6" i="112"/>
  <c r="DB7" i="112" l="1"/>
  <c r="DA6" i="112"/>
  <c r="DA5" i="112"/>
  <c r="DB3" i="112"/>
  <c r="DA4" i="112"/>
  <c r="DB5" i="112" l="1"/>
  <c r="DC7" i="112"/>
  <c r="DB6" i="112"/>
  <c r="DB4" i="112"/>
  <c r="DC3" i="112"/>
  <c r="DC5" i="112" l="1"/>
  <c r="DD7" i="112"/>
  <c r="DC4" i="112"/>
  <c r="DC6" i="112"/>
  <c r="DE7" i="112" l="1"/>
  <c r="DD4" i="112"/>
  <c r="DE3" i="112"/>
  <c r="DD6" i="112"/>
  <c r="DD5" i="112"/>
  <c r="DD3" i="112"/>
  <c r="DE6" i="112" l="1"/>
  <c r="DE4" i="112"/>
  <c r="DF7" i="112"/>
  <c r="DE5" i="112"/>
  <c r="DF6" i="112" l="1"/>
  <c r="DG7" i="112"/>
  <c r="DG3" i="112"/>
  <c r="DF4" i="112"/>
  <c r="DF5" i="112"/>
  <c r="DF3" i="112"/>
  <c r="DG5" i="112" l="1"/>
  <c r="DH7" i="112"/>
  <c r="DG4" i="112"/>
  <c r="DH3" i="112"/>
  <c r="DG6" i="112"/>
  <c r="DI7" i="112" l="1"/>
  <c r="DI3" i="112"/>
  <c r="DH5" i="112"/>
  <c r="DH6" i="112"/>
  <c r="DH4" i="112"/>
  <c r="DJ7" i="112" l="1"/>
  <c r="DJ3" i="112"/>
  <c r="DI6" i="112"/>
  <c r="DI4" i="112"/>
  <c r="DI5" i="112"/>
  <c r="DJ5" i="112" l="1"/>
  <c r="DJ4" i="112"/>
  <c r="DJ6" i="112"/>
  <c r="DK7" i="112"/>
  <c r="DL7" i="112" l="1"/>
  <c r="DL3" i="112"/>
  <c r="DK4" i="112"/>
  <c r="DK6" i="112"/>
  <c r="DK5" i="112"/>
  <c r="DK3" i="112"/>
  <c r="DM7" i="112" l="1"/>
  <c r="DL5" i="112"/>
  <c r="DL6" i="112"/>
  <c r="DL4" i="112"/>
  <c r="DM4" i="112" l="1"/>
  <c r="DM5" i="112"/>
  <c r="DN7" i="112"/>
  <c r="DM6" i="112"/>
  <c r="DN3" i="112"/>
  <c r="DM3" i="112"/>
  <c r="DN6" i="112" l="1"/>
  <c r="DN4" i="112"/>
  <c r="DO7" i="112"/>
  <c r="DN5" i="112"/>
  <c r="DO5" i="112" l="1"/>
  <c r="DP7" i="112"/>
  <c r="DO4" i="112"/>
  <c r="DO6" i="112"/>
  <c r="DP3" i="112"/>
  <c r="DO3" i="112"/>
  <c r="DQ7" i="112" l="1"/>
  <c r="DP4" i="112"/>
  <c r="DP5" i="112"/>
  <c r="DP6" i="112"/>
  <c r="DR7" i="112" l="1"/>
  <c r="DR3" i="112"/>
  <c r="DQ5" i="112"/>
  <c r="DQ6" i="112"/>
  <c r="DQ4" i="112"/>
  <c r="DQ3" i="112"/>
  <c r="DR5" i="112" l="1"/>
  <c r="DS7" i="112"/>
  <c r="DS3" i="112"/>
  <c r="DR6" i="112"/>
  <c r="DR4" i="112"/>
  <c r="DS6" i="112" l="1"/>
  <c r="DS4" i="112"/>
  <c r="DT7" i="112"/>
  <c r="DT3" i="112"/>
  <c r="DS5" i="112"/>
  <c r="DT4" i="112" l="1"/>
  <c r="DU7" i="112"/>
  <c r="DU3" i="112"/>
  <c r="DT5" i="112"/>
  <c r="DT6" i="112"/>
  <c r="DU6" i="112" l="1"/>
  <c r="DU4" i="112"/>
  <c r="DV7" i="112"/>
  <c r="DV3" i="112"/>
  <c r="DU5" i="112"/>
  <c r="DW7" i="112" l="1"/>
  <c r="DW3" i="112"/>
  <c r="DV4" i="112"/>
  <c r="DV6" i="112"/>
  <c r="DV5" i="112"/>
  <c r="DX7" i="112" l="1"/>
  <c r="DX3" i="112"/>
  <c r="DW4" i="112"/>
  <c r="DW6" i="112"/>
  <c r="DW5" i="112"/>
  <c r="DX6" i="112" l="1"/>
  <c r="DX4" i="112"/>
  <c r="DY7" i="112"/>
  <c r="DX5" i="112"/>
  <c r="DZ7" i="112" l="1"/>
  <c r="DY4" i="112"/>
  <c r="DY6" i="112"/>
  <c r="DY5" i="112"/>
  <c r="DZ3" i="112"/>
  <c r="DY3" i="112"/>
  <c r="DZ4" i="112" l="1"/>
  <c r="DZ6" i="112"/>
  <c r="DZ5" i="112"/>
  <c r="EA7" i="112"/>
  <c r="EA4" i="112" l="1"/>
  <c r="EA5" i="112"/>
  <c r="EA6" i="112"/>
  <c r="EB7" i="112"/>
  <c r="EA3" i="112"/>
  <c r="EC7" i="112" l="1"/>
  <c r="EC3" i="112"/>
  <c r="EB5" i="112"/>
  <c r="EB4" i="112"/>
  <c r="EB6" i="112"/>
  <c r="EB3" i="112"/>
  <c r="ED7" i="112" l="1"/>
  <c r="EC5" i="112"/>
  <c r="EC4" i="112"/>
  <c r="ED3" i="112"/>
  <c r="EC6" i="112"/>
  <c r="ED6" i="112" l="1"/>
  <c r="ED4" i="112"/>
  <c r="ED5" i="112"/>
  <c r="EE7" i="112"/>
  <c r="EE3" i="112"/>
  <c r="EE6" i="112" l="1"/>
  <c r="EE5" i="112"/>
  <c r="EF7" i="112"/>
  <c r="EE4" i="112"/>
  <c r="EF4" i="112" l="1"/>
  <c r="EF5" i="112"/>
  <c r="EF6" i="112"/>
  <c r="EG7" i="112"/>
  <c r="EF3" i="112"/>
  <c r="EG6" i="112" l="1"/>
  <c r="EG5" i="112"/>
  <c r="EG4" i="112"/>
  <c r="EH7" i="112"/>
  <c r="EG3" i="112"/>
  <c r="EH5" i="112" l="1"/>
  <c r="EH4" i="112"/>
  <c r="EH6" i="112"/>
  <c r="EI7" i="112"/>
  <c r="EI3" i="112"/>
  <c r="EH3" i="112"/>
  <c r="EI5" i="112" l="1"/>
  <c r="EI4" i="112"/>
  <c r="EI6" i="112"/>
  <c r="EJ7" i="112"/>
  <c r="EK7" i="112" l="1"/>
  <c r="EJ5" i="112"/>
  <c r="EJ4" i="112"/>
  <c r="EK3" i="112"/>
  <c r="EJ6" i="112"/>
  <c r="EJ3" i="112"/>
  <c r="EK4" i="112" l="1"/>
  <c r="EL7" i="112"/>
  <c r="EK6" i="112"/>
  <c r="EK5" i="112"/>
  <c r="EL3" i="112"/>
  <c r="EM7" i="112" l="1"/>
  <c r="EM3" i="112" s="1"/>
  <c r="EL5" i="112"/>
  <c r="EL4" i="112"/>
  <c r="EL6" i="112"/>
  <c r="EM6" i="112" l="1"/>
  <c r="EN7" i="112"/>
  <c r="EN3" i="112"/>
  <c r="EM4" i="112"/>
  <c r="EM5" i="112"/>
  <c r="EN6" i="112" l="1"/>
  <c r="EN4" i="112"/>
  <c r="EN5" i="112"/>
  <c r="EO7" i="112"/>
  <c r="EO3" i="112"/>
  <c r="EO4" i="112" l="1"/>
  <c r="EP7" i="112"/>
  <c r="EP3" i="112"/>
  <c r="EO6" i="112"/>
  <c r="EO5" i="112"/>
  <c r="EP4" i="112" l="1"/>
  <c r="EP5" i="112"/>
  <c r="EP6" i="112"/>
  <c r="EQ7" i="112"/>
  <c r="EQ6" i="112" l="1"/>
  <c r="EQ4" i="112"/>
  <c r="ER7" i="112"/>
  <c r="EQ5" i="112"/>
  <c r="EQ3" i="112"/>
  <c r="ER6" i="112" l="1"/>
  <c r="ER5" i="112"/>
  <c r="ER4" i="112"/>
  <c r="ES7" i="112"/>
  <c r="ES3" i="112"/>
  <c r="ER3" i="112"/>
  <c r="ES6" i="112" l="1"/>
  <c r="ES4" i="112"/>
  <c r="ET7" i="112"/>
  <c r="ES5" i="112"/>
  <c r="ET5" i="112" l="1"/>
  <c r="EU7" i="112"/>
  <c r="EU3" i="112"/>
  <c r="ET4" i="112"/>
  <c r="ET6" i="112"/>
  <c r="ET3" i="112"/>
  <c r="EU5" i="112" l="1"/>
  <c r="EV7" i="112"/>
  <c r="EU6" i="112"/>
  <c r="EU4" i="112"/>
  <c r="EV5" i="112" l="1"/>
  <c r="EV4" i="112"/>
  <c r="EV6" i="112"/>
  <c r="EW7" i="112"/>
  <c r="EW3" i="112"/>
  <c r="EV3" i="112"/>
  <c r="EW4" i="112" l="1"/>
  <c r="EW5" i="112"/>
  <c r="EX7" i="112"/>
  <c r="EW6" i="112"/>
  <c r="EX4" i="112" l="1"/>
  <c r="EX5" i="112"/>
  <c r="EX6" i="112"/>
  <c r="EY7" i="112"/>
  <c r="EX3" i="112"/>
  <c r="EZ7" i="112" l="1"/>
  <c r="EY6" i="112"/>
  <c r="EZ3" i="112"/>
  <c r="EY5" i="112"/>
  <c r="EY4" i="112"/>
  <c r="EY3" i="112"/>
  <c r="EZ6" i="112" l="1"/>
  <c r="FA7" i="112"/>
  <c r="EZ4" i="112"/>
  <c r="EZ5" i="112"/>
  <c r="FA3" i="112"/>
  <c r="FA6" i="112" l="1"/>
  <c r="FB7" i="112"/>
  <c r="FB3" i="112"/>
  <c r="FA5" i="112"/>
  <c r="FA4" i="112"/>
  <c r="FB4" i="112" l="1"/>
  <c r="FB5" i="112"/>
  <c r="FB6" i="112"/>
  <c r="FC7" i="112"/>
  <c r="FC3" i="112"/>
  <c r="FC4" i="112" l="1"/>
  <c r="FC5" i="112"/>
  <c r="FC6" i="112"/>
  <c r="FD7" i="112"/>
  <c r="FD4" i="112" l="1"/>
  <c r="FD5" i="112"/>
  <c r="FE7" i="112"/>
  <c r="FE3" i="112" s="1"/>
  <c r="FD6" i="112"/>
  <c r="FD3" i="112"/>
  <c r="FE5" i="112" l="1"/>
  <c r="FF7" i="112"/>
  <c r="FE6" i="112"/>
  <c r="FE4" i="112"/>
  <c r="FF4" i="112" l="1"/>
  <c r="FF6" i="112"/>
  <c r="FG7" i="112"/>
  <c r="FG3" i="112"/>
  <c r="FF5" i="112"/>
  <c r="FF3" i="112"/>
  <c r="FG6" i="112" l="1"/>
  <c r="FH7" i="112"/>
  <c r="FG4" i="112"/>
  <c r="FG5" i="112"/>
  <c r="FH3" i="112"/>
  <c r="FH5" i="112" l="1"/>
  <c r="FI7" i="112"/>
  <c r="FI3" i="112"/>
  <c r="FH4" i="112"/>
  <c r="FH6" i="112"/>
  <c r="FI5" i="112" l="1"/>
  <c r="FJ7" i="112"/>
  <c r="FI4" i="112"/>
  <c r="FI6" i="112"/>
  <c r="FJ3" i="112"/>
  <c r="FJ6" i="112" l="1"/>
  <c r="FK7" i="112"/>
  <c r="FK3" i="112"/>
  <c r="FJ5" i="112"/>
  <c r="FJ4" i="112"/>
  <c r="FK6" i="112" l="1"/>
  <c r="FL7" i="112"/>
  <c r="FL3" i="112"/>
  <c r="FK4" i="112"/>
  <c r="FK5" i="112"/>
  <c r="FL6" i="112" l="1"/>
  <c r="FL5" i="112"/>
  <c r="FL4" i="112"/>
  <c r="FM7" i="112"/>
  <c r="FM3" i="112"/>
  <c r="FM6" i="112" l="1"/>
  <c r="FM4" i="112"/>
  <c r="FM5" i="1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Alessandra</author>
  </authors>
  <commentList>
    <comment ref="D277" authorId="0" shapeId="0" xr:uid="{00000000-0006-0000-0000-000001000000}">
      <text>
        <r>
          <rPr>
            <b/>
            <sz val="9"/>
            <color indexed="81"/>
            <rFont val="Tahoma"/>
            <family val="2"/>
          </rPr>
          <t>Alessandra:</t>
        </r>
        <r>
          <rPr>
            <sz val="9"/>
            <color indexed="81"/>
            <rFont val="Tahoma"/>
            <family val="2"/>
          </rPr>
          <t xml:space="preserve">
falls zu "probabilité" gehörend: weibliche Form</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iSerge</author>
  </authors>
  <commentList>
    <comment ref="D4" authorId="0" shapeId="0" xr:uid="{00000000-0006-0000-0600-000001000000}">
      <text>
        <r>
          <rPr>
            <sz val="9"/>
            <color indexed="81"/>
            <rFont val="Tahoma"/>
            <family val="2"/>
          </rPr>
          <t xml:space="preserve">min. 1
max. 10
</t>
        </r>
      </text>
    </comment>
    <comment ref="E4" authorId="0" shapeId="0" xr:uid="{00000000-0006-0000-0600-000002000000}">
      <text>
        <r>
          <rPr>
            <sz val="9"/>
            <color indexed="81"/>
            <rFont val="Tahoma"/>
            <family val="2"/>
          </rPr>
          <t xml:space="preserve">min. 1
max. 10
</t>
        </r>
      </text>
    </comment>
    <comment ref="G4" authorId="0" shapeId="0" xr:uid="{00000000-0006-0000-0600-000003000000}">
      <text>
        <r>
          <rPr>
            <sz val="9"/>
            <color indexed="81"/>
            <rFont val="Tahoma"/>
            <family val="2"/>
          </rPr>
          <t>min. 1
max. 3</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iSerge</author>
  </authors>
  <commentList>
    <comment ref="G8" authorId="0" shapeId="0" xr:uid="{00000000-0006-0000-0700-000001000000}">
      <text>
        <r>
          <rPr>
            <sz val="9"/>
            <color indexed="81"/>
            <rFont val="Tahoma"/>
            <family val="2"/>
          </rPr>
          <t>min. = 0
max. = 4</t>
        </r>
      </text>
    </comment>
    <comment ref="G22" authorId="0" shapeId="0" xr:uid="{00000000-0006-0000-0700-000002000000}">
      <text>
        <r>
          <rPr>
            <sz val="9"/>
            <color indexed="81"/>
            <rFont val="Tahoma"/>
            <family val="2"/>
          </rPr>
          <t>min. = 0
max. = 4</t>
        </r>
      </text>
    </comment>
    <comment ref="G36" authorId="0" shapeId="0" xr:uid="{00000000-0006-0000-0700-000003000000}">
      <text>
        <r>
          <rPr>
            <sz val="9"/>
            <color indexed="81"/>
            <rFont val="Tahoma"/>
            <family val="2"/>
          </rPr>
          <t>min. = 0
max. = 4</t>
        </r>
      </text>
    </comment>
    <comment ref="G50" authorId="0" shapeId="0" xr:uid="{00000000-0006-0000-0700-000004000000}">
      <text>
        <r>
          <rPr>
            <sz val="9"/>
            <color indexed="81"/>
            <rFont val="Tahoma"/>
            <family val="2"/>
          </rPr>
          <t>min. = 0
max. = 4</t>
        </r>
      </text>
    </comment>
    <comment ref="G64" authorId="0" shapeId="0" xr:uid="{00000000-0006-0000-0700-000005000000}">
      <text>
        <r>
          <rPr>
            <sz val="9"/>
            <color indexed="81"/>
            <rFont val="Tahoma"/>
            <family val="2"/>
          </rPr>
          <t>min. = 0
max. = 4</t>
        </r>
      </text>
    </comment>
    <comment ref="G78" authorId="0" shapeId="0" xr:uid="{00000000-0006-0000-0700-000006000000}">
      <text>
        <r>
          <rPr>
            <sz val="9"/>
            <color indexed="81"/>
            <rFont val="Tahoma"/>
            <family val="2"/>
          </rPr>
          <t>min. = 0
max. = 4</t>
        </r>
      </text>
    </comment>
    <comment ref="G92" authorId="0" shapeId="0" xr:uid="{00000000-0006-0000-0700-000007000000}">
      <text>
        <r>
          <rPr>
            <sz val="9"/>
            <color indexed="81"/>
            <rFont val="Tahoma"/>
            <family val="2"/>
          </rPr>
          <t>min. = 0
max. = 4</t>
        </r>
      </text>
    </comment>
    <comment ref="G106" authorId="0" shapeId="0" xr:uid="{00000000-0006-0000-0700-000008000000}">
      <text>
        <r>
          <rPr>
            <sz val="9"/>
            <color indexed="81"/>
            <rFont val="Tahoma"/>
            <family val="2"/>
          </rPr>
          <t>min. = 0
max. = 4</t>
        </r>
      </text>
    </comment>
    <comment ref="G120" authorId="0" shapeId="0" xr:uid="{00000000-0006-0000-0700-000009000000}">
      <text>
        <r>
          <rPr>
            <sz val="9"/>
            <color indexed="81"/>
            <rFont val="Tahoma"/>
            <family val="2"/>
          </rPr>
          <t>min. = 0
max. = 4</t>
        </r>
      </text>
    </comment>
    <comment ref="G134" authorId="0" shapeId="0" xr:uid="{00000000-0006-0000-0700-00000A000000}">
      <text>
        <r>
          <rPr>
            <sz val="9"/>
            <color indexed="81"/>
            <rFont val="Tahoma"/>
            <family val="2"/>
          </rPr>
          <t>min. = 0
max. = 4</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iSerge</author>
  </authors>
  <commentList>
    <comment ref="F4" authorId="0" shapeId="0" xr:uid="{00000000-0006-0000-0A00-000001000000}">
      <text>
        <r>
          <rPr>
            <sz val="9"/>
            <color indexed="81"/>
            <rFont val="Tahoma"/>
            <family val="2"/>
          </rPr>
          <t>A = 3
B = 2
C = 1</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iSerge</author>
  </authors>
  <commentList>
    <comment ref="E5" authorId="0" shapeId="0" xr:uid="{00000000-0006-0000-0B00-000001000000}">
      <text>
        <r>
          <rPr>
            <sz val="9"/>
            <color indexed="81"/>
            <rFont val="Tahoma"/>
            <family val="2"/>
          </rPr>
          <t xml:space="preserve">min. 0
max. 4
</t>
        </r>
      </text>
    </comment>
    <comment ref="F5" authorId="0" shapeId="0" xr:uid="{00000000-0006-0000-0B00-000002000000}">
      <text>
        <r>
          <rPr>
            <sz val="9"/>
            <color indexed="81"/>
            <rFont val="Tahoma"/>
            <family val="2"/>
          </rPr>
          <t xml:space="preserve">min. 0
max. 4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iSerge</author>
  </authors>
  <commentList>
    <comment ref="E24" authorId="0" shapeId="0" xr:uid="{00000000-0006-0000-0D00-000001000000}">
      <text>
        <r>
          <rPr>
            <sz val="9"/>
            <color indexed="81"/>
            <rFont val="Tahoma"/>
            <family val="2"/>
          </rPr>
          <t>min. = 0
max. = 4</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iSerge</author>
  </authors>
  <commentList>
    <comment ref="E24" authorId="0" shapeId="0" xr:uid="{00000000-0006-0000-0E00-000001000000}">
      <text>
        <r>
          <rPr>
            <sz val="9"/>
            <color indexed="81"/>
            <rFont val="Tahoma"/>
            <family val="2"/>
          </rPr>
          <t>min. = 0
max. = 4</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iSerge</author>
  </authors>
  <commentList>
    <comment ref="H38" authorId="0" shapeId="0" xr:uid="{00000000-0006-0000-1000-000001000000}">
      <text>
        <r>
          <rPr>
            <sz val="9"/>
            <color indexed="81"/>
            <rFont val="Tahoma"/>
            <family val="2"/>
          </rPr>
          <t>1=grün
2=orange
3=rot</t>
        </r>
        <r>
          <rPr>
            <b/>
            <sz val="9"/>
            <color indexed="81"/>
            <rFont val="Tahoma"/>
            <family val="2"/>
          </rPr>
          <t xml:space="preserve">
</t>
        </r>
      </text>
    </comment>
    <comment ref="H53" authorId="0" shapeId="0" xr:uid="{00000000-0006-0000-1000-000002000000}">
      <text>
        <r>
          <rPr>
            <sz val="9"/>
            <color indexed="81"/>
            <rFont val="Tahoma"/>
            <family val="2"/>
          </rPr>
          <t xml:space="preserve">1=grün
2=orange
3=rot
</t>
        </r>
      </text>
    </comment>
    <comment ref="H68" authorId="0" shapeId="0" xr:uid="{00000000-0006-0000-1000-000003000000}">
      <text>
        <r>
          <rPr>
            <sz val="9"/>
            <color indexed="81"/>
            <rFont val="Tahoma"/>
            <family val="2"/>
          </rPr>
          <t>1=grün
2=orange
3=rot</t>
        </r>
        <r>
          <rPr>
            <b/>
            <sz val="9"/>
            <color indexed="81"/>
            <rFont val="Tahoma"/>
            <family val="2"/>
          </rPr>
          <t xml:space="preserve">
</t>
        </r>
      </text>
    </comment>
    <comment ref="H83" authorId="0" shapeId="0" xr:uid="{00000000-0006-0000-1000-000004000000}">
      <text>
        <r>
          <rPr>
            <sz val="9"/>
            <color indexed="81"/>
            <rFont val="Tahoma"/>
            <family val="2"/>
          </rPr>
          <t>1=grün
2=orange
3=rot</t>
        </r>
        <r>
          <rPr>
            <b/>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iSerge</author>
  </authors>
  <commentList>
    <comment ref="H88" authorId="0" shapeId="0" xr:uid="{00000000-0006-0000-1100-000001000000}">
      <text>
        <r>
          <rPr>
            <sz val="9"/>
            <color indexed="81"/>
            <rFont val="Tahoma"/>
            <family val="2"/>
          </rPr>
          <t xml:space="preserve">1=grün
2=orange
3=rot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iSerge</author>
  </authors>
  <commentList>
    <comment ref="E50" authorId="0" shapeId="0" xr:uid="{00000000-0006-0000-1400-000001000000}">
      <text>
        <r>
          <rPr>
            <sz val="9"/>
            <color indexed="81"/>
            <rFont val="Tahoma"/>
            <family val="2"/>
          </rPr>
          <t>min. = 1
max. = 10</t>
        </r>
      </text>
    </comment>
    <comment ref="F50" authorId="0" shapeId="0" xr:uid="{00000000-0006-0000-1400-000002000000}">
      <text>
        <r>
          <rPr>
            <sz val="9"/>
            <color indexed="81"/>
            <rFont val="Tahoma"/>
            <family val="2"/>
          </rPr>
          <t>min. = 1
max. = 10</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iSerge</author>
  </authors>
  <commentList>
    <comment ref="G36" authorId="0" shapeId="0" xr:uid="{00000000-0006-0000-1700-000001000000}">
      <text>
        <r>
          <rPr>
            <sz val="9"/>
            <color indexed="81"/>
            <rFont val="Tahoma"/>
            <family val="2"/>
          </rPr>
          <t>min. = 0
max. = 4</t>
        </r>
      </text>
    </comment>
    <comment ref="G50" authorId="0" shapeId="0" xr:uid="{00000000-0006-0000-1700-000002000000}">
      <text>
        <r>
          <rPr>
            <sz val="9"/>
            <color indexed="81"/>
            <rFont val="Tahoma"/>
            <family val="2"/>
          </rPr>
          <t>min. = 0
max. = 4</t>
        </r>
      </text>
    </comment>
    <comment ref="G64" authorId="0" shapeId="0" xr:uid="{00000000-0006-0000-1700-000003000000}">
      <text>
        <r>
          <rPr>
            <sz val="9"/>
            <color indexed="81"/>
            <rFont val="Tahoma"/>
            <family val="2"/>
          </rPr>
          <t>min. = 0
max. = 4</t>
        </r>
      </text>
    </comment>
    <comment ref="G78" authorId="0" shapeId="0" xr:uid="{00000000-0006-0000-1700-000004000000}">
      <text>
        <r>
          <rPr>
            <sz val="9"/>
            <color indexed="81"/>
            <rFont val="Tahoma"/>
            <family val="2"/>
          </rPr>
          <t>min. = 0
max. = 4</t>
        </r>
      </text>
    </comment>
    <comment ref="G92" authorId="0" shapeId="0" xr:uid="{00000000-0006-0000-1700-000005000000}">
      <text>
        <r>
          <rPr>
            <sz val="9"/>
            <color indexed="81"/>
            <rFont val="Tahoma"/>
            <family val="2"/>
          </rPr>
          <t>min. = 0
max. = 4</t>
        </r>
      </text>
    </comment>
    <comment ref="G106" authorId="0" shapeId="0" xr:uid="{00000000-0006-0000-1700-000006000000}">
      <text>
        <r>
          <rPr>
            <sz val="9"/>
            <color indexed="81"/>
            <rFont val="Tahoma"/>
            <family val="2"/>
          </rPr>
          <t>min. = 0
max. = 4</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iSerge</author>
  </authors>
  <commentList>
    <comment ref="E16" authorId="0" shapeId="0" xr:uid="{00000000-0006-0000-1E00-000001000000}">
      <text>
        <r>
          <rPr>
            <sz val="9"/>
            <color indexed="81"/>
            <rFont val="Tahoma"/>
            <family val="2"/>
          </rPr>
          <t>min. 0
max. 4</t>
        </r>
      </text>
    </comment>
    <comment ref="H30" authorId="0" shapeId="0" xr:uid="{00000000-0006-0000-1E00-000002000000}">
      <text>
        <r>
          <rPr>
            <sz val="9"/>
            <color indexed="81"/>
            <rFont val="Tahoma"/>
            <family val="2"/>
          </rPr>
          <t>1=grün
2=orange
3=rot</t>
        </r>
        <r>
          <rPr>
            <b/>
            <sz val="9"/>
            <color indexed="81"/>
            <rFont val="Tahoma"/>
            <family val="2"/>
          </rPr>
          <t xml:space="preserve">
</t>
        </r>
      </text>
    </comment>
    <comment ref="H44" authorId="0" shapeId="0" xr:uid="{00000000-0006-0000-1E00-000003000000}">
      <text>
        <r>
          <rPr>
            <sz val="9"/>
            <color indexed="81"/>
            <rFont val="Tahoma"/>
            <family val="2"/>
          </rPr>
          <t xml:space="preserve">1=grün
2=orange
3=rot
</t>
        </r>
      </text>
    </comment>
    <comment ref="H58" authorId="0" shapeId="0" xr:uid="{00000000-0006-0000-1E00-000004000000}">
      <text>
        <r>
          <rPr>
            <sz val="9"/>
            <color indexed="81"/>
            <rFont val="Tahoma"/>
            <family val="2"/>
          </rPr>
          <t>1=grün
2=orange
3=rot</t>
        </r>
        <r>
          <rPr>
            <b/>
            <sz val="9"/>
            <color indexed="81"/>
            <rFont val="Tahoma"/>
            <family val="2"/>
          </rPr>
          <t xml:space="preserve">
</t>
        </r>
      </text>
    </comment>
    <comment ref="H72" authorId="0" shapeId="0" xr:uid="{00000000-0006-0000-1E00-000005000000}">
      <text>
        <r>
          <rPr>
            <sz val="9"/>
            <color indexed="81"/>
            <rFont val="Tahoma"/>
            <family val="2"/>
          </rPr>
          <t>1=grün
2=orange
3=rot</t>
        </r>
        <r>
          <rPr>
            <b/>
            <sz val="9"/>
            <color indexed="81"/>
            <rFont val="Tahoma"/>
            <family val="2"/>
          </rPr>
          <t xml:space="preserve">
</t>
        </r>
      </text>
    </comment>
    <comment ref="H86" authorId="0" shapeId="0" xr:uid="{00000000-0006-0000-1E00-000006000000}">
      <text>
        <r>
          <rPr>
            <sz val="9"/>
            <color indexed="81"/>
            <rFont val="Tahoma"/>
            <family val="2"/>
          </rPr>
          <t xml:space="preserve">1=grün
2=orange
3=rot
</t>
        </r>
      </text>
    </comment>
  </commentList>
</comments>
</file>

<file path=xl/sharedStrings.xml><?xml version="1.0" encoding="utf-8"?>
<sst xmlns="http://schemas.openxmlformats.org/spreadsheetml/2006/main" count="3538" uniqueCount="2199">
  <si>
    <t>Nr.</t>
  </si>
  <si>
    <t>Status</t>
  </si>
  <si>
    <t>Interessen, Erwartungen</t>
  </si>
  <si>
    <t>regelmässiger Kontakt</t>
  </si>
  <si>
    <t>Einfluss auf Entwicklung</t>
  </si>
  <si>
    <t>Auswirkungen</t>
  </si>
  <si>
    <t>Ökologische Trends</t>
  </si>
  <si>
    <t>Rechtliche Trends</t>
  </si>
  <si>
    <t>Technologische Trends</t>
  </si>
  <si>
    <t>Soziologische Trends</t>
  </si>
  <si>
    <t>Trend</t>
  </si>
  <si>
    <t>Politische Trends</t>
  </si>
  <si>
    <t>Bedrohung durch neue Mitbewerber</t>
  </si>
  <si>
    <t>Verhandlungsstärke der Kunden</t>
  </si>
  <si>
    <t>Bedrohung durch Ersatzprodukte</t>
  </si>
  <si>
    <t>Chancen</t>
  </si>
  <si>
    <t>Stärken</t>
  </si>
  <si>
    <t>Hauptgefahren</t>
  </si>
  <si>
    <t>Hauptchancen</t>
  </si>
  <si>
    <t>Szenario</t>
  </si>
  <si>
    <t>Umsatz</t>
  </si>
  <si>
    <t>Kunden</t>
  </si>
  <si>
    <t>Kennzahl</t>
  </si>
  <si>
    <t>Strategien</t>
  </si>
  <si>
    <t>Produkt/DL:</t>
  </si>
  <si>
    <t>Wertkette ID:</t>
  </si>
  <si>
    <t>Unterstützungsprozesse</t>
  </si>
  <si>
    <t>Bezeichnung</t>
  </si>
  <si>
    <t>Primäraktivitäten</t>
  </si>
  <si>
    <t>Produktion</t>
  </si>
  <si>
    <t>Kundenservice</t>
  </si>
  <si>
    <t>Ökonomische Trends</t>
  </si>
  <si>
    <t>Interne Kennzahlen</t>
  </si>
  <si>
    <t>Erläuterungen</t>
  </si>
  <si>
    <t>Vor- und Nachteile</t>
  </si>
  <si>
    <t>Externe Kennzahlen</t>
  </si>
  <si>
    <t>Gefahren</t>
  </si>
  <si>
    <t>Mission</t>
  </si>
  <si>
    <t>Relativer Marktanteil</t>
  </si>
  <si>
    <t>Mögliche Massnahmen</t>
  </si>
  <si>
    <t>Risiko</t>
  </si>
  <si>
    <t>Einkauf/Beschaffung</t>
  </si>
  <si>
    <t>Infrastruktur</t>
  </si>
  <si>
    <t>Bemerkungen</t>
  </si>
  <si>
    <t>Qualität</t>
  </si>
  <si>
    <t>Politische Einflussfaktoren</t>
  </si>
  <si>
    <t>Einflussfaktoren</t>
  </si>
  <si>
    <t>Ökonomische Einflussfaktoren</t>
  </si>
  <si>
    <t>Soziologische Einflussfaktoren</t>
  </si>
  <si>
    <t>Technologische Einflussfaktoren</t>
  </si>
  <si>
    <t>Rechtliche Einflussfaktoren</t>
  </si>
  <si>
    <t>Ökologische Einflussfaktoren</t>
  </si>
  <si>
    <t>Produkt 4</t>
  </si>
  <si>
    <t>Produkt 5</t>
  </si>
  <si>
    <t>Produkt 6</t>
  </si>
  <si>
    <t>Vision</t>
  </si>
  <si>
    <t xml:space="preserve"> W E R T E K E T T E   P O R T E R</t>
  </si>
  <si>
    <t>Compétences</t>
  </si>
  <si>
    <t>Analyse SWOT</t>
  </si>
  <si>
    <t>Qualité</t>
  </si>
  <si>
    <t>Remarques</t>
  </si>
  <si>
    <t>mittel</t>
  </si>
  <si>
    <t>No.</t>
  </si>
  <si>
    <t>häufiger Kontakt</t>
  </si>
  <si>
    <t>seltener Kontakt</t>
  </si>
  <si>
    <t>contacts rares</t>
  </si>
  <si>
    <t>Anspruchsgruppe</t>
  </si>
  <si>
    <t>Stärke der Interessen</t>
  </si>
  <si>
    <t>Mesures possibles</t>
  </si>
  <si>
    <t>Statut</t>
  </si>
  <si>
    <t>Facteurs d'influence</t>
  </si>
  <si>
    <t>Impact</t>
  </si>
  <si>
    <t>Verhandlungsstärke der Lieferanten</t>
  </si>
  <si>
    <t>Menace de nouveaux entrants</t>
  </si>
  <si>
    <t>Pouvoir de négociation des fournisseurs</t>
  </si>
  <si>
    <t>Pouvoir de négociation des clients</t>
  </si>
  <si>
    <t>Mitbewerber/Rivalität</t>
  </si>
  <si>
    <t>Désignation</t>
  </si>
  <si>
    <t>Degré de danger</t>
  </si>
  <si>
    <t>Impact sur développm.</t>
  </si>
  <si>
    <t>Produkt 2</t>
  </si>
  <si>
    <t>Produkt 3</t>
  </si>
  <si>
    <t>Part de marché relative</t>
  </si>
  <si>
    <t>Produit 2</t>
  </si>
  <si>
    <t>Produit 3</t>
  </si>
  <si>
    <t>Produit 4</t>
  </si>
  <si>
    <t>Produit 5</t>
  </si>
  <si>
    <t>Produit 6</t>
  </si>
  <si>
    <t>C H A Î N E   D E   V A L E U R   D E  P O R T E R</t>
  </si>
  <si>
    <t>Activités de soutien</t>
  </si>
  <si>
    <t>Activités principales</t>
  </si>
  <si>
    <t>Beschreibung der Aktivitäten</t>
  </si>
  <si>
    <t>Produit:</t>
  </si>
  <si>
    <t>Technologische Entwicklung / F&amp;E</t>
  </si>
  <si>
    <t>Human Ressources Management</t>
  </si>
  <si>
    <t>Eingangslogistik (intern)</t>
  </si>
  <si>
    <t>Développement technologique / R&amp;D</t>
  </si>
  <si>
    <t>Gestion des ressources humaines</t>
  </si>
  <si>
    <t>Logistique interne</t>
  </si>
  <si>
    <t>Ausgangslogistik (extern)</t>
  </si>
  <si>
    <t>Marketing&amp;Verkauf</t>
  </si>
  <si>
    <t>Infrastructure</t>
  </si>
  <si>
    <t>Logistique externe</t>
  </si>
  <si>
    <t>Marketing&amp;Vente</t>
  </si>
  <si>
    <t>Service à la clientèle</t>
  </si>
  <si>
    <t>Kurz-, mittel, langfristig</t>
  </si>
  <si>
    <t>Compétences clé</t>
  </si>
  <si>
    <t>Chances principales</t>
  </si>
  <si>
    <t>Dangers principaux</t>
  </si>
  <si>
    <t>Quelle</t>
  </si>
  <si>
    <t>Chiffres clé internes</t>
  </si>
  <si>
    <t>Chiffre clé</t>
  </si>
  <si>
    <t>Explications</t>
  </si>
  <si>
    <t>Source</t>
  </si>
  <si>
    <t>Influence sur le dével.</t>
  </si>
  <si>
    <t>Chiffres clé externes</t>
  </si>
  <si>
    <t>Tendances politiques</t>
  </si>
  <si>
    <t>Stärke der Auswirkungen</t>
  </si>
  <si>
    <t>Tendances économiques</t>
  </si>
  <si>
    <t>Tendances sociologiques</t>
  </si>
  <si>
    <t>Tendances écologiques</t>
  </si>
  <si>
    <t>Risque</t>
  </si>
  <si>
    <t>Étendue des dommages</t>
  </si>
  <si>
    <t>Stärken / Schwächen -&gt; interne Faktoren</t>
  </si>
  <si>
    <t>Pondération</t>
  </si>
  <si>
    <t>Gewichtung</t>
  </si>
  <si>
    <t>Chancen / Gefahren -&gt; externe Faktoren</t>
  </si>
  <si>
    <t>Forces</t>
  </si>
  <si>
    <t>Stratégies</t>
  </si>
  <si>
    <t>Dangers</t>
  </si>
  <si>
    <t>Conçu pour:</t>
  </si>
  <si>
    <t>Entwickelt für:</t>
  </si>
  <si>
    <t>Conçu par:</t>
  </si>
  <si>
    <t>Aktualisiert am:</t>
  </si>
  <si>
    <t>Schwächen</t>
  </si>
  <si>
    <t>Faktoren, die dies begünstigen</t>
  </si>
  <si>
    <t>Schadens-ausmass</t>
  </si>
  <si>
    <t>Probabilité d'occurrence</t>
  </si>
  <si>
    <t>Best</t>
  </si>
  <si>
    <t>Base</t>
  </si>
  <si>
    <t>Worst</t>
  </si>
  <si>
    <t>Höhe des Einflusses</t>
  </si>
  <si>
    <t>Grösse der Gruppe</t>
  </si>
  <si>
    <t>Taille du groupe</t>
  </si>
  <si>
    <t>Chancen (+) und 
Gefahren (-)</t>
  </si>
  <si>
    <t>Chances (+) et 
Dangers (-)</t>
  </si>
  <si>
    <t>Schlüsselfaktor</t>
  </si>
  <si>
    <t>Produkt, Sortiment</t>
  </si>
  <si>
    <t>Preise, Konditionen</t>
  </si>
  <si>
    <t>Kundendienst</t>
  </si>
  <si>
    <t>Kostenniveau</t>
  </si>
  <si>
    <t>Modernität der Anlagen</t>
  </si>
  <si>
    <t>Produktivität</t>
  </si>
  <si>
    <t>Standort, Logistik</t>
  </si>
  <si>
    <t>Versorgungsengpässe</t>
  </si>
  <si>
    <t>Zulieferqualität</t>
  </si>
  <si>
    <t>Preisabhängigkeit</t>
  </si>
  <si>
    <t>Absatz</t>
  </si>
  <si>
    <t>Beschaffung</t>
  </si>
  <si>
    <t>Ausstattung</t>
  </si>
  <si>
    <t>F&amp;E</t>
  </si>
  <si>
    <t>Schlanke, flexible Organisation</t>
  </si>
  <si>
    <t>Fluktuationsrate, Krankenstand</t>
  </si>
  <si>
    <t>Personal</t>
  </si>
  <si>
    <t>Finanzkraft, Liquidität</t>
  </si>
  <si>
    <t>Standort, Raumreserven</t>
  </si>
  <si>
    <t>Controlling</t>
  </si>
  <si>
    <t>Entscheidungswege</t>
  </si>
  <si>
    <t>Verwaltung</t>
  </si>
  <si>
    <t>Umweltbelastung, Energieverbrauch</t>
  </si>
  <si>
    <t>Marktanteil, Marktwachstum, Marktstruktur</t>
  </si>
  <si>
    <t>Markenname, Markenimage</t>
  </si>
  <si>
    <t>Lieferzeiten, Termintreue, Zuverlässigkeit</t>
  </si>
  <si>
    <t>Vertriebsorganisation</t>
  </si>
  <si>
    <t>Motivation und Engagement der MA</t>
  </si>
  <si>
    <t xml:space="preserve">Führungsinstrumente, Management </t>
  </si>
  <si>
    <t>Ausbildung, Qualifikation der MA</t>
  </si>
  <si>
    <t>Konkurrenz</t>
  </si>
  <si>
    <t xml:space="preserve">                    Nachteil</t>
  </si>
  <si>
    <t xml:space="preserve">                                                                Vorteil</t>
  </si>
  <si>
    <t xml:space="preserve">                                                             Avantage</t>
  </si>
  <si>
    <t>Concurrence</t>
  </si>
  <si>
    <t xml:space="preserve">Wechselkursabhängigkeit </t>
  </si>
  <si>
    <t>Prix, conditions</t>
  </si>
  <si>
    <t>Nom de marque, image de marque</t>
  </si>
  <si>
    <t>Service clients</t>
  </si>
  <si>
    <t>Organisation de la distribution</t>
  </si>
  <si>
    <t>Niveau de coût</t>
  </si>
  <si>
    <t>Modernité de l'équipement</t>
  </si>
  <si>
    <t>Productivité</t>
  </si>
  <si>
    <t>Dépendance des prix</t>
  </si>
  <si>
    <t>Qualité des fournisseurs</t>
  </si>
  <si>
    <t>Innovation, brevets</t>
  </si>
  <si>
    <t>Innovation, Patente</t>
  </si>
  <si>
    <t>Savoir-faire</t>
  </si>
  <si>
    <t>Know-how</t>
  </si>
  <si>
    <t>Équipement</t>
  </si>
  <si>
    <t>Motivation et engagement des collab.</t>
  </si>
  <si>
    <t>Outils de gestion, management</t>
  </si>
  <si>
    <t>Formation, qualification des collab.</t>
  </si>
  <si>
    <t>Solidité financière, liquidité</t>
  </si>
  <si>
    <t>Processus de décision</t>
  </si>
  <si>
    <t>R &amp; D</t>
  </si>
  <si>
    <t>Distribution</t>
  </si>
  <si>
    <t>Production</t>
  </si>
  <si>
    <t>Personnel</t>
  </si>
  <si>
    <t>Administration</t>
  </si>
  <si>
    <t>Approvisionne.</t>
  </si>
  <si>
    <t>Vergleichsobjekte</t>
  </si>
  <si>
    <t>Wir</t>
  </si>
  <si>
    <t>Nous</t>
  </si>
  <si>
    <t>l</t>
  </si>
  <si>
    <t>u</t>
  </si>
  <si>
    <t>Gefahren-grad</t>
  </si>
  <si>
    <t>Deutsch</t>
  </si>
  <si>
    <t>Aktuelle Sprache</t>
  </si>
  <si>
    <t>Sprache 1</t>
  </si>
  <si>
    <t>Sprache 2</t>
  </si>
  <si>
    <t>Sprache 3</t>
  </si>
  <si>
    <t>Sprache 4</t>
  </si>
  <si>
    <t>Sprache 5</t>
  </si>
  <si>
    <t>Aktuell angezeigte Sprache</t>
  </si>
  <si>
    <t>5_???</t>
  </si>
  <si>
    <t>Français</t>
  </si>
  <si>
    <t>intern</t>
  </si>
  <si>
    <t>interne</t>
  </si>
  <si>
    <t>Stakeholderanalyse</t>
  </si>
  <si>
    <t>PESTEL  Analyse</t>
  </si>
  <si>
    <t>Analyse PESTEL</t>
  </si>
  <si>
    <t>Zukunftsszenarien</t>
  </si>
  <si>
    <t>Entwicklungstrends</t>
  </si>
  <si>
    <t>Fünf-Kräfte-Modell</t>
  </si>
  <si>
    <t>5 forces de Porter</t>
  </si>
  <si>
    <t>Portfolioanalyse</t>
  </si>
  <si>
    <t>Kennzahlen</t>
  </si>
  <si>
    <t>Chiffres clé</t>
  </si>
  <si>
    <t>Benchmarking</t>
  </si>
  <si>
    <t>Umsetzung&amp; Controlling</t>
  </si>
  <si>
    <t>Réalisation&amp; Controlling</t>
  </si>
  <si>
    <t>Wie erreichen wir unsere Ziele?</t>
  </si>
  <si>
    <t>Comment atteindre les objectifs</t>
  </si>
  <si>
    <t>SWOT-Analyse</t>
  </si>
  <si>
    <t>Strategien entwickeln</t>
  </si>
  <si>
    <t>Vision/Mission</t>
  </si>
  <si>
    <t>Strategy Map</t>
  </si>
  <si>
    <t>Wie setzen wir um? Wie sichern wir den Erfolg?</t>
  </si>
  <si>
    <t>Massnahmenplan</t>
  </si>
  <si>
    <t>Businessplan</t>
  </si>
  <si>
    <t>Führungscockpit</t>
  </si>
  <si>
    <t>weites Umfeld</t>
  </si>
  <si>
    <t>nahes Umfeld</t>
  </si>
  <si>
    <t>hoch</t>
  </si>
  <si>
    <t>Einfluss der Stakeholder</t>
  </si>
  <si>
    <t>gering</t>
  </si>
  <si>
    <t>Bedrohung neue Mitbewerber</t>
  </si>
  <si>
    <t>Verhandlungs-stärke Lieferanten</t>
  </si>
  <si>
    <t>Verhandlungs-stärke Kunden</t>
  </si>
  <si>
    <t>Pouvoir de nég. clients</t>
  </si>
  <si>
    <t>Mitbewerber/ Rivalität</t>
  </si>
  <si>
    <t>Ressourcen</t>
  </si>
  <si>
    <t>Ressources</t>
  </si>
  <si>
    <t>Fähigkeiten</t>
  </si>
  <si>
    <t>Strategische Wichtigkeit</t>
  </si>
  <si>
    <t>Importance stratégique</t>
  </si>
  <si>
    <t xml:space="preserve">
- Wertvoll für den Kunden
- Schwer substituierbar</t>
  </si>
  <si>
    <t xml:space="preserve">
- Précieux pour le client
- Difficile à substituer</t>
  </si>
  <si>
    <t xml:space="preserve">
Fähigkeit, die Ressourcen einzusetzen
Koordination durch Strukturen, Prozesse und Système</t>
  </si>
  <si>
    <t>Politisch</t>
  </si>
  <si>
    <t>Ökonomisch</t>
  </si>
  <si>
    <t>Soziologisch</t>
  </si>
  <si>
    <t>Technologisch</t>
  </si>
  <si>
    <t>Rechtlich</t>
  </si>
  <si>
    <t>Politique</t>
  </si>
  <si>
    <t>Économique</t>
  </si>
  <si>
    <t>Sociologique</t>
  </si>
  <si>
    <t>Technologique</t>
  </si>
  <si>
    <t>Légal</t>
  </si>
  <si>
    <t>Écologique</t>
  </si>
  <si>
    <t>Ökologisch</t>
  </si>
  <si>
    <t>Empirische Daten</t>
  </si>
  <si>
    <t>Aktuelle Situation</t>
  </si>
  <si>
    <t>Vergangenheit</t>
  </si>
  <si>
    <t>Gegenwart</t>
  </si>
  <si>
    <t>Zukunft</t>
  </si>
  <si>
    <t>Données empiriques</t>
  </si>
  <si>
    <t>Situation actuelle</t>
  </si>
  <si>
    <t>Passé</t>
  </si>
  <si>
    <t>Présent</t>
  </si>
  <si>
    <t>Eintretenswahrscheinlichkeit</t>
  </si>
  <si>
    <t>Schadensausmass</t>
  </si>
  <si>
    <t>Kein Handlungsbedarf</t>
  </si>
  <si>
    <t>Handlungsbedarf</t>
  </si>
  <si>
    <t>Akuter Handlungsbedarf</t>
  </si>
  <si>
    <t>faible</t>
  </si>
  <si>
    <t>Étendue des dégâts</t>
  </si>
  <si>
    <t>Action urgente</t>
  </si>
  <si>
    <t>Opportunités</t>
  </si>
  <si>
    <t>Clients</t>
  </si>
  <si>
    <t>Potentiel</t>
  </si>
  <si>
    <t>Was ist die Kostenstruktur? Welche Kernelemente verursachen die höchsten Kosten?</t>
  </si>
  <si>
    <t>Quelle est la structure des coûts ? Quels sont les éléments clés qui génèrent le plus de coûts ?</t>
  </si>
  <si>
    <t xml:space="preserve">Was bieten Sie den Kunden an? </t>
  </si>
  <si>
    <t>Welche Produkte wünschen sie wirklich?</t>
  </si>
  <si>
    <t>Sind sie interessiert?</t>
  </si>
  <si>
    <t>Wie erreichen Sie den Kunden?</t>
  </si>
  <si>
    <t>Wer sind die Kunden?</t>
  </si>
  <si>
    <t>Was sind ihre Bedürfnisse?</t>
  </si>
  <si>
    <t>Was sind die Kunden bereit zu zahlen? Wie will der Kunde bezahlen? Wie werden Einnahmen generiert?</t>
  </si>
  <si>
    <t xml:space="preserve">Wie möchten die Kunden beliefert werden? </t>
  </si>
  <si>
    <t>Welche Distributionskanäle?</t>
  </si>
  <si>
    <t>Welche Kernkompetenzen sind nötig?</t>
  </si>
  <si>
    <t>Welche Ressourcen sind unbedingt nötig?</t>
  </si>
  <si>
    <t>Welche Trümpfe habe ich?</t>
  </si>
  <si>
    <t xml:space="preserve">Welches sind meine Kernaktivitäten? </t>
  </si>
  <si>
    <t xml:space="preserve">Welche Expertise brauche ich? </t>
  </si>
  <si>
    <t>Was ist unverzichtbar?</t>
  </si>
  <si>
    <t>Qu’offrez vous aux clients ?</t>
  </si>
  <si>
    <t>Sont-ils intéressés ?</t>
  </si>
  <si>
    <t>Qui sont nos clients ?</t>
  </si>
  <si>
    <t>Quels sont leurs besoins ?</t>
  </si>
  <si>
    <t>Quel montant le client est-il d’accord de payer ? Comment le client veut-il payer ? Comment générer des rentrées ?</t>
  </si>
  <si>
    <t>Quels sont les canaux de distribution ?</t>
  </si>
  <si>
    <t>Quelles sont les compétences clés indispensables?</t>
  </si>
  <si>
    <t>Quelles sont les ressources indispensables?</t>
  </si>
  <si>
    <t>Quels sont mes « atouts » ?</t>
  </si>
  <si>
    <t>De qui suis-je dépendant ?</t>
  </si>
  <si>
    <t>Quelles sont mes activités principales ?</t>
  </si>
  <si>
    <t>Quelle est l’expertise nécessaire ?</t>
  </si>
  <si>
    <t>Qu’est-ce qui est indispensable ?</t>
  </si>
  <si>
    <t>x!A192</t>
  </si>
  <si>
    <t>x!A236</t>
  </si>
  <si>
    <t>Business Model</t>
  </si>
  <si>
    <t>Analyse des parties prenantes</t>
  </si>
  <si>
    <t>Scénarios d'avenir</t>
  </si>
  <si>
    <t>Tendances de développement</t>
  </si>
  <si>
    <t>Analyse de portefeuille</t>
  </si>
  <si>
    <t>Comment atteindre nos objectifs ?</t>
  </si>
  <si>
    <t>Comment réaliser ? Comment assurer le succès ?</t>
  </si>
  <si>
    <t>Plan des mesures</t>
  </si>
  <si>
    <t>Tableau de bord</t>
  </si>
  <si>
    <t>Développer stratégies</t>
  </si>
  <si>
    <t>Contexte large</t>
  </si>
  <si>
    <t>Contexte restreint</t>
  </si>
  <si>
    <t>contacts fréquents</t>
  </si>
  <si>
    <t>contacts réguliers</t>
  </si>
  <si>
    <t>Influence des parties prenantes</t>
  </si>
  <si>
    <t>grande</t>
  </si>
  <si>
    <t>petite</t>
  </si>
  <si>
    <t>Groupe de parties prenantes</t>
  </si>
  <si>
    <t>Intérêt, attentes</t>
  </si>
  <si>
    <t>Etendue de l'intérêt</t>
  </si>
  <si>
    <t>Etendue de l'influence</t>
  </si>
  <si>
    <t>Facteurs d'influence politique</t>
  </si>
  <si>
    <t>Intensité de l'impact</t>
  </si>
  <si>
    <t>Facteurs d'influence économique</t>
  </si>
  <si>
    <t>Facteurs d'influence sociologique</t>
  </si>
  <si>
    <t>Facteurs d'influence technologique</t>
  </si>
  <si>
    <t>Facteurs d'influence écologique</t>
  </si>
  <si>
    <t>Facteurs d'influence législative</t>
  </si>
  <si>
    <t>Pouvoir de nég. fournisseurs</t>
  </si>
  <si>
    <t>Menace de nouv. entrants</t>
  </si>
  <si>
    <t>Produits de substitution</t>
  </si>
  <si>
    <t>Concurrence / rivalité</t>
  </si>
  <si>
    <t>Menace des produits de substitution</t>
  </si>
  <si>
    <t>Ten-
dance</t>
  </si>
  <si>
    <t>Chiffre d'affaires</t>
  </si>
  <si>
    <t>Achats / approvisionnements</t>
  </si>
  <si>
    <t xml:space="preserve">Production </t>
  </si>
  <si>
    <t>No. activités</t>
  </si>
  <si>
    <t>Description des activités principales</t>
  </si>
  <si>
    <t xml:space="preserve">
Capacité à utiliser les ressources
Coordination par les structures, les processus et les systèmes</t>
  </si>
  <si>
    <t>court, moy., long terme</t>
  </si>
  <si>
    <t xml:space="preserve">                    Désavantage</t>
  </si>
  <si>
    <t>Facteur clé</t>
  </si>
  <si>
    <t>Produit, assortiment</t>
  </si>
  <si>
    <t>Part du marché, croissance, structure</t>
  </si>
  <si>
    <t>Délais de livraison, respect des délais, fiabilité</t>
  </si>
  <si>
    <t>Pollution, consommation d'énergie</t>
  </si>
  <si>
    <t>Emplacement, logistique</t>
  </si>
  <si>
    <t>Pénuries d'approvisionnement</t>
  </si>
  <si>
    <t>Dépendance du taux de change</t>
  </si>
  <si>
    <t>Organisation "lean" et flexible</t>
  </si>
  <si>
    <t>Pyramide des âges</t>
  </si>
  <si>
    <t>Taux de fluctuation, absentéisme</t>
  </si>
  <si>
    <t>Altersstruktur</t>
  </si>
  <si>
    <t>Emplacement, espaces à disposition</t>
  </si>
  <si>
    <t>Avantages - désavantages</t>
  </si>
  <si>
    <t>Tendances technologiques</t>
  </si>
  <si>
    <t>Tendances légales</t>
  </si>
  <si>
    <t>Futur</t>
  </si>
  <si>
    <t>Scénario</t>
  </si>
  <si>
    <t>Facteurs favorisants</t>
  </si>
  <si>
    <t>élevée</t>
  </si>
  <si>
    <t>moyenne</t>
  </si>
  <si>
    <t>Aucune action nécessaire</t>
  </si>
  <si>
    <t>Action nécessaire</t>
  </si>
  <si>
    <t>Objets de comparaison</t>
  </si>
  <si>
    <t>Forces / faiblesses -&gt; facteurs internes</t>
  </si>
  <si>
    <t>Faiblesses</t>
  </si>
  <si>
    <t>Stärken / Schwächen</t>
  </si>
  <si>
    <t>Forces / faiblesses</t>
  </si>
  <si>
    <t>Chancen / Gefahren</t>
  </si>
  <si>
    <t>Opportunités / dangers</t>
  </si>
  <si>
    <t>Key Partnerships</t>
  </si>
  <si>
    <t>Key Activities</t>
  </si>
  <si>
    <t>Value Propositions</t>
  </si>
  <si>
    <t>Customer Relationship</t>
  </si>
  <si>
    <t>Customer Segments</t>
  </si>
  <si>
    <t>Key Resources</t>
  </si>
  <si>
    <t>Channels</t>
  </si>
  <si>
    <t>Cost Structure</t>
  </si>
  <si>
    <t>Revenue Streams</t>
  </si>
  <si>
    <t>Mis à jour le :</t>
  </si>
  <si>
    <t>Quels sont les produits qu’ils désirent véritablement ?</t>
  </si>
  <si>
    <t>Welche Beziehungen bauen Sie mit den einzelnen Kundensegmenten auf? persönlich? virtuell? zurückhaltend? etc.</t>
  </si>
  <si>
    <t>Quelles sont les relations que vous souhaitez entretenir avec les différents segments de clients ? Relations personnelles ? Virtuelles ? Réservées ? etc.</t>
  </si>
  <si>
    <t>Comment atteindre le client ?</t>
  </si>
  <si>
    <t xml:space="preserve">Comment les clients souhaitent-ils être fournis ? </t>
  </si>
  <si>
    <t xml:space="preserve">Welche Partner und Lieferanten bringen mir einen Mehrwert? </t>
  </si>
  <si>
    <t xml:space="preserve">Quels sont les partenaires et les fournisseurs qui m’apportent une plus-value ? </t>
  </si>
  <si>
    <t>Von wem bin ich abhängig?</t>
  </si>
  <si>
    <t>Kernaktivitäten</t>
  </si>
  <si>
    <t>Kern- kompetenzen</t>
  </si>
  <si>
    <t>Processus principaux</t>
  </si>
  <si>
    <t>Entwicklung</t>
  </si>
  <si>
    <t>Kernprozesse</t>
  </si>
  <si>
    <t>Produkte &amp; Dienstleistungen</t>
  </si>
  <si>
    <t>Nachfrage des Produktes</t>
  </si>
  <si>
    <t>Demande du produit</t>
  </si>
  <si>
    <t>Alleinstellungsmerkmal (USP)</t>
  </si>
  <si>
    <t>Argument publicitaire unique (USP)</t>
  </si>
  <si>
    <t>USP</t>
  </si>
  <si>
    <t>Nachfrage</t>
  </si>
  <si>
    <t>Demande</t>
  </si>
  <si>
    <t>Chiffre d'affaire</t>
  </si>
  <si>
    <t>Profitabilität</t>
  </si>
  <si>
    <t>Rentabilité</t>
  </si>
  <si>
    <t>Loyalität/Bindung</t>
  </si>
  <si>
    <t>Sehr profitable aber permanent wechselbereit</t>
  </si>
  <si>
    <t>Très rentable mais prêt à changer constamment</t>
  </si>
  <si>
    <t>Hoch profitabel und sehr loyale Kunden</t>
  </si>
  <si>
    <t>Clients très rentables et très fidèle</t>
  </si>
  <si>
    <t>Sehr geringe Profitabilität und Loyalität</t>
  </si>
  <si>
    <t>Geringe Profitabilität aber hohe Loyalität</t>
  </si>
  <si>
    <t>Faible rentabilité, mais grande loyauté</t>
  </si>
  <si>
    <t>Très faible rentabilité et loyauté</t>
  </si>
  <si>
    <t>Loyauté/Lien</t>
  </si>
  <si>
    <t>Kunde</t>
  </si>
  <si>
    <t>Client</t>
  </si>
  <si>
    <t>Loyalität</t>
  </si>
  <si>
    <t>Loyauté</t>
  </si>
  <si>
    <t>Profitabi-lität</t>
  </si>
  <si>
    <t>ABC-Kunde</t>
  </si>
  <si>
    <t>Client ABC</t>
  </si>
  <si>
    <t>Potenzial</t>
  </si>
  <si>
    <t>Mesures possible</t>
  </si>
  <si>
    <t>Sources de revenus</t>
  </si>
  <si>
    <t>Kostenstruktur</t>
  </si>
  <si>
    <t>Structure des coûts</t>
  </si>
  <si>
    <t>Kostenträger</t>
  </si>
  <si>
    <t>Coûts</t>
  </si>
  <si>
    <t>TOTAL</t>
  </si>
  <si>
    <t>Influença-bilité?</t>
  </si>
  <si>
    <t>Beinfluss-barkeit?</t>
  </si>
  <si>
    <t>Einnahmequellen</t>
  </si>
  <si>
    <t>Einnahmequelle</t>
  </si>
  <si>
    <t>Source de revenu</t>
  </si>
  <si>
    <t>in %</t>
  </si>
  <si>
    <t>en %</t>
  </si>
  <si>
    <t>Gestion de projets</t>
  </si>
  <si>
    <t>Projektmanagement</t>
  </si>
  <si>
    <t>S T A K E H O L D E R - A N A L Y S E</t>
  </si>
  <si>
    <t>A N A L Y S E   D E S   P A R T I E S   P R E N A N T E S</t>
  </si>
  <si>
    <t>Kernressourcen</t>
  </si>
  <si>
    <t>Ressources clé</t>
  </si>
  <si>
    <t>Unsere Vision 
(wo stehen wir in 10-20 Jahren?)</t>
  </si>
  <si>
    <t>Notre vision 
(Où serons-nous dans 10 à 20 ans ?)</t>
  </si>
  <si>
    <t>S T R A T E G I E N</t>
  </si>
  <si>
    <t>Wie soll der Kunde erreicht werden?</t>
  </si>
  <si>
    <t>Gewünschte Kundenbeziehung?</t>
  </si>
  <si>
    <t>Comment atteindre le client?</t>
  </si>
  <si>
    <t>Relation client souhaité?</t>
  </si>
  <si>
    <t>Distributionskanäle</t>
  </si>
  <si>
    <t>Canaux de distribution</t>
  </si>
  <si>
    <t>Kernkompetenzen</t>
  </si>
  <si>
    <t>Ressourcen &amp; Kompenzen</t>
  </si>
  <si>
    <t>Ressources &amp; Compétences</t>
  </si>
  <si>
    <t xml:space="preserve">
Ressources matérielles
(p.ex. équipement, emplacement)
Ressources immatérielles
(p.ex. personnel, technologies, image)</t>
  </si>
  <si>
    <t xml:space="preserve">
Materielle Ressourcen  
(z.B. Ausrüstung und Standort)
Immaterielle Ressourcen
(z.B. Personal, Technologie, Image)</t>
  </si>
  <si>
    <t>Difficile à substituer</t>
  </si>
  <si>
    <t>Schwer substituierbar</t>
  </si>
  <si>
    <t>sehr</t>
  </si>
  <si>
    <t>wenig</t>
  </si>
  <si>
    <t>très</t>
  </si>
  <si>
    <t>peu</t>
  </si>
  <si>
    <t>gross</t>
  </si>
  <si>
    <t>grand</t>
  </si>
  <si>
    <t>klein</t>
  </si>
  <si>
    <t>petit</t>
  </si>
  <si>
    <t>P E S T E L - A N A L Y S E</t>
  </si>
  <si>
    <t>A N A L Y S E   P E S T E L</t>
  </si>
  <si>
    <t>5  - K R Ä F T E - M O D E L L   (P O R T E R)</t>
  </si>
  <si>
    <t>5  F O R C E S  D E  P O R T E R</t>
  </si>
  <si>
    <t>R E S S O U R C E N  &amp;   K E R N K O M P E T E N Z E N</t>
  </si>
  <si>
    <t>R E S S O U R C E S   &amp;  C O M P É T E N C E S   C L É</t>
  </si>
  <si>
    <t>P O T E N Z I A L A N A L Y S E</t>
  </si>
  <si>
    <t>A N A L Y S E   D U  P O T E N T I E L</t>
  </si>
  <si>
    <t>K E N N Z A H L E N</t>
  </si>
  <si>
    <t>C H I F F R E S   C L É</t>
  </si>
  <si>
    <t>E N T W I C K L U N G S T R E N D S</t>
  </si>
  <si>
    <t>T E N D A N C E S   D E   D É V E L O P P E M E N T</t>
  </si>
  <si>
    <t>Z U K U N F T S S Z E N A R I E N</t>
  </si>
  <si>
    <t>S C E N A R I O S   D'A V E N I R</t>
  </si>
  <si>
    <t>R I S I K O M A N A G E M E N T</t>
  </si>
  <si>
    <t>G E S T I O N   D U   R I S Q U E</t>
  </si>
  <si>
    <t>B E N C H M A R K I N G</t>
  </si>
  <si>
    <t>A N A L Y S E   S W O T</t>
  </si>
  <si>
    <t>S W O T - A N A L Y S E</t>
  </si>
  <si>
    <t>V I S I O N   &amp;    M I S S I O N</t>
  </si>
  <si>
    <t>T H E   B U S I N E S S   M O D E L   C A N V A S</t>
  </si>
  <si>
    <t xml:space="preserve"> T H E   B U S I N E S S   M O D E L   C A N V A S</t>
  </si>
  <si>
    <t>P R O D U K T E   &amp;   D I E N S T L E I S T U N G E N</t>
  </si>
  <si>
    <t>S E G M E N T A T I O N   D E S   C L I E N T S</t>
  </si>
  <si>
    <t>K U N D E N S E G M E N T I E R U N G</t>
  </si>
  <si>
    <t>E I N N A H M E Q U E L L E N</t>
  </si>
  <si>
    <t>S O U R C E S   D E   R E V E N U S</t>
  </si>
  <si>
    <t>K O S T E N S T R U K T U R</t>
  </si>
  <si>
    <t>S T R U C T U R E   D E S   C O Û T S</t>
  </si>
  <si>
    <t>Verbesserungsmassnahmen</t>
  </si>
  <si>
    <t>Propositions d'amélioration</t>
  </si>
  <si>
    <t>Produkt/Dienstleistung</t>
  </si>
  <si>
    <t>Forces principales</t>
  </si>
  <si>
    <t>Faiblesses principales</t>
  </si>
  <si>
    <t>Mehrwert für Kunden</t>
  </si>
  <si>
    <t>Plus value pour clients</t>
  </si>
  <si>
    <t>Aktivität</t>
  </si>
  <si>
    <t>Activité</t>
  </si>
  <si>
    <t>Entwickelt von:</t>
  </si>
  <si>
    <t>Hauptstärken</t>
  </si>
  <si>
    <t>Hauptschwächen</t>
  </si>
  <si>
    <t>Unterstützungs-prozesse</t>
  </si>
  <si>
    <t>Produits &amp; Prestations de services</t>
  </si>
  <si>
    <t>P R O D U I T S   &amp;   P R E S T A T I O N S  D E  S E R V I C E S</t>
  </si>
  <si>
    <t>Produit/Prestations de service</t>
  </si>
  <si>
    <t>Marktwachstum</t>
  </si>
  <si>
    <t>Croissance du marché</t>
  </si>
  <si>
    <t>Produkt</t>
  </si>
  <si>
    <t>Produit</t>
  </si>
  <si>
    <t>Umsatz Unternehmen</t>
  </si>
  <si>
    <t>Umsatz des stärksten Konkurrenten</t>
  </si>
  <si>
    <t>Chiffre d'affaires entreprise</t>
  </si>
  <si>
    <t>M A T R I C E   M c   K I N S E Y</t>
  </si>
  <si>
    <t>M c   K I N S E Y   P O R T F O L I O</t>
  </si>
  <si>
    <t>M A T R I C E   B C G</t>
  </si>
  <si>
    <t>B C G   M A T R I X</t>
  </si>
  <si>
    <t>Attrait du marché</t>
  </si>
  <si>
    <t>Position concurrentielle</t>
  </si>
  <si>
    <t>Position verteidigen</t>
  </si>
  <si>
    <t>Selektiver Ausbau</t>
  </si>
  <si>
    <t>Ausbau mit Investitionen</t>
  </si>
  <si>
    <t>Expandiere begrenzt oder ernte</t>
  </si>
  <si>
    <t>Gewinnorientierung</t>
  </si>
  <si>
    <t>Desinvestition</t>
  </si>
  <si>
    <t>Verteidigen und Schwerpunkt verlagern</t>
  </si>
  <si>
    <t>Selektion/ Gewinnorientierung</t>
  </si>
  <si>
    <t>Expandieren</t>
  </si>
  <si>
    <t>Auswählen</t>
  </si>
  <si>
    <t>Abschöpfen</t>
  </si>
  <si>
    <t>Expansion sélective</t>
  </si>
  <si>
    <t>Expansion avec investissement</t>
  </si>
  <si>
    <t>Expansion modeste ou récolter</t>
  </si>
  <si>
    <t>Défendre la position</t>
  </si>
  <si>
    <t>Orientation bénéfice</t>
  </si>
  <si>
    <t>Désinvestissement</t>
  </si>
  <si>
    <t>Sélection/ orientation bénéfice</t>
  </si>
  <si>
    <t>Défendre et changer le focus</t>
  </si>
  <si>
    <t>Expansion</t>
  </si>
  <si>
    <t>Sélectionner</t>
  </si>
  <si>
    <t xml:space="preserve">Écrémage </t>
  </si>
  <si>
    <t xml:space="preserve">Conditions d'admission </t>
  </si>
  <si>
    <t xml:space="preserve">Plus restrictives </t>
  </si>
  <si>
    <t>Intervention politique</t>
  </si>
  <si>
    <t>S T R A T É G I E S</t>
  </si>
  <si>
    <t>Markt-attraktivität</t>
  </si>
  <si>
    <t>Chiffre d'affaires du concurrent le plus fort</t>
  </si>
  <si>
    <t>Wettbewerbs-position</t>
  </si>
  <si>
    <t>M A R K T S E G M E N T I E R U N G</t>
  </si>
  <si>
    <t>S E G M E N T A T I O N   D U   M A R C H É</t>
  </si>
  <si>
    <t>Markt</t>
  </si>
  <si>
    <t>Marché</t>
  </si>
  <si>
    <t>Segmente</t>
  </si>
  <si>
    <t>Strategische Geschäftseinheiten</t>
  </si>
  <si>
    <t>Domaine d'activité stratégique</t>
  </si>
  <si>
    <t>S T R A T E G I S C H E   G E S C H Ä F T S E I N H E I T E N   (SGE)</t>
  </si>
  <si>
    <t>D O M A I N E   D' A C T I V I T É   S T R A T É G I Q U E   (DAS)</t>
  </si>
  <si>
    <t>SGE</t>
  </si>
  <si>
    <t>DAS</t>
  </si>
  <si>
    <t>Synergieeffekte</t>
  </si>
  <si>
    <t>Effets de synergies</t>
  </si>
  <si>
    <t>Marktsegmente</t>
  </si>
  <si>
    <t>Eigenständigkeit</t>
  </si>
  <si>
    <t>Indépendance</t>
  </si>
  <si>
    <t>Eintretenswahrschein-lichkeit in %</t>
  </si>
  <si>
    <t>Probabilité d'occur-rence en %</t>
  </si>
  <si>
    <t>Personnel (formation + Ra&amp;D)</t>
  </si>
  <si>
    <t>R1</t>
  </si>
  <si>
    <t>R2</t>
  </si>
  <si>
    <t>R3</t>
  </si>
  <si>
    <t>R4</t>
  </si>
  <si>
    <t>R5</t>
  </si>
  <si>
    <t>R6</t>
  </si>
  <si>
    <t>R7</t>
  </si>
  <si>
    <t>R8</t>
  </si>
  <si>
    <t>R9</t>
  </si>
  <si>
    <t>R10</t>
  </si>
  <si>
    <t>R11</t>
  </si>
  <si>
    <t>R12</t>
  </si>
  <si>
    <t>R13</t>
  </si>
  <si>
    <t>R14</t>
  </si>
  <si>
    <t>R15</t>
  </si>
  <si>
    <t>P1</t>
  </si>
  <si>
    <t>P2</t>
  </si>
  <si>
    <t>P3</t>
  </si>
  <si>
    <t>P4</t>
  </si>
  <si>
    <t>P5</t>
  </si>
  <si>
    <t>P6</t>
  </si>
  <si>
    <t>P7</t>
  </si>
  <si>
    <t>P8</t>
  </si>
  <si>
    <t>P9</t>
  </si>
  <si>
    <t>P10</t>
  </si>
  <si>
    <t>P11</t>
  </si>
  <si>
    <t>P12</t>
  </si>
  <si>
    <t>P13</t>
  </si>
  <si>
    <t>P14</t>
  </si>
  <si>
    <t>P15</t>
  </si>
  <si>
    <t>P16</t>
  </si>
  <si>
    <t>P17</t>
  </si>
  <si>
    <t>P18</t>
  </si>
  <si>
    <t>P19</t>
  </si>
  <si>
    <t>P20</t>
  </si>
  <si>
    <t>C1</t>
  </si>
  <si>
    <t>C2</t>
  </si>
  <si>
    <t>C3</t>
  </si>
  <si>
    <t>C4</t>
  </si>
  <si>
    <t>C5</t>
  </si>
  <si>
    <t>C6</t>
  </si>
  <si>
    <t>C7</t>
  </si>
  <si>
    <t>C8</t>
  </si>
  <si>
    <t>C9</t>
  </si>
  <si>
    <t>C10</t>
  </si>
  <si>
    <t>C11</t>
  </si>
  <si>
    <t>C12</t>
  </si>
  <si>
    <t>C13</t>
  </si>
  <si>
    <t>C14</t>
  </si>
  <si>
    <t>C15</t>
  </si>
  <si>
    <t>C16</t>
  </si>
  <si>
    <t>C17</t>
  </si>
  <si>
    <t>C18</t>
  </si>
  <si>
    <t>C19</t>
  </si>
  <si>
    <t>C20</t>
  </si>
  <si>
    <t>Étendue de l'impact</t>
  </si>
  <si>
    <t>Ausmass der Auswirkungen</t>
  </si>
  <si>
    <t>Eintretens-wahrscheinlich-keit</t>
  </si>
  <si>
    <t>Risques</t>
  </si>
  <si>
    <t>Risiken</t>
  </si>
  <si>
    <t>Coaching individuel</t>
  </si>
  <si>
    <t>K U N D E N B E Z I E H U N G</t>
  </si>
  <si>
    <t>R E L A T I O N   C L I E N T</t>
  </si>
  <si>
    <t>Contacts personnalisé</t>
  </si>
  <si>
    <t>D I S T R I B U T I O N S K A N Ä L E</t>
  </si>
  <si>
    <t>C A N A U X   D E   D I S T R I B U T I O N</t>
  </si>
  <si>
    <t>Publicité</t>
  </si>
  <si>
    <t>trifft voll zu</t>
  </si>
  <si>
    <t>trifft teilweise zu</t>
  </si>
  <si>
    <t xml:space="preserve">correspond tout à fait </t>
  </si>
  <si>
    <t xml:space="preserve">correspond partiellement </t>
  </si>
  <si>
    <t xml:space="preserve">ne correspond pas du tout </t>
  </si>
  <si>
    <t>trifft überhaupt nicht zu</t>
  </si>
  <si>
    <t>trifft eher zu</t>
  </si>
  <si>
    <t>trifft eher nicht zu</t>
  </si>
  <si>
    <t xml:space="preserve">correspond plutôt </t>
  </si>
  <si>
    <t>correspond peu</t>
  </si>
  <si>
    <t>Nos propositions de valeur correspondent aux besoins de nos clients</t>
  </si>
  <si>
    <t>Il existe des synergies fortes entre nos produits et services</t>
  </si>
  <si>
    <t>Nos clients sont très satisfaits</t>
  </si>
  <si>
    <t>Nos marges sont élevées</t>
  </si>
  <si>
    <t>Nos revenus sont prévisibles</t>
  </si>
  <si>
    <t>Nous avons des flux de revenus récurrents et des achats répétés fréquents</t>
  </si>
  <si>
    <t>Nos flux de revenus sont diversifiés</t>
  </si>
  <si>
    <t>Nos flux de revenus sont durables</t>
  </si>
  <si>
    <t>Nous facturons ce pour quoi les clients ont réellement envie de payer</t>
  </si>
  <si>
    <t>Nos coûts sont prévisibles</t>
  </si>
  <si>
    <t>Notre structure de coûts est correctement adaptée à notre modèle d'affaires</t>
  </si>
  <si>
    <t>Nos activités sont rentables</t>
  </si>
  <si>
    <t>Nous bénéficions d'économies d'échelle</t>
  </si>
  <si>
    <t>CUSTOMER RELATIONSHIP</t>
  </si>
  <si>
    <t>REVENUE STREAMS</t>
  </si>
  <si>
    <t>COST STRUCTURE</t>
  </si>
  <si>
    <t>Le taux de roulement de la clientèle est faible</t>
  </si>
  <si>
    <t>La clientèle est bien segmentée</t>
  </si>
  <si>
    <t>Nous acquérons régulièrement de nouveaux clients</t>
  </si>
  <si>
    <t>CUSTOMER SEGMENTS</t>
  </si>
  <si>
    <t>Nos canaux de distribution sont très efficaces</t>
  </si>
  <si>
    <t>Nos canaux de distribution sont rentables</t>
  </si>
  <si>
    <t>La pénétration des canaux est bonne</t>
  </si>
  <si>
    <t>Les canaux de distribution sont bien adaptés aux segments clients</t>
  </si>
  <si>
    <t>CHANNELS</t>
  </si>
  <si>
    <t>Les relations avec les clients sont solides</t>
  </si>
  <si>
    <t>La qualité de la relation correspond bien à la segmentation de la clientèle</t>
  </si>
  <si>
    <t>Les relations engagent les clients, avec des coûts de changement élevés</t>
  </si>
  <si>
    <t>Notre marque est forte</t>
  </si>
  <si>
    <t>Nos ressources clés sont difficiles à reproduire pour nos concurrents</t>
  </si>
  <si>
    <t>Les besoins en ressources sont prévisibles</t>
  </si>
  <si>
    <t>Nous savons déployer les bonnes ressources au bon moment et dans les bonnes quantités</t>
  </si>
  <si>
    <t>KEY RESSOURCES</t>
  </si>
  <si>
    <t>Nous exécutons efficacement nos activités clés</t>
  </si>
  <si>
    <t>Nos activités clés sont difficilement copiables</t>
  </si>
  <si>
    <t xml:space="preserve">La qualité d'exécution est élevée </t>
  </si>
  <si>
    <t>L'équilibre entre les exécutions internes et les activités sous-traitées est idéale</t>
  </si>
  <si>
    <t>KEY ACTIVITIES</t>
  </si>
  <si>
    <t>Nous sommes orientés partenaires et nous travaillons avec eux lorsque cela est nécessaire</t>
  </si>
  <si>
    <t>Nous entretenons de bonnes relations de travail avec nos partenaires clés</t>
  </si>
  <si>
    <t>KEY PARTNERSHIP</t>
  </si>
  <si>
    <t>/</t>
  </si>
  <si>
    <t xml:space="preserve"> von </t>
  </si>
  <si>
    <t xml:space="preserve"> de </t>
  </si>
  <si>
    <t>Kreisgrösse</t>
  </si>
  <si>
    <t>Auswirkung:</t>
  </si>
  <si>
    <t>Impact:</t>
  </si>
  <si>
    <t>Les canaux sont très intégrés</t>
  </si>
  <si>
    <t>Zusammenfassung</t>
  </si>
  <si>
    <t>Résumé</t>
  </si>
  <si>
    <t>Fragen:</t>
  </si>
  <si>
    <t>Questions:</t>
  </si>
  <si>
    <t>Unser generierte Mehrwert entspricht den Bedürfnissen der Kunden</t>
  </si>
  <si>
    <t>Nos propositions de valeur ont de forts effets sur le réseau (Networking)</t>
  </si>
  <si>
    <t>Unsere Kunden sind sehr zufrieden</t>
  </si>
  <si>
    <t>Unsere Margen sind hoch</t>
  </si>
  <si>
    <t>Unsere Erträge sind vorhersehbar</t>
  </si>
  <si>
    <t>Wir haben wiederkehrende Einnahmen und häufige wiederholte Käufe</t>
  </si>
  <si>
    <t>Unsere Einnahmequellen sind diversifiziert</t>
  </si>
  <si>
    <t>Unsere Einnahmequellen sind nachhaltig</t>
  </si>
  <si>
    <t>Nous encaissons nos revenus avant d'engager nos dépenses</t>
  </si>
  <si>
    <t>Die Höhe der Rechnungsbeträge entsprechen dem, was der Kunde bereit ist zu bezahlen</t>
  </si>
  <si>
    <t>Nos mécanismes de fixation des prix permettent de capter tout ce que le client est prêt à payer</t>
  </si>
  <si>
    <t>Unsere Kosten sind vorhersehbar</t>
  </si>
  <si>
    <t>Unsere Kostenstruktur ist richtig auf unser Geschäftsmodell abgestimmt</t>
  </si>
  <si>
    <t>Unser Geschäft ist profitabel</t>
  </si>
  <si>
    <t>Wir profitieren von Skaleneffekten</t>
  </si>
  <si>
    <t>Die Fluktuationsrate der Kunden ist gering</t>
  </si>
  <si>
    <t>Die Kundensegmentierung ist gut</t>
  </si>
  <si>
    <t>Wir gewinnen regelmässig neue Kunden</t>
  </si>
  <si>
    <t>Unsere Vertriebskanäle sind profitabel</t>
  </si>
  <si>
    <t>Die Penetration der Vertriebskanäle ist gut</t>
  </si>
  <si>
    <t xml:space="preserve">Die Vertriebskanäle werden von unseren Kunden einfach identifiziert </t>
  </si>
  <si>
    <t>Die Vertriebskanäle sind sehr stark integriert</t>
  </si>
  <si>
    <t xml:space="preserve">Mit den Vertriebskanäle können Synergien und Kostenvorteile realisiert werden (economies of scope) </t>
  </si>
  <si>
    <t>Les canaux sont sources d'économie d'envergure (economies of scope)</t>
  </si>
  <si>
    <t>Die Vertriebskanäle sind gut auf die Kundensegmente abgestimmt</t>
  </si>
  <si>
    <t>Die Beziehungen zu den Kunden ist sehr solide</t>
  </si>
  <si>
    <t>Die Qualität der Beziehung entspricht der Kundensegmentierung</t>
  </si>
  <si>
    <t>Die Kundenbeziehung ist so stark, dass ein Wechsel hohe Kosten für den Kunden bringt</t>
  </si>
  <si>
    <t>Unsere Marke ist stark</t>
  </si>
  <si>
    <t>Unsere wichtigsten Ressourcen sind für Konkurrenten schwierig zu kopieren</t>
  </si>
  <si>
    <t>Der Bedarf an Ressourcen ist vorhersehbar</t>
  </si>
  <si>
    <t>Wir setzen die richtigen Ressourcen zum richtigen Zeitpunkt und in der richtigen Menge ein</t>
  </si>
  <si>
    <t xml:space="preserve">Wir setzen unser Kerngeschäft effektiv um </t>
  </si>
  <si>
    <t>Unsere Kernaktivitäten sind schwierig zu kopieren</t>
  </si>
  <si>
    <t>Die Ausführungsqualität ist hoch</t>
  </si>
  <si>
    <t>Die Balance zwischen internen und ausgelagerten Tätigkeiten ist ideal</t>
  </si>
  <si>
    <t>Wir sind Partnerorientiert und arbeiten falls notwendig mit ihnen  zusammen.</t>
  </si>
  <si>
    <t>Wir pflegen eine gute Zusammenarbeit mit unseren wichtigsten Partnern</t>
  </si>
  <si>
    <t>Unser generierte Mehrwert hat einen grossen Einfluss auf unser  (Networking)</t>
  </si>
  <si>
    <t>Es bestehen grosse Synergien zwischen Produkte und Dienstleistungen</t>
  </si>
  <si>
    <t>Wir ziehen die Erträge ein bevor wir weitere Verpflichtungen eingehen</t>
  </si>
  <si>
    <t>Unsere Preisgestaltung entspricht dem, was der Kunde bereit ist zu bezahlen</t>
  </si>
  <si>
    <t>Unsere Vertriebskanäle sind sehr effektiv</t>
  </si>
  <si>
    <t>Les clients repèrent facilement nos canaux de distribution</t>
  </si>
  <si>
    <t>C A N V A S :  S T Ä R K E N   &amp;   S C H W Ä C H E N</t>
  </si>
  <si>
    <t>C A N V A S :   F O R C E S   &amp;   F A I B L E S S E S</t>
  </si>
  <si>
    <t>C A N V A S : C H A N C E N   &amp;   G E F A H R E N</t>
  </si>
  <si>
    <t>C A N V A S : O P P O R T U N I T É S   &amp;  D A N G E R S</t>
  </si>
  <si>
    <t>Chances</t>
  </si>
  <si>
    <t>Nous pouvons générer des revenus récurrents en convertissant des produits en services</t>
  </si>
  <si>
    <t>Nous pouvons mieux intégrer nos produits ou services</t>
  </si>
  <si>
    <t>Il existe des compléments ou des extensions possibles de notre proposition de valeur</t>
  </si>
  <si>
    <t>Nous pourrions accomplir d'autres tâches pour nos clients</t>
  </si>
  <si>
    <t>Des produits et des services de substitution sont disponibles</t>
  </si>
  <si>
    <t>Les concurrents menacent d'offrir de meilleurs prix ou plus de valeur</t>
  </si>
  <si>
    <t>Nous pourrions remplacer des revenus de transactions ponctuels par des revenus récurrents</t>
  </si>
  <si>
    <t>Nous avons des occasions de ventes croisées/associées soit en interne, soit avec des partenaires</t>
  </si>
  <si>
    <t>Nous pourrions rajouter ou créer d'autres flux de revenus</t>
  </si>
  <si>
    <t>Nous pouvons augmenter les prix</t>
  </si>
  <si>
    <t>Nous sommes trop dépendants d'un ou de plusieurs flux de revenus</t>
  </si>
  <si>
    <t xml:space="preserve">Nous avons des flux de revenus appelés à disparaître </t>
  </si>
  <si>
    <t>Nous pouvons réduire nos coûts</t>
  </si>
  <si>
    <t>Certains coûts risquent de devenir imprévisibles</t>
  </si>
  <si>
    <t>Certains coûts menacent d'augmenter plus rapidement que les revenus correspondants</t>
  </si>
  <si>
    <t>Nous pourrions bénéficier d'un marché en pleine croissance/expansion</t>
  </si>
  <si>
    <t>Nous pourrions mieux servir nos clients grâce à une segmentation plus fine</t>
  </si>
  <si>
    <t>Notre marché risque d'être bientôt saturé</t>
  </si>
  <si>
    <t>Nos concurrents menacent nos parts de marché</t>
  </si>
  <si>
    <t>Il y a une probabilité que nos clients nous quittent</t>
  </si>
  <si>
    <t>La concurrence risque de s'intensifier rapidement sur notre marché</t>
  </si>
  <si>
    <t>Nous pourrions améliorer l'efficacité, la rentabilité et la performance de nos canaux</t>
  </si>
  <si>
    <t>Nous pourrions améliorer l'intégration de nos canaux</t>
  </si>
  <si>
    <t>Nous pourrions trouver de nouveaux canaux partenaires complémentaires</t>
  </si>
  <si>
    <t>Nous pourrions augmenter nos marges en servant directement nos clients</t>
  </si>
  <si>
    <t>Nous pouvons améliorer l'adéquation des canaux et des segments de clients</t>
  </si>
  <si>
    <t>Nos concurrents menacent nos canaux de distribution</t>
  </si>
  <si>
    <t>Nos canaux de distribution risquent de ne plus être pertinents/adaptés pour nos clients</t>
  </si>
  <si>
    <t>Le suivi clients recèle un potentiel d'amélioration</t>
  </si>
  <si>
    <t>Nous pourrions resserrer nos relations avec nos clients</t>
  </si>
  <si>
    <t>Nous pourrions améliorer la personnalisation</t>
  </si>
  <si>
    <t>Nous pourrions augmenter les coûts de changement (switching costs)</t>
  </si>
  <si>
    <t>Nos relations avec les clients risquent de se détériorer</t>
  </si>
  <si>
    <t>Nous pouvons utiliser moins de ressources coûteuses pour arriver au même résultat</t>
  </si>
  <si>
    <t>Nous avons des ressources clés qui sont sous-exploitées</t>
  </si>
  <si>
    <t>Nous avons des brevets ou d'autres découvertes inexploités qui pourraient avoir de la valeur pour d'autres</t>
  </si>
  <si>
    <t>Nous risquons d'être confrontés à une rupture de l'offre de certaines ressources</t>
  </si>
  <si>
    <t>La qualité de nos ressources est menacée</t>
  </si>
  <si>
    <t>Nous pouvons standardiser certaines activités clés</t>
  </si>
  <si>
    <t>Un support informatique pourrait améliorer notre performance</t>
  </si>
  <si>
    <t>Des activités clés pourraient être bouleversées</t>
  </si>
  <si>
    <t>La qualité de nos activités est menacée</t>
  </si>
  <si>
    <t>Des opportunités d'externationalisation existent</t>
  </si>
  <si>
    <t>Une collaboration plus étroite avec nos partenaires nous aiderait à nous concentrer sur notre cœur d'activité</t>
  </si>
  <si>
    <t>Il existe des opportunités de ventes-croisées/associées avec nos partenaires</t>
  </si>
  <si>
    <t>Les canaux de distribution de partenaires pourraient nous aider à toucher davantage de clients</t>
  </si>
  <si>
    <t>Nos partenaires pourraient compléter notre proposition de valeur</t>
  </si>
  <si>
    <t>Nous risquons de perdre des partenaires</t>
  </si>
  <si>
    <t>Nos partenaires pourraient collaborer avec des concurrents</t>
  </si>
  <si>
    <t>Nous sommes trop dépendants de certains partenaires</t>
  </si>
  <si>
    <t>Total Punkte :</t>
  </si>
  <si>
    <t>Total points :</t>
  </si>
  <si>
    <t>Anzahl</t>
  </si>
  <si>
    <t>Wir können wiederkehrende Einnahmen generieren, indem wir von Produkte Dienstleistungen ableiten</t>
  </si>
  <si>
    <t>Wir können unsere Produkte und Dienstleistungen besser integrieren</t>
  </si>
  <si>
    <t>Wir können andere Kundenbedürfnisse befriedigen</t>
  </si>
  <si>
    <t>Es gibt Ergänzungen oder mögliche Erweiterungen die zusätzlichen Mehrwert schaffen</t>
  </si>
  <si>
    <t>Wir können andere Aufgaben unserer Kunden anbieten</t>
  </si>
  <si>
    <t>Es gibt Ersatzprodukte und -dienstleistungen</t>
  </si>
  <si>
    <t>Wettbewerber können den Kunden Mehrwert und tiefere Preise anbieten</t>
  </si>
  <si>
    <t>Wir können punktuell Transaktionsumsatz  aus wiederkehrenden Einkommen generieren</t>
  </si>
  <si>
    <t>Nos clients seraient disposés à payer pour d'autres produits et services</t>
  </si>
  <si>
    <t>Wir haben die Möglichkeit Querverkäufe intern oder mit Partner zu tätigen</t>
  </si>
  <si>
    <t>Wir können zusätzliche Einnahmequellen generieren oder neu entwickeln</t>
  </si>
  <si>
    <t>Wir können die Preise erhöhen</t>
  </si>
  <si>
    <t>Nos marges sont menacées par des concurrents, et/ou des nouvelles technologies</t>
  </si>
  <si>
    <t>Wir sind von einem oder mehreren Einkommensquellen abhängig</t>
  </si>
  <si>
    <t>Wir können unsere Kosten senken</t>
  </si>
  <si>
    <t>Einige Kosten können unberechenbar werden</t>
  </si>
  <si>
    <t>Einige Kosten drohen schneller zu wachsen als die entsprechenden Einkünfte</t>
  </si>
  <si>
    <t>Wir können von einem wachsenden/expandierenden Markt profitieren</t>
  </si>
  <si>
    <t>Nous pourrions servir de nouveaux segments de clientèle</t>
  </si>
  <si>
    <t>Wir können neue Kundensegemente bedienen</t>
  </si>
  <si>
    <t>Es besteht die Gefahr, dass unser Markt bald gesättigt ist</t>
  </si>
  <si>
    <t>Unsere Konkurrenten bedrohen unseren Marktanteil</t>
  </si>
  <si>
    <t>Es besteht die Möglichkeit, dass wir Kunden verlieren</t>
  </si>
  <si>
    <t>Es besteht die Gefahr, dass unsere Kunden in Zahlungsverzug geraten</t>
  </si>
  <si>
    <t>Il y a des chances que nos clients sont en défaut de paiement</t>
  </si>
  <si>
    <t>Es besteht das Risiko, dass sich der Wettbewerb verschärft</t>
  </si>
  <si>
    <t>Wir können die Effizienz, die Effektivität und die Leistungsfähigkeit unserer Vertriebskanäle verbessern</t>
  </si>
  <si>
    <t>Wir können die Integration unserer Vertriebskanäle verbessern</t>
  </si>
  <si>
    <t>Wir können zusätzliche Vertriebskanäle finden</t>
  </si>
  <si>
    <t>Wir können unsere Margen steigern indem wir unsere Kunden direkt bedienen</t>
  </si>
  <si>
    <t>Unsere Konkurrenten bedrohen unsere Vertriebskanäle</t>
  </si>
  <si>
    <t>Unsere Vertriebswege sind möglicherweise nicht mehr relevant / geeignet für unsere Kunden</t>
  </si>
  <si>
    <t>Die Kundenbetreuung kann verbessert werden</t>
  </si>
  <si>
    <t>Wir können die Beziehungen zu unseren Kunden stärken</t>
  </si>
  <si>
    <t>Wir können den Personifizierung verbessern</t>
  </si>
  <si>
    <t>Wir können die Umstellungskosten erhöhen (switching costs)</t>
  </si>
  <si>
    <t>Nous avons identifié et "éliminé" les clients non rentables</t>
  </si>
  <si>
    <t>Wir haben die unrentablen Kunden identifiziert und "beseitigt"</t>
  </si>
  <si>
    <t>Nous avons automatisé certaines relations</t>
  </si>
  <si>
    <t>Wir haben gewisse Beziehungen automatisiert</t>
  </si>
  <si>
    <t>Es besteht das Risiko, dass sich die Beziehungen zu unseren Kunden verschlechtert</t>
  </si>
  <si>
    <t>Wir können billigere Ressourcen einsetzen um das gleiche Resultat zu erzielen</t>
  </si>
  <si>
    <t>Nous avons besoins des ressources clés pour lesquels il serait préférable de se procurer auprès de partenaires</t>
  </si>
  <si>
    <t>Wir benötigen Kernressourcen, die besser von unseren Partnern bezogen werden könnten</t>
  </si>
  <si>
    <t>Wir besitzen Kernressourcen, die zu wenig genutzt werden</t>
  </si>
  <si>
    <t>Wir besitzen Patente oder andere ungenutzte Erfindungen, die für andere von Wert sein könnten</t>
  </si>
  <si>
    <t>Es besteht das Risiko, dass einige Ressourcen knapp werden könnten</t>
  </si>
  <si>
    <t>Die Qualität unserer Ressourcen sind in Gefahr</t>
  </si>
  <si>
    <t>Wir können einige Kernaktivitäten standardisieren</t>
  </si>
  <si>
    <t>Wir können allgemein unsere Leistung verbessern</t>
  </si>
  <si>
    <t>Eine Informatikunterstützung könnte unsere Leistung steigern</t>
  </si>
  <si>
    <t>Kernaktivitäten könnten gestört werden</t>
  </si>
  <si>
    <t>Es bestehen Möglichkeiten zur Externalisierung</t>
  </si>
  <si>
    <t>Eine verstärkte Zusammenarbeit mit unseren Partnern würde helfen, uns auf unser Kerngeschäft zu konzentrieren</t>
  </si>
  <si>
    <t>Es bestehen Möglichkeiten Gegengeschäfte mit unseren Partnern zu tätigen</t>
  </si>
  <si>
    <t>Die Vertriebskanäle unserer Partner könnten uns helfen, zusätzliche Kunden zu erreichen</t>
  </si>
  <si>
    <t>Unsere Partner könnten unser Nutzenversprechen (value proposition) vervollständigen</t>
  </si>
  <si>
    <t>Wir riskieren, Partner zu verlieren</t>
  </si>
  <si>
    <t>Unser Partner könnten mit den Konkurrenten zusammenarbeiten</t>
  </si>
  <si>
    <t>Wir sind von einigen Partnern zu stark abhängig</t>
  </si>
  <si>
    <t>Unsere Kunden sind bereit für zusätzliche Produkte oder Dienstleistungen zu bezahlen</t>
  </si>
  <si>
    <t>Unsere Margen geraten durch Konkurrenten und/oder neuen Technologien unter Druck</t>
  </si>
  <si>
    <t>Wir haben Einnahmequellen, die bald versiegen werden</t>
  </si>
  <si>
    <t>Aufgrund einer feineren Segmentierung,  können wir unsere Kunden besser bedienen</t>
  </si>
  <si>
    <t>Wir können die Angemessenheit zwischen den Vertriebskanälen und den Kundensegmenten verbessern</t>
  </si>
  <si>
    <t>Die Qualität unserer Aktivitäten ist in Gefahr</t>
  </si>
  <si>
    <t>Nous pourrions améliorer notre performance de manière générale</t>
  </si>
  <si>
    <t>Impact (1 - 10)</t>
  </si>
  <si>
    <t>Menaces</t>
  </si>
  <si>
    <t>Opportunités / menaces -&gt; facteurs externes</t>
  </si>
  <si>
    <t>Opportunités / menaces</t>
  </si>
  <si>
    <t>s1</t>
  </si>
  <si>
    <t>s2</t>
  </si>
  <si>
    <t>s3</t>
  </si>
  <si>
    <t>s4</t>
  </si>
  <si>
    <t>s5</t>
  </si>
  <si>
    <t>s6</t>
  </si>
  <si>
    <t>s7</t>
  </si>
  <si>
    <t>s8</t>
  </si>
  <si>
    <t>s9</t>
  </si>
  <si>
    <t>s10</t>
  </si>
  <si>
    <t>s11</t>
  </si>
  <si>
    <t>s12</t>
  </si>
  <si>
    <t>s13</t>
  </si>
  <si>
    <t>s14</t>
  </si>
  <si>
    <t>s15</t>
  </si>
  <si>
    <t>s16</t>
  </si>
  <si>
    <t>s17</t>
  </si>
  <si>
    <t>s18</t>
  </si>
  <si>
    <t>w1</t>
  </si>
  <si>
    <t>w2</t>
  </si>
  <si>
    <t>w3</t>
  </si>
  <si>
    <t>w4</t>
  </si>
  <si>
    <t>w5</t>
  </si>
  <si>
    <t>w6</t>
  </si>
  <si>
    <t>w7</t>
  </si>
  <si>
    <t>w8</t>
  </si>
  <si>
    <t>w9</t>
  </si>
  <si>
    <t>w10</t>
  </si>
  <si>
    <t>w11</t>
  </si>
  <si>
    <t>w12</t>
  </si>
  <si>
    <t>w13</t>
  </si>
  <si>
    <t>w14</t>
  </si>
  <si>
    <t>w15</t>
  </si>
  <si>
    <t>w16</t>
  </si>
  <si>
    <t>w17</t>
  </si>
  <si>
    <t>w18</t>
  </si>
  <si>
    <t>o1</t>
  </si>
  <si>
    <t>o2</t>
  </si>
  <si>
    <t>o3</t>
  </si>
  <si>
    <t>o4</t>
  </si>
  <si>
    <t>o5</t>
  </si>
  <si>
    <t>o6</t>
  </si>
  <si>
    <t>o7</t>
  </si>
  <si>
    <t>o8</t>
  </si>
  <si>
    <t>o9</t>
  </si>
  <si>
    <t>o10</t>
  </si>
  <si>
    <t>o11</t>
  </si>
  <si>
    <t>o12</t>
  </si>
  <si>
    <t>o13</t>
  </si>
  <si>
    <t>o14</t>
  </si>
  <si>
    <t>o15</t>
  </si>
  <si>
    <t>o16</t>
  </si>
  <si>
    <t>o17</t>
  </si>
  <si>
    <t>o18</t>
  </si>
  <si>
    <t>t1</t>
  </si>
  <si>
    <t>t2</t>
  </si>
  <si>
    <t>t3</t>
  </si>
  <si>
    <t>t4</t>
  </si>
  <si>
    <t>t5</t>
  </si>
  <si>
    <t>t6</t>
  </si>
  <si>
    <t>t7</t>
  </si>
  <si>
    <t>t8</t>
  </si>
  <si>
    <t>t9</t>
  </si>
  <si>
    <t>t10</t>
  </si>
  <si>
    <t>t11</t>
  </si>
  <si>
    <t>t12</t>
  </si>
  <si>
    <t>t13</t>
  </si>
  <si>
    <t>t14</t>
  </si>
  <si>
    <t>t15</t>
  </si>
  <si>
    <t>t16</t>
  </si>
  <si>
    <t>t17</t>
  </si>
  <si>
    <t>t18</t>
  </si>
  <si>
    <t>s19</t>
  </si>
  <si>
    <t>s20</t>
  </si>
  <si>
    <t>Auswirkung 
(1 - 10)</t>
  </si>
  <si>
    <t>Interesse der Stakeholder</t>
  </si>
  <si>
    <t xml:space="preserve">
</t>
  </si>
  <si>
    <t>contact info@2imanagement.ch</t>
  </si>
  <si>
    <t>English</t>
  </si>
  <si>
    <t>Italiano</t>
  </si>
  <si>
    <t>Segment</t>
  </si>
  <si>
    <t>Segments du marché</t>
  </si>
  <si>
    <t>Nous pourrions satisfaire d'autres besoins de nos clients</t>
  </si>
  <si>
    <t>Intérêt des parties prenantes</t>
  </si>
  <si>
    <t>Ressource 1</t>
  </si>
  <si>
    <t>Ressource 2</t>
  </si>
  <si>
    <t>Product 1</t>
  </si>
  <si>
    <t>Product 2</t>
  </si>
  <si>
    <t>Client 1</t>
  </si>
  <si>
    <t>Client 2</t>
  </si>
  <si>
    <t>Risk 1</t>
  </si>
  <si>
    <t>Risk 2</t>
  </si>
  <si>
    <t>Revenu 1</t>
  </si>
  <si>
    <t>Groupe 2</t>
  </si>
  <si>
    <t>B U S I N E S S   P L A N</t>
  </si>
  <si>
    <t>Executive Summary</t>
  </si>
  <si>
    <t>Personal &amp; Organisation</t>
  </si>
  <si>
    <t>Personnel &amp; Organisation</t>
  </si>
  <si>
    <t>Produkte</t>
  </si>
  <si>
    <t>Produits</t>
  </si>
  <si>
    <t>Markt &amp; Wettbewerb</t>
  </si>
  <si>
    <t>Marché &amp; Concur-
rence</t>
  </si>
  <si>
    <t>Marketing &amp; Vertrieb</t>
  </si>
  <si>
    <t>Marketing &amp; Distribution</t>
  </si>
  <si>
    <t>SWOT Analyse</t>
  </si>
  <si>
    <t>Unter-
nehmen</t>
  </si>
  <si>
    <t>Entreprise</t>
  </si>
  <si>
    <t>Finanzplan</t>
  </si>
  <si>
    <t>Plan financier</t>
  </si>
  <si>
    <t>Zeitplan</t>
  </si>
  <si>
    <t>Echéancier</t>
  </si>
  <si>
    <t>Voulez-vous ouvrir le programme "Finances"?</t>
  </si>
  <si>
    <t>Möchten Sie das Programm "Finanzen" öffnen?</t>
  </si>
  <si>
    <t>M1</t>
  </si>
  <si>
    <t>Markt 1</t>
  </si>
  <si>
    <t>Zukunftsmarkt</t>
  </si>
  <si>
    <t>M2</t>
  </si>
  <si>
    <t>Markt 2</t>
  </si>
  <si>
    <t>Nischenmarkt</t>
  </si>
  <si>
    <t>M3</t>
  </si>
  <si>
    <t>Markt 3</t>
  </si>
  <si>
    <t>M4</t>
  </si>
  <si>
    <t>Markt 4</t>
  </si>
  <si>
    <t>M5</t>
  </si>
  <si>
    <t>Markt 5</t>
  </si>
  <si>
    <t>M6</t>
  </si>
  <si>
    <t>Markt 6</t>
  </si>
  <si>
    <t>M7</t>
  </si>
  <si>
    <t>Markt 7</t>
  </si>
  <si>
    <t>M8</t>
  </si>
  <si>
    <t>Markt 8</t>
  </si>
  <si>
    <t>M A R K T</t>
  </si>
  <si>
    <t>M A R C H É</t>
  </si>
  <si>
    <t>Erwarteter Wachstum</t>
  </si>
  <si>
    <t>Croissance attendue</t>
  </si>
  <si>
    <t>Markt-volumen</t>
  </si>
  <si>
    <t>Volume marché</t>
  </si>
  <si>
    <t>Merkmale</t>
  </si>
  <si>
    <t>Caractéristiques</t>
  </si>
  <si>
    <t>Nachfrage-intensität</t>
  </si>
  <si>
    <t>Intensité de la demande</t>
  </si>
  <si>
    <t>Massenmarkt</t>
  </si>
  <si>
    <t>Marché de masse</t>
  </si>
  <si>
    <t>Schrumpfmarkt</t>
  </si>
  <si>
    <t>Rétrécissement du marché</t>
  </si>
  <si>
    <t>Marché d'avenir</t>
  </si>
  <si>
    <t>Marché de niche</t>
  </si>
  <si>
    <t>in SFr.</t>
  </si>
  <si>
    <t>en Sfr.</t>
  </si>
  <si>
    <t>Marktanteil [%]</t>
  </si>
  <si>
    <t>Par du marché [%]</t>
  </si>
  <si>
    <t>M A R K E T I N G</t>
  </si>
  <si>
    <t>Marketing</t>
  </si>
  <si>
    <t>P R O D U K T  -  L E B E N S Z Y K L U S</t>
  </si>
  <si>
    <t>C Y C L E   D E   V I E</t>
  </si>
  <si>
    <t>Gewinn</t>
  </si>
  <si>
    <t>Bénéfice</t>
  </si>
  <si>
    <t>Gewinnrate</t>
  </si>
  <si>
    <t>Taux bénéfice</t>
  </si>
  <si>
    <t>Zeit</t>
  </si>
  <si>
    <t>Temps</t>
  </si>
  <si>
    <t>Einführung</t>
  </si>
  <si>
    <t>Introduction</t>
  </si>
  <si>
    <t>Wachstum</t>
  </si>
  <si>
    <t>Croissance</t>
  </si>
  <si>
    <t>Reife</t>
  </si>
  <si>
    <t>Maturité</t>
  </si>
  <si>
    <t>Sättigung</t>
  </si>
  <si>
    <t>Saturation</t>
  </si>
  <si>
    <t>Degeneration</t>
  </si>
  <si>
    <t>Déclin</t>
  </si>
  <si>
    <t>Développement</t>
  </si>
  <si>
    <t>Produkt-Lebenszyklus</t>
  </si>
  <si>
    <t>Cycle de vie du produit</t>
  </si>
  <si>
    <t>K O M M U N I K A T I O N</t>
  </si>
  <si>
    <t>C O M M U N I C A T I O N</t>
  </si>
  <si>
    <t>Werbung</t>
  </si>
  <si>
    <t>Verkaufs-förderung</t>
  </si>
  <si>
    <t>Promotion des ventes</t>
  </si>
  <si>
    <t>Pers. Verkauf</t>
  </si>
  <si>
    <t>Vente personnelle</t>
  </si>
  <si>
    <t>Internet</t>
  </si>
  <si>
    <t>Social Medias</t>
  </si>
  <si>
    <t>Direct Marketing</t>
  </si>
  <si>
    <t>Marketing direct</t>
  </si>
  <si>
    <t>Public Relations</t>
  </si>
  <si>
    <t>Relations publiques</t>
  </si>
  <si>
    <t>Diverses</t>
  </si>
  <si>
    <t>Divers</t>
  </si>
  <si>
    <t>Verkaufsförderung</t>
  </si>
  <si>
    <t>Kommunikation</t>
  </si>
  <si>
    <t>Communication</t>
  </si>
  <si>
    <t>M A R K E T I N G  -  M I X</t>
  </si>
  <si>
    <t>M I X  -  M A R K E T I N G</t>
  </si>
  <si>
    <t>Produktepolitik</t>
  </si>
  <si>
    <t>Politique de produit</t>
  </si>
  <si>
    <t xml:space="preserve">Preispolitik </t>
  </si>
  <si>
    <t>Politique de prix</t>
  </si>
  <si>
    <t>Distributionspolitik</t>
  </si>
  <si>
    <t>Politique de distribution</t>
  </si>
  <si>
    <t>Kommunikationspolitik</t>
  </si>
  <si>
    <t>Politique de communication</t>
  </si>
  <si>
    <t>Welche Eigenschaften muss das Produkt/ die Dienstleistung haben?</t>
  </si>
  <si>
    <t>Quelles sont les caractéristiques du produit / service ?</t>
  </si>
  <si>
    <t>Welchen Preis sind meine Kunden bereit zu zahlen?</t>
  </si>
  <si>
    <t>Quel prix mes clients sont prêts à payer?</t>
  </si>
  <si>
    <t>Wie vertreibe ich das Produkt/ Dienstleistung am besten?</t>
  </si>
  <si>
    <t>Comment puis-je vendre le mieux mon produit / service?</t>
  </si>
  <si>
    <t>Wie kommuniziere ich am besten mit meinen Kunden?</t>
  </si>
  <si>
    <t>Comment puis-je communiquer le mieux avec mes  clients?</t>
  </si>
  <si>
    <t>Marketing-Mix</t>
  </si>
  <si>
    <t>Mix-Marketing</t>
  </si>
  <si>
    <t>Monat</t>
  </si>
  <si>
    <t>Ganzes Datum</t>
  </si>
  <si>
    <t>.</t>
  </si>
  <si>
    <t>Décision</t>
  </si>
  <si>
    <t>Tâche 1</t>
  </si>
  <si>
    <t>P L A N I F I C A T I O N    S O M M A I R E</t>
  </si>
  <si>
    <t>G R O B P L A N U N G</t>
  </si>
  <si>
    <t>Début</t>
  </si>
  <si>
    <t>Beginn</t>
  </si>
  <si>
    <t>Fin</t>
  </si>
  <si>
    <t>Ende</t>
  </si>
  <si>
    <t>Woche</t>
  </si>
  <si>
    <t>Semaine</t>
  </si>
  <si>
    <t>V E R G L E I C H S  - M A T R I X</t>
  </si>
  <si>
    <t>M A T R I C E  D E  C O M P A R A I S O N</t>
  </si>
  <si>
    <t>Instrument</t>
  </si>
  <si>
    <t>Kriterium</t>
  </si>
  <si>
    <t>Critère</t>
  </si>
  <si>
    <t>Bewertung</t>
  </si>
  <si>
    <t>Evaluation</t>
  </si>
  <si>
    <t>Total</t>
  </si>
  <si>
    <t>Totale</t>
  </si>
  <si>
    <t>Kriterium 1</t>
  </si>
  <si>
    <t>Kriterium 2</t>
  </si>
  <si>
    <t>Kriterium 3</t>
  </si>
  <si>
    <t>Kriterium 4</t>
  </si>
  <si>
    <t>Kriterium 5</t>
  </si>
  <si>
    <t>Kriterium 6</t>
  </si>
  <si>
    <t>Kriterium 7</t>
  </si>
  <si>
    <t>Kriterium 8</t>
  </si>
  <si>
    <t>Matrice</t>
  </si>
  <si>
    <t>Matrix</t>
  </si>
  <si>
    <t>Oui</t>
  </si>
  <si>
    <t>Trends</t>
  </si>
  <si>
    <t>Tendances</t>
  </si>
  <si>
    <t>ok?</t>
  </si>
  <si>
    <t>1.</t>
  </si>
  <si>
    <t>2.</t>
  </si>
  <si>
    <t>3.</t>
  </si>
  <si>
    <t>4.</t>
  </si>
  <si>
    <t>5.</t>
  </si>
  <si>
    <t>6.</t>
  </si>
  <si>
    <t>7.</t>
  </si>
  <si>
    <t>9.</t>
  </si>
  <si>
    <t>10.</t>
  </si>
  <si>
    <t>8.</t>
  </si>
  <si>
    <t>11.</t>
  </si>
  <si>
    <t>Management Summary (max. 1 Seite)</t>
  </si>
  <si>
    <t>Finanzbedarf und Verwendungszweck</t>
  </si>
  <si>
    <t>Geschäftsidee</t>
  </si>
  <si>
    <t>Schlüsselressourcen</t>
  </si>
  <si>
    <t>Schlüsselaktivitäten</t>
  </si>
  <si>
    <t>Schlüsselpartner</t>
  </si>
  <si>
    <t>Kundenbeziehungen</t>
  </si>
  <si>
    <t>Kommunikations- und Distributionskanäle</t>
  </si>
  <si>
    <t>Unternehmen</t>
  </si>
  <si>
    <t>Geschichtlicher Hintergrund</t>
  </si>
  <si>
    <t>Vision und Strategien</t>
  </si>
  <si>
    <t>Organisation und Infrastruktur (Standort, geografischer Markt, Aufbauorganisation, Prozesse, EDV- und Büroinfrastruktur)</t>
  </si>
  <si>
    <t>Rechtsform inkl. Beteiligungsverhältnisse</t>
  </si>
  <si>
    <t>Informationen zum Management (Personen, Ausbildung, Beruflicher Werdegang, Referenzen)</t>
  </si>
  <si>
    <t>Analyse vorhandenes Know-how, vorhandene Infrastruktur, heutiger Standort</t>
  </si>
  <si>
    <t>Personalplanung und -führung</t>
  </si>
  <si>
    <t>Stärken und Schwächen der Produkte &amp; Dienstleistungen</t>
  </si>
  <si>
    <t>Profilierungs- und Positionierungsziele</t>
  </si>
  <si>
    <t>Innovation und Entwicklung</t>
  </si>
  <si>
    <t>Qualitätssicherung</t>
  </si>
  <si>
    <t>Markt- und Wettbewerb</t>
  </si>
  <si>
    <r>
      <rPr>
        <sz val="7"/>
        <color theme="1"/>
        <rFont val="Times New Roman"/>
        <family val="1"/>
      </rPr>
      <t xml:space="preserve"> </t>
    </r>
    <r>
      <rPr>
        <sz val="10"/>
        <color theme="1"/>
        <rFont val="Arial"/>
        <family val="2"/>
      </rPr>
      <t>Marktstruktur und –entwicklung</t>
    </r>
  </si>
  <si>
    <t>Marktpotenzial &amp; Marktvolumen</t>
  </si>
  <si>
    <t>Konkurrenzanalyse</t>
  </si>
  <si>
    <t>Analyse relevanter Umweltfaktoren</t>
  </si>
  <si>
    <t>Analyse wichtiger, potenzieller Kunden (Kundenbedürfnisse)</t>
  </si>
  <si>
    <t>Vertrieb/Distribution</t>
  </si>
  <si>
    <t>Produktepositionierung</t>
  </si>
  <si>
    <t>Preisgestaltung</t>
  </si>
  <si>
    <r>
      <rPr>
        <sz val="7"/>
        <color theme="1"/>
        <rFont val="Times New Roman"/>
        <family val="1"/>
      </rPr>
      <t xml:space="preserve"> </t>
    </r>
    <r>
      <rPr>
        <sz val="10"/>
        <color theme="1"/>
        <rFont val="Arial"/>
        <family val="2"/>
      </rPr>
      <t>Produktelebenszyklus</t>
    </r>
  </si>
  <si>
    <r>
      <rPr>
        <sz val="7"/>
        <color theme="1"/>
        <rFont val="Times New Roman"/>
        <family val="1"/>
      </rPr>
      <t xml:space="preserve"> </t>
    </r>
    <r>
      <rPr>
        <sz val="10"/>
        <color theme="1"/>
        <rFont val="Arial"/>
        <family val="2"/>
      </rPr>
      <t>Benchmarking</t>
    </r>
  </si>
  <si>
    <t>Kommunikation, Werbung, Verkaufsförderung, PR</t>
  </si>
  <si>
    <t>Stärken – Schwächen</t>
  </si>
  <si>
    <t>Chancen - Gefahren</t>
  </si>
  <si>
    <t>Gegenmassnahmen</t>
  </si>
  <si>
    <t>Rentabilitätsplan</t>
  </si>
  <si>
    <t>Liquiditätsplan</t>
  </si>
  <si>
    <t>Kapitalbedarfsplan (inkl. Sicherheiten)</t>
  </si>
  <si>
    <t>Finanzierungsplan</t>
  </si>
  <si>
    <t>Zeitplan &amp; Schlussfolgerungen</t>
  </si>
  <si>
    <t>Erfolgsaussichten/Risikobetrachtung</t>
  </si>
  <si>
    <t>Anträge an die Finanzierungspartner</t>
  </si>
  <si>
    <t>Evtl. Anträge an weitere Partner</t>
  </si>
  <si>
    <t>Beilagen zum Businessplan</t>
  </si>
  <si>
    <t>(Geschäftsabschlüsse letzte drei Jahre)</t>
  </si>
  <si>
    <t>Detaillierte Planrechnungen (Umsatzpläne, Investitionsplan, Planerfolgsrechnung, Planbilanzen, Liquiditätsplanung, Kapitalbedarfsplanung)</t>
  </si>
  <si>
    <t>Auftragsbestand (Debitoren- und Kreditorenliste)</t>
  </si>
  <si>
    <t>Detaillierte Analysen und Konzepte</t>
  </si>
  <si>
    <t>Umsetzungsplanung (Massnahmen, Zuständigkeiten, Termine, Budgets)</t>
  </si>
  <si>
    <t>Firmenporträt/Prospekte (evtl. Entwürfe)</t>
  </si>
  <si>
    <t>Medienberichte (Pressespiegel)</t>
  </si>
  <si>
    <t>Auszüge aus dem Strafregister/Betreibungsregister/Handelsregister</t>
  </si>
  <si>
    <r>
      <rPr>
        <sz val="7"/>
        <color theme="1"/>
        <rFont val="Times New Roman"/>
        <family val="1"/>
      </rPr>
      <t xml:space="preserve"> </t>
    </r>
    <r>
      <rPr>
        <sz val="10"/>
        <color theme="1"/>
        <rFont val="Arial"/>
        <family val="2"/>
      </rPr>
      <t>Lebensläufe (Curriculum vitae) der involvierten Personen</t>
    </r>
  </si>
  <si>
    <t>Pläne (Produkte, Räumlichkeiten, Produktion, Standorte etc.)</t>
  </si>
  <si>
    <t>Wichtige Verträge (Kooperationen, Beteiligungen etc.)</t>
  </si>
  <si>
    <t>Finanzierungsdokumente (Depotauszüge, Schätzungen, Bürgschaften, Darlehensverträge etc.)</t>
  </si>
  <si>
    <t>Produkt- und Dienstleistungsangebote (Sortiment, Qualität, technische Spezifikationen, Patente)</t>
  </si>
  <si>
    <r>
      <rPr>
        <sz val="7"/>
        <color theme="1"/>
        <rFont val="Times New Roman"/>
        <family val="1"/>
      </rPr>
      <t xml:space="preserve"> </t>
    </r>
    <r>
      <rPr>
        <sz val="10"/>
        <color theme="1"/>
        <rFont val="Arial"/>
        <family val="2"/>
      </rPr>
      <t>Risikoanalyse</t>
    </r>
  </si>
  <si>
    <t>Stellen Sie sicher, dass die Datei "05_Finance.exe" im selben Verzeichnis abgelegt ist!</t>
  </si>
  <si>
    <t>Assurez-vous, que le fichier "05_Finance.exe" se touve dans le même répertoire!</t>
  </si>
  <si>
    <t>Situation de départ et idée de base (objectif de l’entreprise)</t>
  </si>
  <si>
    <t>Objectifs</t>
  </si>
  <si>
    <t>Besoins financiers et utilisation</t>
  </si>
  <si>
    <t>Idée commerciale</t>
  </si>
  <si>
    <t>Ressources-clés</t>
  </si>
  <si>
    <t>Activités-clés</t>
  </si>
  <si>
    <t>Partenaires-clés</t>
  </si>
  <si>
    <t>Relations aux clients</t>
  </si>
  <si>
    <t>Moyens de communication et canaux de distribution</t>
  </si>
  <si>
    <t>Segments de clientèle</t>
  </si>
  <si>
    <t xml:space="preserve">Sources de revenu </t>
  </si>
  <si>
    <t>Contexte historique</t>
  </si>
  <si>
    <t>Vision et stratégies</t>
  </si>
  <si>
    <t>Organisation et infrastructure (emplacement, marché géographique, organigramme, processus, infrastructure informatique et de bureau)</t>
  </si>
  <si>
    <t>Forme juridique (y. c. structure de participation)</t>
  </si>
  <si>
    <t>Informations par rapport au management (personnes, formation, parcours professionnel, références)</t>
  </si>
  <si>
    <t>Analyse du savoir-faire et de l’infrastructure existants, emplacement actuel</t>
  </si>
  <si>
    <t xml:space="preserve">Planification et gestion du personnel </t>
  </si>
  <si>
    <t>Offre de produits et de services (assortiment, qualité, spécifications techniques, brevets)</t>
  </si>
  <si>
    <t>Forces et faiblesses des produits et des services</t>
  </si>
  <si>
    <t>Chiffre d’affaires et objectifs de croissance</t>
  </si>
  <si>
    <t>Objectifs de positionnement et relatifs à l’image</t>
  </si>
  <si>
    <t>Innovation et développement</t>
  </si>
  <si>
    <t xml:space="preserve">Assurance qualité </t>
  </si>
  <si>
    <t>Structure et évolution du marché</t>
  </si>
  <si>
    <t>Potentiel et volume du marché</t>
  </si>
  <si>
    <t>Analyse de la concurrence</t>
  </si>
  <si>
    <t>Analyse des facteurs environnementaux pertinents</t>
  </si>
  <si>
    <t>Tendances d’évolution</t>
  </si>
  <si>
    <t>Analyse des clients importants et/ou potentiels (besoins des clients)</t>
  </si>
  <si>
    <t>Positionnement des produits</t>
  </si>
  <si>
    <t>Définition des prix</t>
  </si>
  <si>
    <t>Cycle de vie des produits</t>
  </si>
  <si>
    <t>Communication, publicité, promotion des ventes, relations publiques</t>
  </si>
  <si>
    <t xml:space="preserve">Marketing mix </t>
  </si>
  <si>
    <t>Forces – faiblesses</t>
  </si>
  <si>
    <t xml:space="preserve">Opportunités – menaces  </t>
  </si>
  <si>
    <t>Analyse des risques</t>
  </si>
  <si>
    <t xml:space="preserve">Contre-mesures </t>
  </si>
  <si>
    <t>Plan de viabilité</t>
  </si>
  <si>
    <t>Plan de trésorerie</t>
  </si>
  <si>
    <t>Plan de financement d'investissement (y. c. sécurités)</t>
  </si>
  <si>
    <t>Plan de financement</t>
  </si>
  <si>
    <t xml:space="preserve">Controlling </t>
  </si>
  <si>
    <t>Échéancier</t>
  </si>
  <si>
    <t>Perspectives de succès / considération des risques</t>
  </si>
  <si>
    <t>Demandes soumises aux partenaires financiers</t>
  </si>
  <si>
    <t xml:space="preserve">Éventuelles demandes soumises à d’autres partenaires </t>
  </si>
  <si>
    <t>(Comptes des trois dernières années)</t>
  </si>
  <si>
    <t>Comptes prévisionnels détaillés (modèles coûts/revenus, plan d’investissement, bilans et comptes de pertes et profits prévisionnels, planification des liquidités, plan de financement d'investissement)</t>
  </si>
  <si>
    <t>Carnet de commandes (liste des débiteurs et des créditeurs)</t>
  </si>
  <si>
    <t>Analyses détaillées et concepts</t>
  </si>
  <si>
    <t>Planification de la mise en œuvre (mesures, responsabilités, échéances, budgets)</t>
  </si>
  <si>
    <t>Portrait d’entreprise / prospectus (éventuellement des projets)</t>
  </si>
  <si>
    <t xml:space="preserve">Revue de presse </t>
  </si>
  <si>
    <t xml:space="preserve">Extraits du casier judiciaire / registre des poursuites / registre du commerce </t>
  </si>
  <si>
    <t>CV (Curriculum Vitae) des personnes concernées</t>
  </si>
  <si>
    <t>Plans (produits, locaux, production, emplacements, etc.)</t>
  </si>
  <si>
    <t>Contrats importants (coopérations, participations, etc.)</t>
  </si>
  <si>
    <t xml:space="preserve">Documents de financement (relevés de dépôt, estimations, garanties, contrats de prêt, etc.) </t>
  </si>
  <si>
    <t>Management Summary (max. 1 page)</t>
  </si>
  <si>
    <t>Produits et services</t>
  </si>
  <si>
    <t>Marché et concurrence</t>
  </si>
  <si>
    <t>Marketing &amp; distribution</t>
  </si>
  <si>
    <t xml:space="preserve">Échéancier et conclusions  </t>
  </si>
  <si>
    <t>Annexes au business plan</t>
  </si>
  <si>
    <t>Kundensegmente</t>
  </si>
  <si>
    <t>Ausgangslage und Grundidee (Unternehmenszweck)</t>
  </si>
  <si>
    <t>Zielsetzungen</t>
  </si>
  <si>
    <t>Umsatz und Wachstumsziele</t>
  </si>
  <si>
    <t>L’objectif du business plan consiste à :</t>
  </si>
  <si>
    <t>représenter les principaux résultats d’analyse et les orientations stratégiques les plus importantes sous une forme succincte,</t>
  </si>
  <si>
    <t>prouver la cohérence entre les analyses, les stratégies, les plans, l’infrastructure et les conséquences financières,</t>
  </si>
  <si>
    <t xml:space="preserve">procurer aux partenaires (banques, actionnaires, partenaires commerciaux, fournisseurs, etc.) l’assurance nécessaire à la collaboration. </t>
  </si>
  <si>
    <t>die wichtigsten Erkenntnisse aus den Analysen und die wichtigsten strategischen Stossrichtungen in geraffter Form darzustellen,</t>
  </si>
  <si>
    <t>die Konsistenz zwischen Analysen, Strategien, Plänen, Infrastruktur und finanziellen Konsequenzen nachzuweisen,</t>
  </si>
  <si>
    <t>Partnern (Banken, Aktionäre, Kooperationspartner, Geschäftspartner, Lieferanten etc.) die nötige Sicherheit für die Zusammenarbeit zu vermitteln.</t>
  </si>
  <si>
    <t>C H E C K L I S T E   B U S I N E S S   P L A N</t>
  </si>
  <si>
    <t>Ziel des Business Plans ist es:</t>
  </si>
  <si>
    <t>?</t>
  </si>
  <si>
    <t>Links</t>
  </si>
  <si>
    <t>Liens</t>
  </si>
  <si>
    <t>A</t>
  </si>
  <si>
    <t>C</t>
  </si>
  <si>
    <r>
      <rPr>
        <sz val="8"/>
        <color theme="1"/>
        <rFont val="Calibri"/>
        <family val="2"/>
        <scheme val="minor"/>
      </rPr>
      <t>©</t>
    </r>
    <r>
      <rPr>
        <b/>
        <sz val="8"/>
        <color rgb="FFFF0000"/>
        <rFont val="Bauhaus 93"/>
        <family val="5"/>
      </rPr>
      <t xml:space="preserve"> </t>
    </r>
    <r>
      <rPr>
        <sz val="8"/>
        <color rgb="FFFF0000"/>
        <rFont val="Bauhaus 93"/>
        <family val="5"/>
      </rPr>
      <t>i</t>
    </r>
    <r>
      <rPr>
        <sz val="8"/>
        <color theme="3" tint="-0.249977111117893"/>
        <rFont val="Bauhaus 93"/>
        <family val="5"/>
      </rPr>
      <t>Management</t>
    </r>
    <r>
      <rPr>
        <sz val="8"/>
        <color theme="1"/>
        <rFont val="Calibri"/>
        <family val="2"/>
        <scheme val="minor"/>
      </rPr>
      <t xml:space="preserve"> </t>
    </r>
    <r>
      <rPr>
        <sz val="8"/>
        <color theme="1" tint="0.499984740745262"/>
        <rFont val="Calibri"/>
        <family val="2"/>
      </rPr>
      <t>•</t>
    </r>
    <r>
      <rPr>
        <sz val="8"/>
        <color theme="1" tint="0.499984740745262"/>
        <rFont val="Calibri"/>
        <family val="2"/>
        <scheme val="minor"/>
      </rPr>
      <t xml:space="preserve"> s.</t>
    </r>
    <r>
      <rPr>
        <sz val="8"/>
        <color rgb="FFFF0000"/>
        <rFont val="Bauhaus 93"/>
        <family val="5"/>
      </rPr>
      <t>i</t>
    </r>
    <r>
      <rPr>
        <sz val="8"/>
        <color theme="1" tint="0.499984740745262"/>
        <rFont val="Calibri"/>
        <family val="2"/>
        <scheme val="minor"/>
      </rPr>
      <t>mboden • www.2</t>
    </r>
    <r>
      <rPr>
        <b/>
        <sz val="8"/>
        <color theme="1" tint="0.499984740745262"/>
        <rFont val="Calibri"/>
        <family val="2"/>
        <scheme val="minor"/>
      </rPr>
      <t>i</t>
    </r>
    <r>
      <rPr>
        <sz val="8"/>
        <color theme="1" tint="0.499984740745262"/>
        <rFont val="Calibri"/>
        <family val="2"/>
        <scheme val="minor"/>
      </rPr>
      <t>Management.ch</t>
    </r>
  </si>
  <si>
    <t xml:space="preserve">Médias
</t>
  </si>
  <si>
    <t>Total (Tage à 8h)</t>
  </si>
  <si>
    <t>Totale (jours à 8h)</t>
  </si>
  <si>
    <t>Aufgaben</t>
  </si>
  <si>
    <t>Tâches</t>
  </si>
  <si>
    <t>Beginn Kalender</t>
  </si>
  <si>
    <t>Début calendrier</t>
  </si>
  <si>
    <t xml:space="preserve">Groupe 1 </t>
  </si>
  <si>
    <t>Idee 1</t>
  </si>
  <si>
    <t>Idee 2</t>
  </si>
  <si>
    <t>Idee 3</t>
  </si>
  <si>
    <t>Idee 4</t>
  </si>
  <si>
    <t>Idee 5</t>
  </si>
  <si>
    <t>Idee 6</t>
  </si>
  <si>
    <t>Our vision (where will we be in 10 to 20 years?)</t>
  </si>
  <si>
    <t>La nostra visione 
(Dove saremo tra 10-20 anni?)</t>
  </si>
  <si>
    <t>Unsere Mission 
(Was ist unser Auftrag?)</t>
  </si>
  <si>
    <t>Notre mission  
(Quelle est notre mandat ?)</t>
  </si>
  <si>
    <t xml:space="preserve">Our mission
</t>
  </si>
  <si>
    <t xml:space="preserve">La nostra missione </t>
  </si>
  <si>
    <t>Unsere Werte</t>
  </si>
  <si>
    <t>Nos valeurs</t>
  </si>
  <si>
    <t>Our Values</t>
  </si>
  <si>
    <t>I nostri valori</t>
  </si>
  <si>
    <t>Ihr Logo:</t>
  </si>
  <si>
    <t>Votre logo:</t>
  </si>
  <si>
    <t>Your logo:</t>
  </si>
  <si>
    <t>Vostro logo:</t>
  </si>
  <si>
    <t>Wettbewerbsposition</t>
  </si>
  <si>
    <t>V1.2.3</t>
  </si>
  <si>
    <t>Summe</t>
  </si>
  <si>
    <t>Somme</t>
  </si>
  <si>
    <t>w19</t>
  </si>
  <si>
    <t>w20</t>
  </si>
  <si>
    <t>o19</t>
  </si>
  <si>
    <t>o20</t>
  </si>
  <si>
    <t>t19</t>
  </si>
  <si>
    <t>t20</t>
  </si>
  <si>
    <t>Fügen Sie hier mit der rechten Maustaste den Hyperlink zu Ihrem externen Finanztool ein</t>
  </si>
  <si>
    <t>Insérer ici le hyperlien vers votre outil de finance avec le bouton droit de la souris</t>
  </si>
  <si>
    <t>Enter here the hyperlink to your finance tool with  the right mouse button</t>
  </si>
  <si>
    <t>S T A K E H O L D E R   A N A L Y S I S</t>
  </si>
  <si>
    <t xml:space="preserve"> A N A L I S I   D E G L I   S T A K E H O L D E R</t>
  </si>
  <si>
    <t>Wider environment</t>
  </si>
  <si>
    <t>Contesto ampio</t>
  </si>
  <si>
    <t>Immediate environment</t>
  </si>
  <si>
    <t>Contesto ristretto</t>
  </si>
  <si>
    <t>Internal</t>
  </si>
  <si>
    <t>interno</t>
  </si>
  <si>
    <t>Us</t>
  </si>
  <si>
    <t>Noi</t>
  </si>
  <si>
    <t>Frequent contacts</t>
  </si>
  <si>
    <t>Contatti frequenti</t>
  </si>
  <si>
    <t>Regular contacts</t>
  </si>
  <si>
    <t>Contatti regolari</t>
  </si>
  <si>
    <t>Rare contacts</t>
  </si>
  <si>
    <t>Contatti rari</t>
  </si>
  <si>
    <t>High</t>
  </si>
  <si>
    <t>alto</t>
  </si>
  <si>
    <t>Big</t>
  </si>
  <si>
    <t>Stakeholder influence</t>
  </si>
  <si>
    <t>Influsso degli stakeholder</t>
  </si>
  <si>
    <t>Low</t>
  </si>
  <si>
    <t>basso</t>
  </si>
  <si>
    <t>Small</t>
  </si>
  <si>
    <t>piccolo</t>
  </si>
  <si>
    <t>Stakeholder interest</t>
  </si>
  <si>
    <t>Interesse degli stakeholder</t>
  </si>
  <si>
    <t>N.</t>
  </si>
  <si>
    <t>Stakeholder group</t>
  </si>
  <si>
    <t>Gruppo di stakeholder</t>
  </si>
  <si>
    <t>Interests, expectations</t>
  </si>
  <si>
    <t>Interessi, attese</t>
  </si>
  <si>
    <t>Extent of interests</t>
  </si>
  <si>
    <t>Intensità degli interessi</t>
  </si>
  <si>
    <t>Degree of influence</t>
  </si>
  <si>
    <t>Intensità dell'influsso</t>
  </si>
  <si>
    <t>Chances (+) and 
dangers (-)</t>
  </si>
  <si>
    <t>Opportunità (+) e 
pericoli (-)</t>
  </si>
  <si>
    <t>Possible measures</t>
  </si>
  <si>
    <t>Misure possibili</t>
  </si>
  <si>
    <t>Statuto</t>
  </si>
  <si>
    <t>Size of group</t>
  </si>
  <si>
    <t>Dimensioni del gruppo</t>
  </si>
  <si>
    <t xml:space="preserve">A N A L I S I   D E G L I   S T A K E H O L D E R </t>
  </si>
  <si>
    <t>P E S T E L   A N A L Y S I S</t>
  </si>
  <si>
    <t xml:space="preserve">A N A L I S I    P E S T E L </t>
  </si>
  <si>
    <t>Political influence factors</t>
  </si>
  <si>
    <t>Fattori d'influsso politico</t>
  </si>
  <si>
    <t>Influence factors</t>
  </si>
  <si>
    <t>Fattori d'influsso</t>
  </si>
  <si>
    <t>Consequences</t>
  </si>
  <si>
    <t>Impatto</t>
  </si>
  <si>
    <t>Impact of consequences</t>
  </si>
  <si>
    <t>Intensità dell'impatto</t>
  </si>
  <si>
    <t>Ten-
denza</t>
  </si>
  <si>
    <t>Economical influence factors</t>
  </si>
  <si>
    <t>Fattori d'influsso economico</t>
  </si>
  <si>
    <t>Sociological influence factors</t>
  </si>
  <si>
    <t>Fattori d'influsso sociologico</t>
  </si>
  <si>
    <t>Technological influence factors</t>
  </si>
  <si>
    <t>Fattori d'influsso tecnologico</t>
  </si>
  <si>
    <t>Ecological influence factors</t>
  </si>
  <si>
    <t>Fattori d'influsso ecologico</t>
  </si>
  <si>
    <t>Legal influence factors</t>
  </si>
  <si>
    <t>Fattori d'influsso legislativo</t>
  </si>
  <si>
    <t xml:space="preserve">5   F O R C E S   M O D E L   (P O R T E R)  </t>
  </si>
  <si>
    <t xml:space="preserve">M O D E L L O   D E L L E   5   F O R Z E  (P O R T E R) </t>
  </si>
  <si>
    <t>Threat of new entrants</t>
  </si>
  <si>
    <t>Minaccia di nuovi entranti</t>
  </si>
  <si>
    <t>Bargaining power of suppliers</t>
  </si>
  <si>
    <t>Potere contrattuale dei fornitori</t>
  </si>
  <si>
    <t>Negotiating power of customers</t>
  </si>
  <si>
    <t>Potere contrattuale dei clienti</t>
  </si>
  <si>
    <t>Threat of substitute products</t>
  </si>
  <si>
    <t>Minaccia di prodotti sostitutivi</t>
  </si>
  <si>
    <t>Competitors / Rivalry</t>
  </si>
  <si>
    <t>Concorrenza / Rivalità</t>
  </si>
  <si>
    <t>Threat of competitors</t>
  </si>
  <si>
    <t>Title</t>
  </si>
  <si>
    <t>Designazione</t>
  </si>
  <si>
    <t>Degree of danger</t>
  </si>
  <si>
    <t>Grado di pericolo</t>
  </si>
  <si>
    <t>Influence on development</t>
  </si>
  <si>
    <t xml:space="preserve">Impatto sullo sviluppo </t>
  </si>
  <si>
    <t>Sum</t>
  </si>
  <si>
    <t>Somma</t>
  </si>
  <si>
    <t>B C G   -   M A T R I X</t>
  </si>
  <si>
    <t>M A T R I C E    B C G</t>
  </si>
  <si>
    <t>Market growth</t>
  </si>
  <si>
    <t>Crescita del mercato</t>
  </si>
  <si>
    <t>Relative market share</t>
  </si>
  <si>
    <t>Quota di mercato relativa</t>
  </si>
  <si>
    <t>Revenue</t>
  </si>
  <si>
    <t>Fatturato</t>
  </si>
  <si>
    <t>Remarks</t>
  </si>
  <si>
    <t>Osservazioni</t>
  </si>
  <si>
    <t>Prodotto 2</t>
  </si>
  <si>
    <t>Product 3</t>
  </si>
  <si>
    <t>Prodotto 3</t>
  </si>
  <si>
    <t>Product 4</t>
  </si>
  <si>
    <t>Prodotto 4</t>
  </si>
  <si>
    <t>Product 5</t>
  </si>
  <si>
    <t>Prodotto 5</t>
  </si>
  <si>
    <t>Product 6</t>
  </si>
  <si>
    <t>Prodotto 6</t>
  </si>
  <si>
    <t xml:space="preserve">Product </t>
  </si>
  <si>
    <t>Prodotto</t>
  </si>
  <si>
    <t xml:space="preserve">Company revenue </t>
  </si>
  <si>
    <t>Fatturato azienda</t>
  </si>
  <si>
    <t>Revenue of strongest competitor</t>
  </si>
  <si>
    <t>Fatturato del concorrente più forte</t>
  </si>
  <si>
    <t xml:space="preserve">M C   K I N S E Y   P O R T F O L I O </t>
  </si>
  <si>
    <t>M A T R I C E    M c K I N S E Y</t>
  </si>
  <si>
    <t>Market attractiveness</t>
  </si>
  <si>
    <t>Attrattività del mercato</t>
  </si>
  <si>
    <t>Competitive position</t>
  </si>
  <si>
    <t>Posizione competitiva</t>
  </si>
  <si>
    <t>Defend position</t>
  </si>
  <si>
    <t>Difendere la posizione</t>
  </si>
  <si>
    <t>Selective expansion</t>
  </si>
  <si>
    <t>Crescita selettiva</t>
  </si>
  <si>
    <t>Expansion with investments</t>
  </si>
  <si>
    <t>Crescita con investimenti</t>
  </si>
  <si>
    <t>Limited expansion or harvest</t>
  </si>
  <si>
    <t>Espansione modesta o mietitura</t>
  </si>
  <si>
    <t>Profit orientation</t>
  </si>
  <si>
    <t>Orientamento al profitto</t>
  </si>
  <si>
    <t>Disinvestment</t>
  </si>
  <si>
    <t>Disinvestimento</t>
  </si>
  <si>
    <t>Selection / Profit orientation</t>
  </si>
  <si>
    <t>Selezione / Orientamento al profitto</t>
  </si>
  <si>
    <t>Defend and change focus</t>
  </si>
  <si>
    <t>Difendere e rifocalizzare</t>
  </si>
  <si>
    <t>Espandere</t>
  </si>
  <si>
    <t>Select</t>
  </si>
  <si>
    <t>Selezionare</t>
  </si>
  <si>
    <t>Skim off</t>
  </si>
  <si>
    <t xml:space="preserve">Scremare </t>
  </si>
  <si>
    <t>V A L U E   C H A I N   P O R T E R</t>
  </si>
  <si>
    <t xml:space="preserve">C A T E N A   D E L   V A L O R E  D I   P O R T E R </t>
  </si>
  <si>
    <t>Supporting process</t>
  </si>
  <si>
    <t>Attività di supporto</t>
  </si>
  <si>
    <t>Main activities</t>
  </si>
  <si>
    <t>Attività primarie</t>
  </si>
  <si>
    <t xml:space="preserve">Purchasing / procurement </t>
  </si>
  <si>
    <t>Acquisti / Approvvigionamenti</t>
  </si>
  <si>
    <t>Technological development / R&amp;D</t>
  </si>
  <si>
    <t>Sviluppo della tecnologia / R &amp; D</t>
  </si>
  <si>
    <t>Human resources management</t>
  </si>
  <si>
    <t>Gestione delle risorse umane</t>
  </si>
  <si>
    <t>Infrastruttura</t>
  </si>
  <si>
    <t>Inbound logistics (internal)</t>
  </si>
  <si>
    <t>Logistica in entrata (interna)</t>
  </si>
  <si>
    <t xml:space="preserve">Produzione </t>
  </si>
  <si>
    <t>Outbound logistics (external)</t>
  </si>
  <si>
    <t>Logistica in uscita (esterna)</t>
  </si>
  <si>
    <t>Marketing&amp;Sales</t>
  </si>
  <si>
    <t>Marketing &amp; Vendite</t>
  </si>
  <si>
    <t>Customer service</t>
  </si>
  <si>
    <t>Servizi post-vendita</t>
  </si>
  <si>
    <t>Product / Svcs:</t>
  </si>
  <si>
    <t>Prodotto / Servizio:</t>
  </si>
  <si>
    <t>Value chain ID</t>
  </si>
  <si>
    <t>ID catena del valore</t>
  </si>
  <si>
    <t>Support processes</t>
  </si>
  <si>
    <t>Purchasing / procurement</t>
  </si>
  <si>
    <t>Description of activities</t>
  </si>
  <si>
    <t xml:space="preserve">Descrizione delle attività </t>
  </si>
  <si>
    <t>Activity</t>
  </si>
  <si>
    <t>Attività</t>
  </si>
  <si>
    <t>C O M P E T E N C E S</t>
  </si>
  <si>
    <t>R I S O R S E  &amp; C O M P E T E N Z E</t>
  </si>
  <si>
    <t>Core competences</t>
  </si>
  <si>
    <t>Competenze chiave</t>
  </si>
  <si>
    <t>Resources</t>
  </si>
  <si>
    <t>Risorse</t>
  </si>
  <si>
    <t>Competences</t>
  </si>
  <si>
    <t>Competenze</t>
  </si>
  <si>
    <t>Stratigic importance</t>
  </si>
  <si>
    <t>Importanza strategica</t>
  </si>
  <si>
    <t>- Valuable to the customer
- Difficult to substitute</t>
  </si>
  <si>
    <t xml:space="preserve">
- Prezioso per il cliente
- Difficile da sostituire</t>
  </si>
  <si>
    <t>Core resources &amp; competences</t>
  </si>
  <si>
    <t>Risorse &amp; competenze chiave</t>
  </si>
  <si>
    <t>Main opportunities</t>
  </si>
  <si>
    <t xml:space="preserve">Opportunità principali </t>
  </si>
  <si>
    <t>Main dangers</t>
  </si>
  <si>
    <t>Pericoli principali</t>
  </si>
  <si>
    <t>Main strengths</t>
  </si>
  <si>
    <t xml:space="preserve">Prinicpali punti die forza </t>
  </si>
  <si>
    <t>Main weaknesses</t>
  </si>
  <si>
    <t>Principali punti di debolezza</t>
  </si>
  <si>
    <t>Short , medium, long-term</t>
  </si>
  <si>
    <t>breve medio., a lungo termine</t>
  </si>
  <si>
    <t>Added value for customer</t>
  </si>
  <si>
    <t>Più valore per i clienti</t>
  </si>
  <si>
    <t>Difficult to substitute</t>
  </si>
  <si>
    <t>Difficile da sostituire</t>
  </si>
  <si>
    <t>very</t>
  </si>
  <si>
    <t>little</t>
  </si>
  <si>
    <t>P O T E N T I A L   A N A L Y S I S</t>
  </si>
  <si>
    <t xml:space="preserve">A N A L I S I   D E L  P O T E N Z I A L E </t>
  </si>
  <si>
    <t xml:space="preserve">                                            Advantage</t>
  </si>
  <si>
    <t xml:space="preserve">                                                      Vantaggio</t>
  </si>
  <si>
    <t>Disadvantage</t>
  </si>
  <si>
    <t>Svantaggio</t>
  </si>
  <si>
    <t>Competition</t>
  </si>
  <si>
    <t>Concorrenza</t>
  </si>
  <si>
    <t>Key factor</t>
  </si>
  <si>
    <t>Fattore chiave</t>
  </si>
  <si>
    <t>Product, range</t>
  </si>
  <si>
    <t>Prodotto, assortimento</t>
  </si>
  <si>
    <t>Prices, conditions</t>
  </si>
  <si>
    <t>Prezzi, condizioni</t>
  </si>
  <si>
    <t xml:space="preserve">Market share, market growth and market structure </t>
  </si>
  <si>
    <t>Quota di mercato, crescita e struttura del mercato</t>
  </si>
  <si>
    <t>Brand name, brand image</t>
  </si>
  <si>
    <t>Marchio, immagine di marca</t>
  </si>
  <si>
    <t>Sales organization</t>
  </si>
  <si>
    <t>Organizzazione della distribuzione</t>
  </si>
  <si>
    <t>Servizio clienti</t>
  </si>
  <si>
    <t>Delivery times, adherence to delivery dates, reliability</t>
  </si>
  <si>
    <t>Tempi di fornitura, osservanza dei termini, affidabilità</t>
  </si>
  <si>
    <t>Quality</t>
  </si>
  <si>
    <t>Qualità</t>
  </si>
  <si>
    <t>Cost level</t>
  </si>
  <si>
    <t>Livello dei costi</t>
  </si>
  <si>
    <t>Modernity of equipment</t>
  </si>
  <si>
    <t>Modernità degli impianti</t>
  </si>
  <si>
    <t>Productivity</t>
  </si>
  <si>
    <t>Produttività</t>
  </si>
  <si>
    <t>Environmental impact, energy consumption</t>
  </si>
  <si>
    <t>Inquinamento ambientale, consumo energetico</t>
  </si>
  <si>
    <t>Location, logistics</t>
  </si>
  <si>
    <t>Ubicazione, logistica</t>
  </si>
  <si>
    <t>Supply shortages</t>
  </si>
  <si>
    <t>Difficoltà di approvvigionamento</t>
  </si>
  <si>
    <t>Price dependency</t>
  </si>
  <si>
    <t>Dipendenza dei prezzi</t>
  </si>
  <si>
    <t>Exchange rate dependency</t>
  </si>
  <si>
    <t>Dipendenza del tasso di cambio</t>
  </si>
  <si>
    <t>Quality of suppliers</t>
  </si>
  <si>
    <t>Qualità dei fornitori</t>
  </si>
  <si>
    <t>Innovation, patents</t>
  </si>
  <si>
    <t>Innovazione, brevetti</t>
  </si>
  <si>
    <t>Expertise</t>
  </si>
  <si>
    <t>Equipment</t>
  </si>
  <si>
    <t>Equipaggiamento</t>
  </si>
  <si>
    <t>Motivation and commitment of employees</t>
  </si>
  <si>
    <t>Motivazione e impegno dei collaboratori</t>
  </si>
  <si>
    <t>Management instruments, management</t>
  </si>
  <si>
    <t>Strumenti di conduzione, gestione</t>
  </si>
  <si>
    <t>Lean, flexible organization</t>
  </si>
  <si>
    <t>Organizzazione snella e flessibile</t>
  </si>
  <si>
    <t>Training, qualification of employees</t>
  </si>
  <si>
    <t>Formazione, qualifica dei collaboratori</t>
  </si>
  <si>
    <t>Age structure</t>
  </si>
  <si>
    <t>Piramide delle età</t>
  </si>
  <si>
    <t>Fluctuation rate, absences</t>
  </si>
  <si>
    <t>Tasso di fluttuazione, assenze per malattia</t>
  </si>
  <si>
    <t>Financial strength, liquidity</t>
  </si>
  <si>
    <t>Solidità finanziaria, liquidità</t>
  </si>
  <si>
    <t>Location, surplus space</t>
  </si>
  <si>
    <t>Ubicazione, spazi a disposizione</t>
  </si>
  <si>
    <t>Decision-making processes</t>
  </si>
  <si>
    <t>Processo decisionale</t>
  </si>
  <si>
    <t>Distribuzione</t>
  </si>
  <si>
    <t>Produzione</t>
  </si>
  <si>
    <t>Procurement</t>
  </si>
  <si>
    <t>Approvvigionamento</t>
  </si>
  <si>
    <t>Personale</t>
  </si>
  <si>
    <t>Amministrazione</t>
  </si>
  <si>
    <t>K E Y   F I G U R E S</t>
  </si>
  <si>
    <t xml:space="preserve"> C I F R E   D I   R I F E R I M E N T O</t>
  </si>
  <si>
    <t>External key figures</t>
  </si>
  <si>
    <t>Cifre di riferimento esterne</t>
  </si>
  <si>
    <t>Internal key figures</t>
  </si>
  <si>
    <t>Cifre di riferimento interne</t>
  </si>
  <si>
    <t>Key figure</t>
  </si>
  <si>
    <t>Cifra di riferimento</t>
  </si>
  <si>
    <t>Explanation</t>
  </si>
  <si>
    <t>Spiegazioni</t>
  </si>
  <si>
    <t>Influsso sullo sviluppo</t>
  </si>
  <si>
    <t>Advantages and disadvantages</t>
  </si>
  <si>
    <t>Vantaggi e svantaggi</t>
  </si>
  <si>
    <t>Fonte</t>
  </si>
  <si>
    <t>F U T U R E   S C E N A R I O S</t>
  </si>
  <si>
    <t>S C E N A R I   F U T U R I</t>
  </si>
  <si>
    <t>Empirical data</t>
  </si>
  <si>
    <t>Dati empirici</t>
  </si>
  <si>
    <t>Current situation</t>
  </si>
  <si>
    <t>Situazione attuale</t>
  </si>
  <si>
    <t>Past</t>
  </si>
  <si>
    <t>Passato</t>
  </si>
  <si>
    <t>Present</t>
  </si>
  <si>
    <t>Presente</t>
  </si>
  <si>
    <t>Future</t>
  </si>
  <si>
    <t>Futuro</t>
  </si>
  <si>
    <t>Scenario</t>
  </si>
  <si>
    <t>Main chances</t>
  </si>
  <si>
    <t>Opportunità principali</t>
  </si>
  <si>
    <t>Probability of occurrence in %</t>
  </si>
  <si>
    <t>Probabilità di accadimento in %</t>
  </si>
  <si>
    <t>Supporting factors</t>
  </si>
  <si>
    <t>Fattori favorizzanti</t>
  </si>
  <si>
    <t>R I S K   A N A L Y S I S</t>
  </si>
  <si>
    <t>A N L I S I   D E L   R I S C H I O</t>
  </si>
  <si>
    <t>Probability of occurrence</t>
  </si>
  <si>
    <t>Probabilità di accadimento</t>
  </si>
  <si>
    <t>elevata</t>
  </si>
  <si>
    <t>Medium</t>
  </si>
  <si>
    <t>media</t>
  </si>
  <si>
    <t>bassa</t>
  </si>
  <si>
    <t>Extent of damage</t>
  </si>
  <si>
    <t>Entità dei danni</t>
  </si>
  <si>
    <t>No need for action</t>
  </si>
  <si>
    <t>Nessun intervento necessario</t>
  </si>
  <si>
    <t>Need for action</t>
  </si>
  <si>
    <t>Intervento necessario</t>
  </si>
  <si>
    <t>Urgent need for action</t>
  </si>
  <si>
    <t>Intervento urgente</t>
  </si>
  <si>
    <t>Risks</t>
  </si>
  <si>
    <t>Rischii</t>
  </si>
  <si>
    <t>Extent of consequences</t>
  </si>
  <si>
    <t>Entità dell'impatto</t>
  </si>
  <si>
    <t>Compared objects</t>
  </si>
  <si>
    <t>Oggetti di paragone</t>
  </si>
  <si>
    <t>Comments</t>
  </si>
  <si>
    <t>S W O T   A N A L Y S I S</t>
  </si>
  <si>
    <t xml:space="preserve">A N A L I S I   S W O T </t>
  </si>
  <si>
    <t>Strengths / Weaknesses -&gt; internal factors</t>
  </si>
  <si>
    <t>Punti di forza / debolezza -&gt; fattori interni</t>
  </si>
  <si>
    <t>Strengths / weaknesses</t>
  </si>
  <si>
    <t>Punti di forza / debolezza</t>
  </si>
  <si>
    <t>Opportunities / Threats</t>
  </si>
  <si>
    <t>Opportunità / Minacce</t>
  </si>
  <si>
    <t>Emphasis</t>
  </si>
  <si>
    <t>Ponderazione</t>
  </si>
  <si>
    <t>Opportunities / Threats -&gt; external factors</t>
  </si>
  <si>
    <t>Opportunità / Minacce -&gt; fattori esterni</t>
  </si>
  <si>
    <t>Strengths</t>
  </si>
  <si>
    <t>Punti di forza</t>
  </si>
  <si>
    <t>Weaknesses</t>
  </si>
  <si>
    <t>Punti di debolezza</t>
  </si>
  <si>
    <t>Opportunities</t>
  </si>
  <si>
    <t>Opportunità</t>
  </si>
  <si>
    <t>Threats</t>
  </si>
  <si>
    <t>Minacce</t>
  </si>
  <si>
    <t>V I S I O N  , M I S S I O N  &amp;  V A L U E S</t>
  </si>
  <si>
    <t>V I S I O N E , M I S S I O N E  &amp;  V A L O R I</t>
  </si>
  <si>
    <t>Strengths / Weaknesses</t>
  </si>
  <si>
    <t xml:space="preserve"> Vision</t>
  </si>
  <si>
    <t>Visione</t>
  </si>
  <si>
    <t>S T R A T E G I E S</t>
  </si>
  <si>
    <t xml:space="preserve">S T R A T E G I E </t>
  </si>
  <si>
    <t>Opportunità / Pericoli</t>
  </si>
  <si>
    <t>Pericoli</t>
  </si>
  <si>
    <t>Missione</t>
  </si>
  <si>
    <t>Rischi</t>
  </si>
  <si>
    <t>T H E   B U S I N E S S    M O D E L   C A N V A S</t>
  </si>
  <si>
    <t>Developed for:</t>
  </si>
  <si>
    <t>Creato per:</t>
  </si>
  <si>
    <t>Developed by:</t>
  </si>
  <si>
    <t>Creato da:</t>
  </si>
  <si>
    <t>Updated on:</t>
  </si>
  <si>
    <t>Aggiornato in data:</t>
  </si>
  <si>
    <t>What do you offer customers?</t>
  </si>
  <si>
    <t>Che cosa offrite ai clienti?</t>
  </si>
  <si>
    <t>Which products do you really request?</t>
  </si>
  <si>
    <t>Quali prodotti desiderano veramente?</t>
  </si>
  <si>
    <t>Are you interested?</t>
  </si>
  <si>
    <t>Sono interessati?</t>
  </si>
  <si>
    <t>What relationships will you establish with the individual customer segments? Personal? Virtual? Reserved? etc.</t>
  </si>
  <si>
    <t>Che genere di relazioni intrattenete con i vari segmenti di clientela? Relazioni personali? Virtuali? Confidenziali? Ecc.</t>
  </si>
  <si>
    <t xml:space="preserve"> </t>
  </si>
  <si>
    <t>How do you reach the customer?</t>
  </si>
  <si>
    <t>Come raggiungete i clienti?</t>
  </si>
  <si>
    <t>Who are the most important customers?</t>
  </si>
  <si>
    <t>Chi sono i clienti importanti?</t>
  </si>
  <si>
    <t>What are their requirements?</t>
  </si>
  <si>
    <t>Quali sono le loro esigenze?</t>
  </si>
  <si>
    <t>How much are customers prepared to pay? How does the customer wish to pay? How will revenues be generated?</t>
  </si>
  <si>
    <t>Quanto sono disposti a pagare i clienti? Come preferiscono pagare i clienti? Come generare entrate?</t>
  </si>
  <si>
    <t>How do customers wish deliveries to be effected?</t>
  </si>
  <si>
    <t xml:space="preserve">Come vogliono essere forniti i clienti? </t>
  </si>
  <si>
    <t>Which distribution channels?</t>
  </si>
  <si>
    <t>Quali sono i canali di distribuzione?</t>
  </si>
  <si>
    <t>Which core competences are necessary?</t>
  </si>
  <si>
    <t>Quali competenze chiave sono indispensabili?</t>
  </si>
  <si>
    <t>Which resources are essential?</t>
  </si>
  <si>
    <t>Quali risorse sono indispensabili?</t>
  </si>
  <si>
    <t>Which "trumps" do I hold?</t>
  </si>
  <si>
    <t>Quali sono i miei "atout" ?</t>
  </si>
  <si>
    <t>Which partners and suppliers offer me added value?</t>
  </si>
  <si>
    <t xml:space="preserve">Quali partner e fornitori mi garantiscono un plusvalore? </t>
  </si>
  <si>
    <t>Who do I depend on?</t>
  </si>
  <si>
    <t>Da chi dipendo?</t>
  </si>
  <si>
    <t>What cost structure is there? Which core elements cause the highest costs?</t>
  </si>
  <si>
    <t>Qual è la struttura dei costi? Quali sono gli elementi chiave che generano i costi maggiori?</t>
  </si>
  <si>
    <t>What are my core activities?</t>
  </si>
  <si>
    <t>Quali sono le mie principali attività?</t>
  </si>
  <si>
    <t>Which expertise do I need?</t>
  </si>
  <si>
    <t>Quali competenze mi servono?</t>
  </si>
  <si>
    <t>What is indispensable?</t>
  </si>
  <si>
    <t>Che cosa è indispensabile?</t>
  </si>
  <si>
    <t>P R O D U C T S   &amp;   S E R V I C E S</t>
  </si>
  <si>
    <t xml:space="preserve"> P R O D O T T I   &amp;   S E R V I Z I</t>
  </si>
  <si>
    <t>Product/Service</t>
  </si>
  <si>
    <t>Prodotto / Servizio</t>
  </si>
  <si>
    <t>Demand for the product</t>
  </si>
  <si>
    <t>Domanda del prodotto</t>
  </si>
  <si>
    <t>Unique selling proposition (USP)</t>
  </si>
  <si>
    <t>Argomentazione esclusiva di vendita (USP)</t>
  </si>
  <si>
    <t>Demand</t>
  </si>
  <si>
    <t>Domanda</t>
  </si>
  <si>
    <t xml:space="preserve"> C L I E N T   S E G M E N T A T I O N</t>
  </si>
  <si>
    <t xml:space="preserve"> S E G M E N T A Z I O N E   D E L L A   C L I E N T E L A</t>
  </si>
  <si>
    <t>Profitability</t>
  </si>
  <si>
    <t>Redditività</t>
  </si>
  <si>
    <t>Loyalty/Commitment</t>
  </si>
  <si>
    <t>Lealtà / Fedeltà</t>
  </si>
  <si>
    <t>Highly profitable but always prepared to change</t>
  </si>
  <si>
    <t>Molto redditizio ma pronto a cambiare costantemente</t>
  </si>
  <si>
    <t>Highly profitable and very loyal customers</t>
  </si>
  <si>
    <t>Clienti molto redditizi e molto fedeli</t>
  </si>
  <si>
    <t>Very low profitability and loyalty</t>
  </si>
  <si>
    <t>Scarsa redditività e lealtà</t>
  </si>
  <si>
    <t>Low profitability but strong loyalty</t>
  </si>
  <si>
    <t>Scarsa redditività ma grande lealtà</t>
  </si>
  <si>
    <t>Customer</t>
  </si>
  <si>
    <t>Cliente</t>
  </si>
  <si>
    <t>Loyalty</t>
  </si>
  <si>
    <t>Lealtà</t>
  </si>
  <si>
    <t xml:space="preserve">Customer ABC </t>
  </si>
  <si>
    <t>Cliente ABC</t>
  </si>
  <si>
    <t>Requested client relation?</t>
  </si>
  <si>
    <t>Relazione con il cliente auspicata?</t>
  </si>
  <si>
    <t>How shall the customer be reached?</t>
  </si>
  <si>
    <t>Come raggiungere il cliente?</t>
  </si>
  <si>
    <t>Distribution channels</t>
  </si>
  <si>
    <t>Canali di distribuzione</t>
  </si>
  <si>
    <t>C L I E N T   R E L A T I O N S</t>
  </si>
  <si>
    <t>R E L A Z I O N E   C O N   I L   C L I E N T E</t>
  </si>
  <si>
    <t>D I S T R I B U T I O N   C H A N N E L S</t>
  </si>
  <si>
    <t>C A N A L I   D I   D I S T R I B U Z I O N E</t>
  </si>
  <si>
    <t>M A R K E T   S E G M E N T A T I O N</t>
  </si>
  <si>
    <t xml:space="preserve"> S E G M E N T A Z I O N E  D E L   M E R C A T O</t>
  </si>
  <si>
    <t>Segments</t>
  </si>
  <si>
    <t>Segmento</t>
  </si>
  <si>
    <t>Customers</t>
  </si>
  <si>
    <t>Clienti</t>
  </si>
  <si>
    <t>S T R A T E G I C   B U S I N E S S   
U N I T S   (SBU)</t>
  </si>
  <si>
    <t xml:space="preserve"> A R E E   S T R A T E G I C H E   D I   A F F A R I  (ASA)</t>
  </si>
  <si>
    <t xml:space="preserve">Strategic business units </t>
  </si>
  <si>
    <t>Aree strategiche di affari</t>
  </si>
  <si>
    <t>SBU</t>
  </si>
  <si>
    <t>ASA</t>
  </si>
  <si>
    <t>Synergetic effects</t>
  </si>
  <si>
    <t>Effetti sinergici</t>
  </si>
  <si>
    <t>Market segments</t>
  </si>
  <si>
    <t>Segmenti di mercato</t>
  </si>
  <si>
    <t>Independence</t>
  </si>
  <si>
    <t>Indipendenza</t>
  </si>
  <si>
    <t>S O U R C E S   O F   R E V E N U E</t>
  </si>
  <si>
    <t xml:space="preserve"> F O N T I   D I   R E D D I T O</t>
  </si>
  <si>
    <t>Source of revenue</t>
  </si>
  <si>
    <t>Fonte di reddito</t>
  </si>
  <si>
    <t>C O S T   S T R U C T U R E</t>
  </si>
  <si>
    <t xml:space="preserve"> S T R U T T U R A   D E I   C O S T I</t>
  </si>
  <si>
    <t>Cost units</t>
  </si>
  <si>
    <t>Costi</t>
  </si>
  <si>
    <t>Influence-able?</t>
  </si>
  <si>
    <t>Influenzabilità?</t>
  </si>
  <si>
    <t>C A N V A S :   S T R E N G T H   &amp;   W E A K N E S S E S</t>
  </si>
  <si>
    <r>
      <t> </t>
    </r>
    <r>
      <rPr>
        <sz val="9"/>
        <color rgb="FFFFFFFF"/>
        <rFont val="Arial"/>
        <family val="2"/>
      </rPr>
      <t>C A N V A S:  F O R Z E    &amp;   D E B O L E Z Z E</t>
    </r>
  </si>
  <si>
    <t>totally applies</t>
  </si>
  <si>
    <t>corrisponde perfettamente</t>
  </si>
  <si>
    <t>rather applies</t>
  </si>
  <si>
    <t xml:space="preserve">corrisponde abbastanza </t>
  </si>
  <si>
    <t>partially applies</t>
  </si>
  <si>
    <t xml:space="preserve">corrisponde parzialmente </t>
  </si>
  <si>
    <t>rather doesn't applies</t>
  </si>
  <si>
    <t>corrisponde poco</t>
  </si>
  <si>
    <t>does not applie at all</t>
  </si>
  <si>
    <t>non corrisponde per nulla</t>
  </si>
  <si>
    <t>Our Value Propositions are well aligned with customer needs</t>
  </si>
  <si>
    <t xml:space="preserve">Il valore da noi creato corrisponde alle esigenze dei nostri clienti </t>
  </si>
  <si>
    <t>Our Value Propositions have strong network effects</t>
  </si>
  <si>
    <t>Il valore da noi creato ha un forte impatto sulla rete (networking)</t>
  </si>
  <si>
    <t>There are synergies between our products and services</t>
  </si>
  <si>
    <t xml:space="preserve">Sussistono sinergie tra i nostri prodotti e servizi </t>
  </si>
  <si>
    <t>Our customer are satisfied</t>
  </si>
  <si>
    <t xml:space="preserve">I nostri clienti sono soddisfatti </t>
  </si>
  <si>
    <t>We benefit from strong margins</t>
  </si>
  <si>
    <t xml:space="preserve">I nostri margini sono elevati </t>
  </si>
  <si>
    <t>Our revenues are predictable</t>
  </si>
  <si>
    <t>I nostri ricavi sono prevedibili</t>
  </si>
  <si>
    <t>We have recurring Revenue Streams and frequent repeat purchases</t>
  </si>
  <si>
    <t xml:space="preserve">Abbiamo entrate ricorrenti e frequenti acquisti ripetuti </t>
  </si>
  <si>
    <t>Our Revenue Streams are diversified</t>
  </si>
  <si>
    <t>I nostri flussi di entrate sono diversificati</t>
  </si>
  <si>
    <t>Our Revenue Streams are sustainable</t>
  </si>
  <si>
    <t>I nostri flussi di entrate sono durevoli</t>
  </si>
  <si>
    <t>We collect revenues before we incur expenses</t>
  </si>
  <si>
    <t>Incassiamo ciò che ci spetta prima di effettuare nuove spese</t>
  </si>
  <si>
    <t>We charge for what customers are really willing to pay for</t>
  </si>
  <si>
    <t>L’importo delle nostre fatture corrisponde alla cifra che il cliente è disposto a pagare</t>
  </si>
  <si>
    <t>Our pricing mechanismes capture full willingness to pay</t>
  </si>
  <si>
    <t>I nostri prezzi sono strutturati in base a quanto il cliente è disposto a pagare</t>
  </si>
  <si>
    <t>Our costs are predictable</t>
  </si>
  <si>
    <t>I nostri costi sono prevedibili</t>
  </si>
  <si>
    <t>Our Cost Structure is correctly matched to our business model</t>
  </si>
  <si>
    <t>La nostra struttura dei costi è perfettamente adattata al nostro modello di business</t>
  </si>
  <si>
    <t>Our operations are cost-efficient</t>
  </si>
  <si>
    <t>Le nostre attività sono redditizie</t>
  </si>
  <si>
    <t>We benefit from economies of scale</t>
  </si>
  <si>
    <t>Beneficiamo di economie di scala</t>
  </si>
  <si>
    <t>Customer churn rates are low</t>
  </si>
  <si>
    <t>Il tasso di fluttuazione della clientela è basso</t>
  </si>
  <si>
    <t>Customer base is well segmented</t>
  </si>
  <si>
    <t>La segmentazione della clientela è buona</t>
  </si>
  <si>
    <t>We are continuously acquiring new customers</t>
  </si>
  <si>
    <t xml:space="preserve">Acquisiamo regolarmente nuovi clienti </t>
  </si>
  <si>
    <t>Our Channels are efficient</t>
  </si>
  <si>
    <t xml:space="preserve">I nostri canali di distribuzione sono molto efficaci </t>
  </si>
  <si>
    <t>Our Channels are effective</t>
  </si>
  <si>
    <t>I nostri canali di distribuzione sono redditizi</t>
  </si>
  <si>
    <t>Channel reach ist strong among customers</t>
  </si>
  <si>
    <t>La penetrazione dei canali di distribuzione è buona</t>
  </si>
  <si>
    <t>Customers can easily see our Channels</t>
  </si>
  <si>
    <t>I nostri canali di distribuzione vengono facilmente identificati dai nostri clienti</t>
  </si>
  <si>
    <t>Channels are strongly integrated</t>
  </si>
  <si>
    <t>I canali di distribuzione sono fortemente integrati</t>
  </si>
  <si>
    <t>Channels provide economies of scope</t>
  </si>
  <si>
    <t>I canali di distribuzione permettono di generare sinergie e di risparmiare sui costi (economies of scope)</t>
  </si>
  <si>
    <t>Channels are matched to Customer Segments</t>
  </si>
  <si>
    <t>I canali di distribuzione sono perfettamente adattati ai segmenti della clientela</t>
  </si>
  <si>
    <t>Strong Customer Relationships</t>
  </si>
  <si>
    <t>Le relazioni con i clienti sono molto solide</t>
  </si>
  <si>
    <t>Relationship quality matches Customers Segements</t>
  </si>
  <si>
    <t xml:space="preserve">La qualità della relazione corrisponde alla segmentazione della clientela </t>
  </si>
  <si>
    <t>Relationship bind customers through high switching costs</t>
  </si>
  <si>
    <t>Le relazioni con i clienti sono di natura tale da generare costi elevati in caso di cambiamento</t>
  </si>
  <si>
    <t>Our brand is strong</t>
  </si>
  <si>
    <t>Il nostro marchio è forte</t>
  </si>
  <si>
    <t>Our Key Resources are difficulte for competitiors to replicate</t>
  </si>
  <si>
    <t xml:space="preserve">Le nostre risorse più importanti sono difficili da riprodurre per la concorrenza </t>
  </si>
  <si>
    <t>Resource needs are predictable</t>
  </si>
  <si>
    <t>Il fabbisogno di risorse è prevedibile</t>
  </si>
  <si>
    <t>We deploy Key Resources in the right amount at the right time</t>
  </si>
  <si>
    <t>Sappiamo mobilitare le risorse giuste al momento giusto e nella quantità giusta</t>
  </si>
  <si>
    <t>We efficiently execute Key Activities</t>
  </si>
  <si>
    <t>Svolgiamo le nostre attività chiave con efficacia</t>
  </si>
  <si>
    <t>Our Key Activities are difficult to copy</t>
  </si>
  <si>
    <t xml:space="preserve">Le nostre attività chiave sono difficilmente copiabili </t>
  </si>
  <si>
    <t>Execution quality is high</t>
  </si>
  <si>
    <t>La qualità di attuazione è elevata</t>
  </si>
  <si>
    <t>Balance of in-house versus outsourced execution is ideal</t>
  </si>
  <si>
    <t xml:space="preserve">L’equilibrio tra attività interne e subappaltate è ideale </t>
  </si>
  <si>
    <t>We are focused and work with partners when necessary</t>
  </si>
  <si>
    <t xml:space="preserve">Crediamo nel partenariato e se necessario collaboriamo con i nostri partner </t>
  </si>
  <si>
    <t>We enjoy good working relationships with Key Partners</t>
  </si>
  <si>
    <t xml:space="preserve">Collaboriamo con piacere con i nostri partner più importanti </t>
  </si>
  <si>
    <t>Impatto (1 - 10)</t>
  </si>
  <si>
    <t>Domande:</t>
  </si>
  <si>
    <t>Impatto:</t>
  </si>
  <si>
    <t>Totale punti:</t>
  </si>
  <si>
    <t xml:space="preserve"> from</t>
  </si>
  <si>
    <t xml:space="preserve">di </t>
  </si>
  <si>
    <t>Summary</t>
  </si>
  <si>
    <t>Riassunto</t>
  </si>
  <si>
    <t>Oportunities</t>
  </si>
  <si>
    <t>Forze</t>
  </si>
  <si>
    <t>Oportunità</t>
  </si>
  <si>
    <t>C A N V A S : O P P O R T U N I T I E S   &amp;  T H R E A T S</t>
  </si>
  <si>
    <t>C A N V A S: O P P O R T U N I T À   &amp;   P E R I C O L I</t>
  </si>
  <si>
    <t>We generate recurring revenues by converting products into services</t>
  </si>
  <si>
    <t>Possiamo generare ricavi ricorrenti convertendo prodotti in servizi</t>
  </si>
  <si>
    <t>We integrate our products or services</t>
  </si>
  <si>
    <t>Possiamo integrare meglio i nostri prodotti o servizi</t>
  </si>
  <si>
    <t>We satisfy additional customer needs</t>
  </si>
  <si>
    <t>Possiamo soddisfare altre esigenze dei nostri clienti</t>
  </si>
  <si>
    <t>A complement or  extensions of our Value Proposition is possible</t>
  </si>
  <si>
    <t>Ci sono complementi o possibili estensioni che creano un valore supplementare</t>
  </si>
  <si>
    <t>We could do other jobs on behalf of our customers</t>
  </si>
  <si>
    <t xml:space="preserve">Possiamo offrire altre prestazioni ai nostri clienti </t>
  </si>
  <si>
    <t>There are substitute products and services available</t>
  </si>
  <si>
    <t xml:space="preserve">Sono disponibili prodotti e servizi sostitutivi </t>
  </si>
  <si>
    <t>Competitors are threatening to offer better prices or value</t>
  </si>
  <si>
    <t>I concorrenti possono offrire ai clienti più valore e prezzi più bassi</t>
  </si>
  <si>
    <t>We can replace one-time transaction revenues with recurring revenues</t>
  </si>
  <si>
    <t xml:space="preserve">Possiamo generare puntualmente fatturato da transazioni partendo da entrate ricorrenti </t>
  </si>
  <si>
    <t>Our customers are willing to pay for other elements</t>
  </si>
  <si>
    <t>I nostri clienti sono disposti a pagare per prodotti o servizi supplementari</t>
  </si>
  <si>
    <t>We have cross-selling opportunities either internally or with partners</t>
  </si>
  <si>
    <t xml:space="preserve">Abbiamo la possibilità di effettuare vendite trasversali internamente o con partner </t>
  </si>
  <si>
    <t>We can add or create other Revenue Streams</t>
  </si>
  <si>
    <t>Possiamo aggiungere o creare flussi di entrate supplementari</t>
  </si>
  <si>
    <t>We can increase prices</t>
  </si>
  <si>
    <t>Possiamo aumentare i prezzi</t>
  </si>
  <si>
    <t>Our margins are threatened by competitors and/or by new technology</t>
  </si>
  <si>
    <t xml:space="preserve">I nostri margini sono messi sotto pressione dalla concorrenza e/o dalle nuove tecnologie </t>
  </si>
  <si>
    <t>We depend on one or more Revenues Streams</t>
  </si>
  <si>
    <t>Siamo troppo dipendenti da uno o più flussi di entrate</t>
  </si>
  <si>
    <t>There are Revenue Streams which are likely to disappear in the future</t>
  </si>
  <si>
    <t xml:space="preserve">Abbiamo dei flussi di entrate destinati ben presto ad esaurirsi </t>
  </si>
  <si>
    <t>We can reduce costs</t>
  </si>
  <si>
    <t>Possiamo ridurre i nostri costi</t>
  </si>
  <si>
    <t>Some costs threaten to become unpredictable</t>
  </si>
  <si>
    <t>Determinati costi rischiano di diventare incalcolabili</t>
  </si>
  <si>
    <t>Some costs threaten to grow more quickly than the revenues they support</t>
  </si>
  <si>
    <t xml:space="preserve">Determinati costi minacciano di aumentare più rapidamente delle corrispondenti entrate </t>
  </si>
  <si>
    <t>We can benefit from a growing market</t>
  </si>
  <si>
    <t>Possiamo beneficiare di un mercato in piena crescita/espansione</t>
  </si>
  <si>
    <t>We can serve new Customer Segments</t>
  </si>
  <si>
    <t xml:space="preserve">Possiamo servire nuovi segmenti di clientela </t>
  </si>
  <si>
    <t xml:space="preserve">We can better serve our customer through finer segmentation </t>
  </si>
  <si>
    <t>Grazie a una segmentazione più capillare, possiamo assistere meglio i nostri clienti</t>
  </si>
  <si>
    <t>Our market will be saturated soon</t>
  </si>
  <si>
    <t>Il nostro mercato rischia di essere ben presto saturo</t>
  </si>
  <si>
    <t>Our competitors are threatening our market share</t>
  </si>
  <si>
    <t>I nostri concorrenti minacciano le nostre quote di mercato</t>
  </si>
  <si>
    <t>It is likely that we loose customers</t>
  </si>
  <si>
    <t>Potremmo perdere i nostri clienti</t>
  </si>
  <si>
    <t>It is likely that customers are to defect</t>
  </si>
  <si>
    <t>C'è il rischio che i nostri clienti non possano pagare entro i termini stabiliti</t>
  </si>
  <si>
    <t>Competition will intensify in our market</t>
  </si>
  <si>
    <t xml:space="preserve">La concorrenza rischia di intensificarsi rapidamente sul nostro mercato  </t>
  </si>
  <si>
    <t>We can improve channel efficiency and effectiveness</t>
  </si>
  <si>
    <t xml:space="preserve">Possiamo migliorare l'efficienza, l'efficacia, la redditività e le prestazioni dei nostri canali  </t>
  </si>
  <si>
    <t>We can better integrate our Channels</t>
  </si>
  <si>
    <t>Possiamo migliorare l'integrazione dei nostri canali di distribuzione</t>
  </si>
  <si>
    <t>We can find new complementary partner Channels</t>
  </si>
  <si>
    <t xml:space="preserve">Possiamo trovare nuovi canali di distribuzione </t>
  </si>
  <si>
    <t>We can increase margins by directly serving customers</t>
  </si>
  <si>
    <t xml:space="preserve">Possiamo aumentare i nostri margini servendo direttamente i nostri clienti </t>
  </si>
  <si>
    <t>We can better align Channels with Customer Segments</t>
  </si>
  <si>
    <t xml:space="preserve">Possiamo migliorare la conformità dei canali e dei segmenti della clientela </t>
  </si>
  <si>
    <t>Competitors threaten our Channels</t>
  </si>
  <si>
    <t xml:space="preserve">I nostri concorrenti minacciano i nostri canali di distribuzione </t>
  </si>
  <si>
    <t>Our Channels are in danger of becoming irrelevant to customers</t>
  </si>
  <si>
    <t xml:space="preserve">I nostri canali di distribuzione potrebbero non più essere pertinenti/adatti ai nostri clienti </t>
  </si>
  <si>
    <t>There is potential to improve customer follow-up</t>
  </si>
  <si>
    <t>L'assistenza alla clientela può essere migliorata</t>
  </si>
  <si>
    <t>We can tighten our relationships with customers</t>
  </si>
  <si>
    <t>Possiamo intensificare le relazioni con i nostri clienti</t>
  </si>
  <si>
    <t>We can improve personalization</t>
  </si>
  <si>
    <t>Possiamo migliorare la personalizzazione</t>
  </si>
  <si>
    <t>We can increase switching costs for  customers</t>
  </si>
  <si>
    <t>Possiamo aumentare i costi di transizione (switching costs)</t>
  </si>
  <si>
    <t>We have identified and "fired" unprofitable customers</t>
  </si>
  <si>
    <t>Abbiamo identificato ed "eliminato" i clienti non redditizi</t>
  </si>
  <si>
    <t>We have automate some relationships</t>
  </si>
  <si>
    <t>Abbiamo automatizzato determinate relazioni</t>
  </si>
  <si>
    <t>Some of our Customer Relationships are in danger of deteriorating</t>
  </si>
  <si>
    <t xml:space="preserve">Le nostre relazioni con i clienti rischiano di deteriorarsi </t>
  </si>
  <si>
    <t>We can use less costly resources to achieve the same results</t>
  </si>
  <si>
    <t>Possiamo utilizzare risorse meno costose per ottenere lo stesso risultato</t>
  </si>
  <si>
    <t>Which Key Resources could be  sourced from partners</t>
  </si>
  <si>
    <t>Ci servono risorse chiave più accessibili ai nostri partner</t>
  </si>
  <si>
    <t>Some Key Resources are under-exploited</t>
  </si>
  <si>
    <t>Abbiamo risorse chiave sottosfruttate</t>
  </si>
  <si>
    <t>We have unused intellectual property of value to others</t>
  </si>
  <si>
    <t xml:space="preserve">Possediamo brevetti o altre invenzioni non utilizzate che potrebbero avere valore per altri </t>
  </si>
  <si>
    <t>We face a disruption in the supply of certain resources</t>
  </si>
  <si>
    <t xml:space="preserve">Rischiamo di essere confrontati a una situazione di penuria per determinate risorse </t>
  </si>
  <si>
    <t>The quality of our resources are threatened</t>
  </si>
  <si>
    <t>La qualità delle nostre risorse è minacciata</t>
  </si>
  <si>
    <t>We can standardize some Key Activities</t>
  </si>
  <si>
    <t>Possiamo standardizzare alcune attività chiave</t>
  </si>
  <si>
    <t>We can improve efficiency in general</t>
  </si>
  <si>
    <t>Possiamo migliorare in generale la nostra performance</t>
  </si>
  <si>
    <t>IT can support boost efficiency</t>
  </si>
  <si>
    <t>Un supporto informatico potrebbe migliorare la nostra performance</t>
  </si>
  <si>
    <t>Some Key Activities might be disrupted</t>
  </si>
  <si>
    <t xml:space="preserve">Alcune attività chiave potrebbero essere compromesse </t>
  </si>
  <si>
    <t>The quality of our activities are threatened</t>
  </si>
  <si>
    <t xml:space="preserve">La qualità delle nostre attività è a rischio </t>
  </si>
  <si>
    <t>There are outsourcing opportunities</t>
  </si>
  <si>
    <t xml:space="preserve">Esistono opportunità di esternalizzazione  </t>
  </si>
  <si>
    <t>Greater collaboration with partners could help us focus on our core business</t>
  </si>
  <si>
    <t>Una maggiore collaborazione con i nostri partner ci aiuterebbe a concentrarci sulle nostre attività primarie</t>
  </si>
  <si>
    <t>There are cross-selling opportunities with partners</t>
  </si>
  <si>
    <t>Ci sono opportunità di vendite incrociate/associate con i nostri partner</t>
  </si>
  <si>
    <t>Partner Channels help us reach better our customer</t>
  </si>
  <si>
    <t xml:space="preserve">I canali di distribuzione dei nostri partner potrebbero aiutarci a raggiungere un maggior numero di clienti </t>
  </si>
  <si>
    <t>Partner could complement our Value Proposition</t>
  </si>
  <si>
    <t>I nostri partner potrebbero completare la nostra proposta di valore</t>
  </si>
  <si>
    <t>We are in danger of losing any partners</t>
  </si>
  <si>
    <t>Rischiamo di perdere i nostri partner</t>
  </si>
  <si>
    <t>Our partners might collaborate with competitors</t>
  </si>
  <si>
    <t xml:space="preserve">I nostri partner potrebbero collaborare con la concorrenza </t>
  </si>
  <si>
    <t>We dependent to much on certain partners</t>
  </si>
  <si>
    <t xml:space="preserve">Siamo troppo dipendenti da determinati partner  </t>
  </si>
  <si>
    <t>Would you like to open the program "Finance"?</t>
  </si>
  <si>
    <t>Volete aprire il programma "Finanze"?</t>
  </si>
  <si>
    <t>Please make sure that the file "Finance.xlsm" is in the same folder!</t>
  </si>
  <si>
    <t>Assicurarsi che il file  "Finanze.xlsm" si trova nel stesso direttorio!</t>
  </si>
  <si>
    <t>SEGMENTAZIONE DEL MERCATO</t>
  </si>
  <si>
    <t>Market</t>
  </si>
  <si>
    <t xml:space="preserve"> Mercato</t>
  </si>
  <si>
    <t>Potential</t>
  </si>
  <si>
    <t xml:space="preserve"> Potenziale</t>
  </si>
  <si>
    <t>Expected growth</t>
  </si>
  <si>
    <t xml:space="preserve"> Crescita attesa</t>
  </si>
  <si>
    <t>Market volume</t>
  </si>
  <si>
    <t xml:space="preserve"> Volume del mercato</t>
  </si>
  <si>
    <t>Characteristics</t>
  </si>
  <si>
    <t xml:space="preserve"> Caratteristiche</t>
  </si>
  <si>
    <t>Intensity of demand</t>
  </si>
  <si>
    <t xml:space="preserve"> Intensità della domanda</t>
  </si>
  <si>
    <t>Mass market</t>
  </si>
  <si>
    <t xml:space="preserve"> Mercato di massa</t>
  </si>
  <si>
    <t>Declining market</t>
  </si>
  <si>
    <t xml:space="preserve"> Mercato in contrazione</t>
  </si>
  <si>
    <t>Market of the future</t>
  </si>
  <si>
    <t xml:space="preserve"> Mercato del futuro</t>
  </si>
  <si>
    <t>Niche market</t>
  </si>
  <si>
    <t xml:space="preserve"> Mercato di nicchia</t>
  </si>
  <si>
    <t>In SFr.</t>
  </si>
  <si>
    <t xml:space="preserve"> in Frs.</t>
  </si>
  <si>
    <t>Market share [%]</t>
  </si>
  <si>
    <t xml:space="preserve"> Quota di mercato [%]</t>
  </si>
  <si>
    <t>L I F E   C Y C L E</t>
  </si>
  <si>
    <t xml:space="preserve"> CICLO DI VITA DEL PRODOTTO</t>
  </si>
  <si>
    <t xml:space="preserve"> Cifra d'affari</t>
  </si>
  <si>
    <t>Profit</t>
  </si>
  <si>
    <t xml:space="preserve"> Utile</t>
  </si>
  <si>
    <t>Profit rate</t>
  </si>
  <si>
    <t xml:space="preserve"> Tasso di profitto</t>
  </si>
  <si>
    <t>Time</t>
  </si>
  <si>
    <t xml:space="preserve"> Tempo</t>
  </si>
  <si>
    <t xml:space="preserve"> Introduzione</t>
  </si>
  <si>
    <t>Growth</t>
  </si>
  <si>
    <t xml:space="preserve"> Crescita</t>
  </si>
  <si>
    <t>Maturity</t>
  </si>
  <si>
    <t xml:space="preserve"> Maturità</t>
  </si>
  <si>
    <t xml:space="preserve"> Saturazione</t>
  </si>
  <si>
    <t>Decline</t>
  </si>
  <si>
    <t xml:space="preserve"> Declino</t>
  </si>
  <si>
    <t>Development</t>
  </si>
  <si>
    <t xml:space="preserve"> Sviluppo</t>
  </si>
  <si>
    <t>Product life-cycle</t>
  </si>
  <si>
    <t xml:space="preserve"> Ciclo di vita del prodotto</t>
  </si>
  <si>
    <t xml:space="preserve"> COMUNICAZIONE</t>
  </si>
  <si>
    <t>Advertisement</t>
  </si>
  <si>
    <t xml:space="preserve"> Pubblicità</t>
  </si>
  <si>
    <t>Sales promotion</t>
  </si>
  <si>
    <t xml:space="preserve"> Promozione delle vendite</t>
  </si>
  <si>
    <t>Personal selling</t>
  </si>
  <si>
    <t xml:space="preserve"> Vendita personale</t>
  </si>
  <si>
    <t xml:space="preserve"> Internet</t>
  </si>
  <si>
    <t>Social media</t>
  </si>
  <si>
    <t xml:space="preserve"> Social media</t>
  </si>
  <si>
    <t>Direct marketing</t>
  </si>
  <si>
    <t xml:space="preserve"> Marketing diretto</t>
  </si>
  <si>
    <t>Public relations</t>
  </si>
  <si>
    <t xml:space="preserve"> Pubbliche relazioni</t>
  </si>
  <si>
    <t>Diverse</t>
  </si>
  <si>
    <t xml:space="preserve"> Varie</t>
  </si>
  <si>
    <t xml:space="preserve"> Impatto</t>
  </si>
  <si>
    <t>M A R K E T I N G   M I X</t>
  </si>
  <si>
    <t xml:space="preserve"> MARKETING MIX</t>
  </si>
  <si>
    <t>Product policy</t>
  </si>
  <si>
    <t xml:space="preserve"> Politica dei prodotti</t>
  </si>
  <si>
    <t>Pricing policy</t>
  </si>
  <si>
    <t xml:space="preserve"> Politica di prezzo</t>
  </si>
  <si>
    <t>Distribution policy</t>
  </si>
  <si>
    <t xml:space="preserve"> Politica di distribuzione</t>
  </si>
  <si>
    <t>Communication policy</t>
  </si>
  <si>
    <t xml:space="preserve"> Politica di comunicazione</t>
  </si>
  <si>
    <t>Which characteristics should my product/service have?</t>
  </si>
  <si>
    <t xml:space="preserve"> Quali caratteristiche deve avere il prodotto / il servizio?</t>
  </si>
  <si>
    <t>How much are my customers prepared to pay?</t>
  </si>
  <si>
    <t xml:space="preserve"> Quale prezzo sono disposti a pagare i miei clienti?</t>
  </si>
  <si>
    <t>What is the best way for me to sell the product / services?</t>
  </si>
  <si>
    <t xml:space="preserve"> Qual è il miglior metodo per vendere il prodotto / servizio?</t>
  </si>
  <si>
    <t>What is the best way for me to communicate with my customers?</t>
  </si>
  <si>
    <t xml:space="preserve"> Qual è il miglior metodo per comunicare con i miei clienti?</t>
  </si>
  <si>
    <t>Marketing Mix</t>
  </si>
  <si>
    <t xml:space="preserve"> Marketing mix</t>
  </si>
  <si>
    <t>D E V E L O P M E N T   T R E N D S</t>
  </si>
  <si>
    <t>T E N D E N Z E   D I   S V I L U P P O</t>
  </si>
  <si>
    <t>Political trends</t>
  </si>
  <si>
    <t>Tendenze politiche</t>
  </si>
  <si>
    <t>Economic trends</t>
  </si>
  <si>
    <t>Tendenze economiche</t>
  </si>
  <si>
    <t>Sociological trends</t>
  </si>
  <si>
    <t>Tendenze sociologiche</t>
  </si>
  <si>
    <t>Technological trends</t>
  </si>
  <si>
    <t>Tendenze tecnologiche</t>
  </si>
  <si>
    <t>Ecological trends</t>
  </si>
  <si>
    <t>Tendenze ecologiche</t>
  </si>
  <si>
    <t>Legal trends</t>
  </si>
  <si>
    <t>Tendenze legislative</t>
  </si>
  <si>
    <t>Comunicazione</t>
  </si>
  <si>
    <t>Nbr.</t>
  </si>
  <si>
    <t>R O U G H   P L A N N I N G</t>
  </si>
  <si>
    <t>P I A N I F I C A Z I O N E    S O M M A R I O</t>
  </si>
  <si>
    <t>Finish</t>
  </si>
  <si>
    <t>Fine</t>
  </si>
  <si>
    <t>Start</t>
  </si>
  <si>
    <t>Inizio</t>
  </si>
  <si>
    <t>Week</t>
  </si>
  <si>
    <t>Settimana</t>
  </si>
  <si>
    <t>Total (8h per day)</t>
  </si>
  <si>
    <t>Giorni di lavoro (8 ore)</t>
  </si>
  <si>
    <t>Begin calendar</t>
  </si>
  <si>
    <t>Inizio calendario</t>
  </si>
  <si>
    <t>Task</t>
  </si>
  <si>
    <t>Compito</t>
  </si>
  <si>
    <t>C O M P A R A T I T I V E   M A T R I X</t>
  </si>
  <si>
    <t xml:space="preserve"> MATRICE COMPARATIVA</t>
  </si>
  <si>
    <t>Tool</t>
  </si>
  <si>
    <t xml:space="preserve"> Strumento</t>
  </si>
  <si>
    <t>Criterion</t>
  </si>
  <si>
    <t xml:space="preserve"> Criterio</t>
  </si>
  <si>
    <t xml:space="preserve"> Ponderazione</t>
  </si>
  <si>
    <t>Assessment</t>
  </si>
  <si>
    <t xml:space="preserve"> Valutazione</t>
  </si>
  <si>
    <t xml:space="preserve"> Totale</t>
  </si>
  <si>
    <t>Marketing &amp; Distribuzione</t>
  </si>
  <si>
    <t>SOWT Analysis</t>
  </si>
  <si>
    <t>Company</t>
  </si>
  <si>
    <t>Azienda</t>
  </si>
  <si>
    <t>Products</t>
  </si>
  <si>
    <t>Prodotti</t>
  </si>
  <si>
    <t>Market &amp; Competition</t>
  </si>
  <si>
    <t>Financial plan</t>
  </si>
  <si>
    <t>Finanze</t>
  </si>
  <si>
    <t>Potenziale</t>
  </si>
  <si>
    <t>Project Management</t>
  </si>
  <si>
    <t>Strategies</t>
  </si>
  <si>
    <t>Management Cockpit</t>
  </si>
  <si>
    <t>Porter's 5 forces</t>
  </si>
  <si>
    <t>Developping trends</t>
  </si>
  <si>
    <t>SWOT Analysis</t>
  </si>
  <si>
    <t>Timing</t>
  </si>
  <si>
    <t>PESTEL Analysis</t>
  </si>
  <si>
    <t>Key Figures</t>
  </si>
  <si>
    <t>Develop strategies</t>
  </si>
  <si>
    <r>
      <t>©</t>
    </r>
    <r>
      <rPr>
        <b/>
        <sz val="8"/>
        <color rgb="FFFF0000"/>
        <rFont val="Calibri Light"/>
        <family val="2"/>
      </rPr>
      <t xml:space="preserve"> </t>
    </r>
    <r>
      <rPr>
        <sz val="8"/>
        <color rgb="FFFF0000"/>
        <rFont val="Calibri Light"/>
        <family val="2"/>
      </rPr>
      <t>i</t>
    </r>
    <r>
      <rPr>
        <sz val="8"/>
        <color theme="3" tint="-0.249977111117893"/>
        <rFont val="Calibri Light"/>
        <family val="2"/>
      </rPr>
      <t>Management</t>
    </r>
    <r>
      <rPr>
        <sz val="8"/>
        <color theme="1"/>
        <rFont val="Calibri Light"/>
        <family val="2"/>
      </rPr>
      <t xml:space="preserve"> </t>
    </r>
    <r>
      <rPr>
        <sz val="8"/>
        <color theme="1" tint="0.499984740745262"/>
        <rFont val="Calibri Light"/>
        <family val="2"/>
      </rPr>
      <t>• s.</t>
    </r>
    <r>
      <rPr>
        <sz val="8"/>
        <color rgb="FFFF0000"/>
        <rFont val="Calibri Light"/>
        <family val="2"/>
      </rPr>
      <t>i</t>
    </r>
    <r>
      <rPr>
        <sz val="8"/>
        <color theme="1" tint="0.499984740745262"/>
        <rFont val="Calibri Light"/>
        <family val="2"/>
      </rPr>
      <t>mboden • www.2</t>
    </r>
    <r>
      <rPr>
        <b/>
        <sz val="8"/>
        <color theme="1" tint="0.499984740745262"/>
        <rFont val="Calibri Light"/>
        <family val="2"/>
      </rPr>
      <t>i</t>
    </r>
    <r>
      <rPr>
        <sz val="8"/>
        <color theme="1" tint="0.499984740745262"/>
        <rFont val="Calibri Light"/>
        <family val="2"/>
      </rPr>
      <t>Management.ch</t>
    </r>
  </si>
  <si>
    <r>
      <rPr>
        <sz val="8"/>
        <color theme="1"/>
        <rFont val="Calibri Light"/>
        <family val="2"/>
      </rPr>
      <t>©</t>
    </r>
    <r>
      <rPr>
        <b/>
        <sz val="8"/>
        <color rgb="FFFF0000"/>
        <rFont val="Calibri Light"/>
        <family val="2"/>
      </rPr>
      <t xml:space="preserve"> </t>
    </r>
    <r>
      <rPr>
        <sz val="8"/>
        <color rgb="FFFF0000"/>
        <rFont val="Calibri Light"/>
        <family val="2"/>
      </rPr>
      <t>i</t>
    </r>
    <r>
      <rPr>
        <sz val="8"/>
        <color theme="3" tint="-0.249977111117893"/>
        <rFont val="Calibri Light"/>
        <family val="2"/>
      </rPr>
      <t>Management</t>
    </r>
    <r>
      <rPr>
        <sz val="8"/>
        <color theme="1"/>
        <rFont val="Calibri Light"/>
        <family val="2"/>
      </rPr>
      <t xml:space="preserve"> </t>
    </r>
    <r>
      <rPr>
        <sz val="8"/>
        <color theme="1" tint="0.499984740745262"/>
        <rFont val="Calibri Light"/>
        <family val="2"/>
      </rPr>
      <t>• s.</t>
    </r>
    <r>
      <rPr>
        <sz val="8"/>
        <color rgb="FFFF0000"/>
        <rFont val="Calibri Light"/>
        <family val="2"/>
      </rPr>
      <t>i</t>
    </r>
    <r>
      <rPr>
        <sz val="8"/>
        <color theme="1" tint="0.499984740745262"/>
        <rFont val="Calibri Light"/>
        <family val="2"/>
      </rPr>
      <t>mboden • www.2</t>
    </r>
    <r>
      <rPr>
        <b/>
        <sz val="8"/>
        <color theme="1" tint="0.499984740745262"/>
        <rFont val="Calibri Light"/>
        <family val="2"/>
      </rPr>
      <t>i</t>
    </r>
    <r>
      <rPr>
        <sz val="8"/>
        <color theme="1" tint="0.499984740745262"/>
        <rFont val="Calibri Light"/>
        <family val="2"/>
      </rPr>
      <t>Management.ch</t>
    </r>
  </si>
  <si>
    <r>
      <rPr>
        <sz val="11"/>
        <color theme="1"/>
        <rFont val="Calibri Light"/>
        <family val="2"/>
      </rPr>
      <t>©</t>
    </r>
    <r>
      <rPr>
        <b/>
        <sz val="11"/>
        <color rgb="FFFF0000"/>
        <rFont val="Calibri Light"/>
        <family val="2"/>
      </rPr>
      <t xml:space="preserve"> i</t>
    </r>
    <r>
      <rPr>
        <sz val="11"/>
        <color theme="3"/>
        <rFont val="Calibri Light"/>
        <family val="2"/>
      </rPr>
      <t>Management</t>
    </r>
    <r>
      <rPr>
        <sz val="11"/>
        <color theme="1"/>
        <rFont val="Calibri Light"/>
        <family val="2"/>
      </rPr>
      <t xml:space="preserve"> - s.</t>
    </r>
    <r>
      <rPr>
        <b/>
        <sz val="11"/>
        <color rgb="FFFF0000"/>
        <rFont val="Calibri Light"/>
        <family val="2"/>
      </rPr>
      <t>i</t>
    </r>
    <r>
      <rPr>
        <sz val="11"/>
        <color theme="1"/>
        <rFont val="Calibri Light"/>
        <family val="2"/>
      </rPr>
      <t>mboden</t>
    </r>
  </si>
  <si>
    <r>
      <t>©</t>
    </r>
    <r>
      <rPr>
        <b/>
        <sz val="8"/>
        <color rgb="FFFF0000"/>
        <rFont val="Calibri Light"/>
        <family val="2"/>
      </rPr>
      <t xml:space="preserve"> </t>
    </r>
    <r>
      <rPr>
        <sz val="8"/>
        <color rgb="FFFF0000"/>
        <rFont val="Calibri Light"/>
        <family val="2"/>
      </rPr>
      <t>i</t>
    </r>
    <r>
      <rPr>
        <sz val="8"/>
        <color theme="3" tint="-0.249977111117893"/>
        <rFont val="Calibri Light"/>
        <family val="2"/>
      </rPr>
      <t>Management</t>
    </r>
    <r>
      <rPr>
        <sz val="8"/>
        <color theme="1"/>
        <rFont val="Calibri Light"/>
        <family val="2"/>
      </rPr>
      <t xml:space="preserve"> </t>
    </r>
    <r>
      <rPr>
        <sz val="8"/>
        <color theme="1" tint="0.499984740745262"/>
        <rFont val="Calibri Light"/>
        <family val="2"/>
      </rPr>
      <t>• www.2</t>
    </r>
    <r>
      <rPr>
        <b/>
        <sz val="8"/>
        <color theme="1" tint="0.499984740745262"/>
        <rFont val="Calibri Light"/>
        <family val="2"/>
      </rPr>
      <t>i</t>
    </r>
    <r>
      <rPr>
        <sz val="8"/>
        <color theme="1" tint="0.499984740745262"/>
        <rFont val="Calibri Light"/>
        <family val="2"/>
      </rPr>
      <t>Management.ch</t>
    </r>
  </si>
  <si>
    <r>
      <rPr>
        <sz val="8"/>
        <color theme="1"/>
        <rFont val="Calibri Light"/>
        <family val="2"/>
      </rPr>
      <t>©</t>
    </r>
    <r>
      <rPr>
        <b/>
        <sz val="8"/>
        <color rgb="FFFF0000"/>
        <rFont val="Calibri Light"/>
        <family val="2"/>
      </rPr>
      <t xml:space="preserve"> </t>
    </r>
    <r>
      <rPr>
        <sz val="8"/>
        <color rgb="FFFF0000"/>
        <rFont val="Calibri Light"/>
        <family val="2"/>
      </rPr>
      <t>i</t>
    </r>
    <r>
      <rPr>
        <sz val="8"/>
        <color theme="3" tint="-0.249977111117893"/>
        <rFont val="Calibri Light"/>
        <family val="2"/>
      </rPr>
      <t>Management</t>
    </r>
    <r>
      <rPr>
        <sz val="8"/>
        <color theme="1"/>
        <rFont val="Calibri Light"/>
        <family val="2"/>
      </rPr>
      <t xml:space="preserve"> </t>
    </r>
    <r>
      <rPr>
        <sz val="8"/>
        <color theme="1" tint="0.499984740745262"/>
        <rFont val="Calibri Light"/>
        <family val="2"/>
      </rPr>
      <t>• www.2</t>
    </r>
    <r>
      <rPr>
        <b/>
        <sz val="8"/>
        <color theme="1" tint="0.499984740745262"/>
        <rFont val="Calibri Light"/>
        <family val="2"/>
      </rPr>
      <t>i</t>
    </r>
    <r>
      <rPr>
        <sz val="8"/>
        <color theme="1" tint="0.499984740745262"/>
        <rFont val="Calibri Light"/>
        <family val="2"/>
      </rPr>
      <t>Management.ch</t>
    </r>
  </si>
  <si>
    <r>
      <rPr>
        <sz val="8"/>
        <color theme="1"/>
        <rFont val="Calibri Light"/>
        <family val="2"/>
      </rPr>
      <t>©</t>
    </r>
    <r>
      <rPr>
        <b/>
        <sz val="8"/>
        <color rgb="FFFF0000"/>
        <rFont val="Calibri Light"/>
        <family val="2"/>
      </rPr>
      <t xml:space="preserve"> i</t>
    </r>
    <r>
      <rPr>
        <sz val="8"/>
        <color theme="3"/>
        <rFont val="Calibri Light"/>
        <family val="2"/>
      </rPr>
      <t>Management</t>
    </r>
    <r>
      <rPr>
        <sz val="8"/>
        <color theme="1"/>
        <rFont val="Calibri Light"/>
        <family val="2"/>
      </rPr>
      <t xml:space="preserve"> - s.</t>
    </r>
    <r>
      <rPr>
        <b/>
        <sz val="8"/>
        <color rgb="FFFF0000"/>
        <rFont val="Calibri Light"/>
        <family val="2"/>
      </rPr>
      <t>i</t>
    </r>
    <r>
      <rPr>
        <sz val="8"/>
        <color theme="1"/>
        <rFont val="Calibri Light"/>
        <family val="2"/>
      </rPr>
      <t>mboden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</si>
</sst>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3" formatCode="_ * #,##0.00_ ;_ * \-#,##0.00_ ;_ * &quot;-&quot;??_ ;_ @_ "/>
    <numFmt numFmtId="164" formatCode="_ &quot;Fr.&quot;\ * #,##0.00_ ;_ &quot;Fr.&quot;\ * \-#,##0.00_ ;_ &quot;Fr.&quot;\ * &quot;-&quot;??_ ;_ @_ "/>
    <numFmt numFmtId="165" formatCode="0.0%"/>
    <numFmt numFmtId="166" formatCode="_-* #,##0.00\ [$€-1]_-;\-* #,##0.00\ [$€-1]_-;_-* &quot;-&quot;??\ [$€-1]_-"/>
    <numFmt numFmtId="167" formatCode="_-* #,##0.00\ &quot;DM&quot;_-;\-* #,##0.00\ &quot;DM&quot;_-;_-* &quot;-&quot;??\ &quot;DM&quot;_-;_-@_-"/>
    <numFmt numFmtId="168" formatCode="0.0"/>
    <numFmt numFmtId="169" formatCode="_ * #,##0_ ;_ * \-#,##0_ ;_ * &quot;-&quot;??_ ;_ @_ "/>
    <numFmt numFmtId="170" formatCode="_ [$Fr.-807]\ * #,##0_ ;_ [$Fr.-807]\ * \-#,##0_ ;_ [$Fr.-807]\ * &quot;-&quot;_ ;_ @_ "/>
    <numFmt numFmtId="171" formatCode="d/m/yy;@"/>
    <numFmt numFmtId="172" formatCode="dd/mm"/>
    <numFmt numFmtId="173" formatCode=";;;"/>
  </numFmts>
  <fonts count="182" x14ac:knownFonts="1">
    <font>
      <sz val="11"/>
      <color theme="1"/>
      <name val="Calibri"/>
      <family val="2"/>
      <scheme val="minor"/>
    </font>
    <font>
      <sz val="11"/>
      <color theme="1"/>
      <name val="Calibri Light"/>
      <family val="2"/>
    </font>
    <font>
      <sz val="11"/>
      <color theme="1"/>
      <name val="Calibri"/>
      <family val="2"/>
      <scheme val="minor"/>
    </font>
    <font>
      <u/>
      <sz val="7.7"/>
      <color theme="10"/>
      <name val="Calibri"/>
      <family val="2"/>
    </font>
    <font>
      <sz val="8"/>
      <color theme="1"/>
      <name val="Calibri"/>
      <family val="2"/>
      <scheme val="minor"/>
    </font>
    <font>
      <sz val="10"/>
      <name val="Arial"/>
      <family val="2"/>
    </font>
    <font>
      <sz val="10"/>
      <color theme="1"/>
      <name val="Calibri"/>
      <family val="2"/>
      <scheme val="minor"/>
    </font>
    <font>
      <sz val="14"/>
      <color theme="1"/>
      <name val="Calibri"/>
      <family val="2"/>
      <scheme val="minor"/>
    </font>
    <font>
      <sz val="24"/>
      <color theme="3"/>
      <name val="Calibri"/>
      <family val="2"/>
      <scheme val="minor"/>
    </font>
    <font>
      <b/>
      <sz val="11"/>
      <color theme="1"/>
      <name val="Calibri"/>
      <family val="2"/>
      <scheme val="minor"/>
    </font>
    <font>
      <sz val="9"/>
      <color indexed="81"/>
      <name val="Tahoma"/>
      <family val="2"/>
    </font>
    <font>
      <b/>
      <sz val="9"/>
      <color indexed="81"/>
      <name val="Tahoma"/>
      <family val="2"/>
    </font>
    <font>
      <u/>
      <sz val="11"/>
      <color theme="10"/>
      <name val="Calibri"/>
      <family val="2"/>
      <scheme val="minor"/>
    </font>
    <font>
      <sz val="11"/>
      <name val="Arial"/>
      <family val="2"/>
    </font>
    <font>
      <sz val="9"/>
      <color theme="1"/>
      <name val="Calibri"/>
      <family val="2"/>
      <scheme val="minor"/>
    </font>
    <font>
      <sz val="10"/>
      <color theme="1"/>
      <name val="Arial"/>
      <family val="2"/>
    </font>
    <font>
      <sz val="8"/>
      <color theme="3"/>
      <name val="Calibri"/>
      <family val="2"/>
      <scheme val="minor"/>
    </font>
    <font>
      <sz val="11"/>
      <name val="Calibri"/>
      <family val="2"/>
      <scheme val="minor"/>
    </font>
    <font>
      <b/>
      <sz val="9"/>
      <color theme="1"/>
      <name val="Calibri"/>
      <family val="2"/>
      <scheme val="minor"/>
    </font>
    <font>
      <sz val="11"/>
      <color theme="0"/>
      <name val="Calibri"/>
      <family val="2"/>
      <scheme val="minor"/>
    </font>
    <font>
      <b/>
      <sz val="24"/>
      <color theme="3"/>
      <name val="Calibri"/>
      <family val="2"/>
      <scheme val="minor"/>
    </font>
    <font>
      <u/>
      <sz val="10"/>
      <color indexed="12"/>
      <name val="Arial"/>
      <family val="2"/>
    </font>
    <font>
      <b/>
      <sz val="11"/>
      <color theme="5" tint="-0.249977111117893"/>
      <name val="Calibri"/>
      <family val="2"/>
      <scheme val="minor"/>
    </font>
    <font>
      <sz val="9"/>
      <color theme="0"/>
      <name val="Arial"/>
      <family val="2"/>
    </font>
    <font>
      <sz val="4"/>
      <color theme="1"/>
      <name val="Calibri"/>
      <family val="2"/>
      <scheme val="minor"/>
    </font>
    <font>
      <sz val="4"/>
      <color theme="0"/>
      <name val="Calibri"/>
      <family val="2"/>
      <scheme val="minor"/>
    </font>
    <font>
      <u/>
      <sz val="10"/>
      <color indexed="12"/>
      <name val="Verdana"/>
      <family val="2"/>
    </font>
    <font>
      <sz val="10"/>
      <name val="Verdana"/>
      <family val="2"/>
    </font>
    <font>
      <sz val="4"/>
      <color theme="6" tint="0.39997558519241921"/>
      <name val="Calibri"/>
      <family val="2"/>
      <scheme val="minor"/>
    </font>
    <font>
      <sz val="10"/>
      <color theme="0"/>
      <name val="Calibri"/>
      <family val="2"/>
      <scheme val="minor"/>
    </font>
    <font>
      <b/>
      <sz val="11"/>
      <color theme="0"/>
      <name val="Calibri"/>
      <family val="2"/>
      <scheme val="minor"/>
    </font>
    <font>
      <sz val="10"/>
      <name val="Calibri"/>
      <family val="2"/>
      <scheme val="minor"/>
    </font>
    <font>
      <b/>
      <sz val="12"/>
      <color theme="0"/>
      <name val="Calibri"/>
      <family val="2"/>
      <scheme val="minor"/>
    </font>
    <font>
      <sz val="11"/>
      <color rgb="FFFF0000"/>
      <name val="Calibri"/>
      <family val="2"/>
      <scheme val="minor"/>
    </font>
    <font>
      <sz val="11"/>
      <color rgb="FF000000"/>
      <name val="Calibri"/>
      <family val="2"/>
      <scheme val="minor"/>
    </font>
    <font>
      <sz val="11"/>
      <color theme="3"/>
      <name val="Arial"/>
      <family val="2"/>
    </font>
    <font>
      <sz val="7"/>
      <color theme="1"/>
      <name val="Calibri"/>
      <family val="2"/>
      <scheme val="minor"/>
    </font>
    <font>
      <b/>
      <sz val="12"/>
      <color theme="3"/>
      <name val="Calibri"/>
      <family val="2"/>
      <scheme val="minor"/>
    </font>
    <font>
      <sz val="9"/>
      <color theme="3"/>
      <name val="Calibri"/>
      <family val="2"/>
      <scheme val="minor"/>
    </font>
    <font>
      <b/>
      <sz val="12"/>
      <color rgb="FFFF0000"/>
      <name val="Calibri"/>
      <family val="2"/>
      <scheme val="minor"/>
    </font>
    <font>
      <sz val="16"/>
      <color theme="3"/>
      <name val="Calibri"/>
      <family val="2"/>
      <scheme val="minor"/>
    </font>
    <font>
      <sz val="8"/>
      <name val="Calibri"/>
      <family val="2"/>
      <scheme val="minor"/>
    </font>
    <font>
      <sz val="12"/>
      <color theme="0" tint="-0.499984740745262"/>
      <name val="Calibri"/>
      <family val="2"/>
      <scheme val="minor"/>
    </font>
    <font>
      <sz val="12"/>
      <color theme="0"/>
      <name val="Calibri"/>
      <family val="2"/>
      <scheme val="minor"/>
    </font>
    <font>
      <b/>
      <sz val="24"/>
      <color theme="0"/>
      <name val="Calibri"/>
      <family val="2"/>
      <scheme val="minor"/>
    </font>
    <font>
      <sz val="24"/>
      <color theme="0"/>
      <name val="Calibri"/>
      <family val="2"/>
      <scheme val="minor"/>
    </font>
    <font>
      <sz val="14"/>
      <color theme="0"/>
      <name val="Calibri"/>
      <family val="2"/>
      <scheme val="minor"/>
    </font>
    <font>
      <sz val="10"/>
      <color theme="0" tint="-0.14999847407452621"/>
      <name val="Calibri"/>
      <family val="2"/>
      <scheme val="minor"/>
    </font>
    <font>
      <sz val="11"/>
      <color theme="0" tint="-0.14999847407452621"/>
      <name val="Calibri"/>
      <family val="2"/>
      <scheme val="minor"/>
    </font>
    <font>
      <sz val="11"/>
      <color theme="0"/>
      <name val="Arial"/>
      <family val="2"/>
    </font>
    <font>
      <sz val="11"/>
      <color theme="0" tint="-4.9989318521683403E-2"/>
      <name val="Calibri"/>
      <family val="2"/>
      <scheme val="minor"/>
    </font>
    <font>
      <sz val="8"/>
      <color theme="1"/>
      <name val="Bauhaus 93"/>
      <family val="5"/>
    </font>
    <font>
      <sz val="11"/>
      <color rgb="FF9C6500"/>
      <name val="Calibri"/>
      <family val="2"/>
      <scheme val="minor"/>
    </font>
    <font>
      <sz val="7"/>
      <color theme="1"/>
      <name val="Times New Roman"/>
      <family val="1"/>
    </font>
    <font>
      <sz val="11"/>
      <color theme="1"/>
      <name val="Calibri"/>
      <family val="2"/>
    </font>
    <font>
      <b/>
      <sz val="8"/>
      <color rgb="FFFF0000"/>
      <name val="Bauhaus 93"/>
      <family val="5"/>
    </font>
    <font>
      <sz val="8"/>
      <color theme="1" tint="0.499984740745262"/>
      <name val="Calibri"/>
      <family val="2"/>
      <scheme val="minor"/>
    </font>
    <font>
      <sz val="8"/>
      <color rgb="FFFF0000"/>
      <name val="Bauhaus 93"/>
      <family val="5"/>
    </font>
    <font>
      <sz val="8"/>
      <color theme="3" tint="-0.249977111117893"/>
      <name val="Bauhaus 93"/>
      <family val="5"/>
    </font>
    <font>
      <sz val="8"/>
      <color theme="1" tint="0.499984740745262"/>
      <name val="Calibri"/>
      <family val="2"/>
    </font>
    <font>
      <b/>
      <sz val="8"/>
      <color theme="1" tint="0.499984740745262"/>
      <name val="Calibri"/>
      <family val="2"/>
      <scheme val="minor"/>
    </font>
    <font>
      <sz val="10"/>
      <color theme="0"/>
      <name val="Arial"/>
      <family val="2"/>
    </font>
    <font>
      <sz val="10"/>
      <color rgb="FFFF0000"/>
      <name val="Arial"/>
      <family val="2"/>
    </font>
    <font>
      <sz val="10"/>
      <color rgb="FFFF0000"/>
      <name val="Calibri"/>
      <family val="2"/>
      <scheme val="minor"/>
    </font>
    <font>
      <u/>
      <sz val="10"/>
      <color indexed="12"/>
      <name val="Tahoma"/>
      <family val="2"/>
    </font>
    <font>
      <sz val="9"/>
      <color rgb="FFFFFFFF"/>
      <name val="Arial"/>
      <family val="2"/>
    </font>
    <font>
      <sz val="10"/>
      <color theme="1"/>
      <name val="Calibri Light"/>
      <family val="2"/>
    </font>
    <font>
      <b/>
      <sz val="24"/>
      <color theme="3"/>
      <name val="Calibri Light"/>
      <family val="2"/>
    </font>
    <font>
      <sz val="24"/>
      <color theme="3"/>
      <name val="Calibri Light"/>
      <family val="2"/>
    </font>
    <font>
      <sz val="14"/>
      <color theme="0" tint="-0.499984740745262"/>
      <name val="Calibri Light"/>
      <family val="2"/>
    </font>
    <font>
      <sz val="20"/>
      <name val="Calibri Light"/>
      <family val="2"/>
    </font>
    <font>
      <sz val="11"/>
      <color theme="1"/>
      <name val="Calibri Light"/>
      <family val="2"/>
    </font>
    <font>
      <u/>
      <sz val="7.7"/>
      <color theme="0"/>
      <name val="Calibri Light"/>
      <family val="2"/>
    </font>
    <font>
      <b/>
      <sz val="14"/>
      <color theme="3"/>
      <name val="Calibri Light"/>
      <family val="2"/>
    </font>
    <font>
      <b/>
      <sz val="24"/>
      <color theme="1"/>
      <name val="Calibri Light"/>
      <family val="2"/>
    </font>
    <font>
      <sz val="9"/>
      <color rgb="FF000000"/>
      <name val="Calibri Light"/>
      <family val="2"/>
    </font>
    <font>
      <sz val="8"/>
      <color rgb="FF000000"/>
      <name val="Calibri Light"/>
      <family val="2"/>
    </font>
    <font>
      <sz val="8"/>
      <color theme="1"/>
      <name val="Calibri Light"/>
      <family val="2"/>
    </font>
    <font>
      <b/>
      <sz val="8"/>
      <color rgb="FFFF0000"/>
      <name val="Calibri Light"/>
      <family val="2"/>
    </font>
    <font>
      <sz val="8"/>
      <color rgb="FFFF0000"/>
      <name val="Calibri Light"/>
      <family val="2"/>
    </font>
    <font>
      <sz val="8"/>
      <color theme="3" tint="-0.249977111117893"/>
      <name val="Calibri Light"/>
      <family val="2"/>
    </font>
    <font>
      <sz val="8"/>
      <color theme="1" tint="0.499984740745262"/>
      <name val="Calibri Light"/>
      <family val="2"/>
    </font>
    <font>
      <b/>
      <sz val="8"/>
      <color theme="1" tint="0.499984740745262"/>
      <name val="Calibri Light"/>
      <family val="2"/>
    </font>
    <font>
      <sz val="12"/>
      <color rgb="FF005581"/>
      <name val="Calibri Light"/>
      <family val="2"/>
    </font>
    <font>
      <sz val="20"/>
      <color theme="3"/>
      <name val="Calibri Light"/>
      <family val="2"/>
    </font>
    <font>
      <sz val="10"/>
      <color theme="0" tint="-0.499984740745262"/>
      <name val="Calibri Light"/>
      <family val="2"/>
    </font>
    <font>
      <sz val="12"/>
      <color theme="0" tint="-0.499984740745262"/>
      <name val="Calibri Light"/>
      <family val="2"/>
    </font>
    <font>
      <b/>
      <sz val="14"/>
      <color theme="0"/>
      <name val="Calibri Light"/>
      <family val="2"/>
    </font>
    <font>
      <sz val="12"/>
      <color theme="1"/>
      <name val="Calibri Light"/>
      <family val="2"/>
    </font>
    <font>
      <sz val="10"/>
      <color theme="0"/>
      <name val="Calibri Light"/>
      <family val="2"/>
    </font>
    <font>
      <sz val="11"/>
      <color theme="0"/>
      <name val="Calibri Light"/>
      <family val="2"/>
    </font>
    <font>
      <b/>
      <sz val="11"/>
      <color theme="1"/>
      <name val="Calibri Light"/>
      <family val="2"/>
    </font>
    <font>
      <b/>
      <i/>
      <sz val="16"/>
      <color theme="0"/>
      <name val="Calibri Light"/>
      <family val="2"/>
    </font>
    <font>
      <b/>
      <sz val="24"/>
      <color theme="0"/>
      <name val="Calibri Light"/>
      <family val="2"/>
    </font>
    <font>
      <sz val="24"/>
      <color theme="0"/>
      <name val="Calibri Light"/>
      <family val="2"/>
    </font>
    <font>
      <sz val="11"/>
      <color theme="0" tint="-4.9989318521683403E-2"/>
      <name val="Calibri Light"/>
      <family val="2"/>
    </font>
    <font>
      <sz val="11"/>
      <name val="Calibri Light"/>
      <family val="2"/>
    </font>
    <font>
      <sz val="10"/>
      <name val="Calibri Light"/>
      <family val="2"/>
    </font>
    <font>
      <b/>
      <sz val="10"/>
      <color theme="1"/>
      <name val="Calibri Light"/>
      <family val="2"/>
    </font>
    <font>
      <b/>
      <sz val="11"/>
      <color theme="0"/>
      <name val="Calibri Light"/>
      <family val="2"/>
    </font>
    <font>
      <sz val="8"/>
      <name val="Calibri Light"/>
      <family val="2"/>
    </font>
    <font>
      <sz val="9"/>
      <color theme="1"/>
      <name val="Calibri Light"/>
      <family val="2"/>
    </font>
    <font>
      <sz val="16"/>
      <color theme="3"/>
      <name val="Calibri Light"/>
      <family val="2"/>
    </font>
    <font>
      <b/>
      <sz val="12"/>
      <color rgb="FFFF0000"/>
      <name val="Calibri Light"/>
      <family val="2"/>
    </font>
    <font>
      <b/>
      <sz val="12"/>
      <color theme="0"/>
      <name val="Calibri Light"/>
      <family val="2"/>
    </font>
    <font>
      <sz val="12"/>
      <color theme="0"/>
      <name val="Calibri Light"/>
      <family val="2"/>
    </font>
    <font>
      <sz val="8"/>
      <color theme="3"/>
      <name val="Calibri Light"/>
      <family val="2"/>
    </font>
    <font>
      <sz val="9"/>
      <color theme="3"/>
      <name val="Calibri Light"/>
      <family val="2"/>
    </font>
    <font>
      <b/>
      <sz val="12"/>
      <color theme="3"/>
      <name val="Calibri Light"/>
      <family val="2"/>
    </font>
    <font>
      <sz val="11"/>
      <color theme="3"/>
      <name val="Calibri Light"/>
      <family val="2"/>
    </font>
    <font>
      <sz val="11"/>
      <color rgb="FF000000"/>
      <name val="Calibri Light"/>
      <family val="2"/>
    </font>
    <font>
      <sz val="7"/>
      <color theme="1"/>
      <name val="Calibri Light"/>
      <family val="2"/>
    </font>
    <font>
      <sz val="14"/>
      <color theme="1"/>
      <name val="Calibri Light"/>
      <family val="2"/>
    </font>
    <font>
      <sz val="14"/>
      <color theme="0"/>
      <name val="Calibri Light"/>
      <family val="2"/>
    </font>
    <font>
      <sz val="11"/>
      <color theme="0" tint="-0.14999847407452621"/>
      <name val="Calibri Light"/>
      <family val="2"/>
    </font>
    <font>
      <sz val="10"/>
      <color theme="0" tint="-0.14999847407452621"/>
      <name val="Calibri Light"/>
      <family val="2"/>
    </font>
    <font>
      <sz val="8"/>
      <color theme="0" tint="-0.14999847407452621"/>
      <name val="Calibri Light"/>
      <family val="2"/>
    </font>
    <font>
      <b/>
      <sz val="10"/>
      <color theme="0"/>
      <name val="Calibri Light"/>
      <family val="2"/>
    </font>
    <font>
      <sz val="18"/>
      <color theme="0" tint="-0.499984740745262"/>
      <name val="Calibri Light"/>
      <family val="2"/>
    </font>
    <font>
      <sz val="11"/>
      <color theme="1" tint="0.499984740745262"/>
      <name val="Calibri Light"/>
      <family val="2"/>
    </font>
    <font>
      <b/>
      <sz val="12"/>
      <color theme="1"/>
      <name val="Calibri Light"/>
      <family val="2"/>
    </font>
    <font>
      <sz val="10"/>
      <color rgb="FF000000"/>
      <name val="Calibri Light"/>
      <family val="2"/>
    </font>
    <font>
      <sz val="18"/>
      <color theme="1"/>
      <name val="Calibri Light"/>
      <family val="2"/>
    </font>
    <font>
      <sz val="11"/>
      <color theme="1" tint="0.34998626667073579"/>
      <name val="Calibri Light"/>
      <family val="2"/>
    </font>
    <font>
      <sz val="20"/>
      <color rgb="FFC00000"/>
      <name val="Calibri Light"/>
      <family val="2"/>
    </font>
    <font>
      <sz val="24"/>
      <color rgb="FFFF0000"/>
      <name val="Calibri Light"/>
      <family val="2"/>
    </font>
    <font>
      <sz val="16"/>
      <color theme="0"/>
      <name val="Calibri Light"/>
      <family val="2"/>
    </font>
    <font>
      <sz val="12"/>
      <name val="Calibri Light"/>
      <family val="2"/>
    </font>
    <font>
      <b/>
      <sz val="12"/>
      <name val="Calibri Light"/>
      <family val="2"/>
    </font>
    <font>
      <u/>
      <sz val="12"/>
      <color theme="10"/>
      <name val="Calibri Light"/>
      <family val="2"/>
    </font>
    <font>
      <b/>
      <sz val="16"/>
      <color theme="0"/>
      <name val="Calibri Light"/>
      <family val="2"/>
    </font>
    <font>
      <sz val="18"/>
      <color theme="0"/>
      <name val="Calibri Light"/>
      <family val="2"/>
    </font>
    <font>
      <sz val="14"/>
      <color theme="3"/>
      <name val="Calibri Light"/>
      <family val="2"/>
    </font>
    <font>
      <b/>
      <sz val="24"/>
      <color rgb="FFC00000"/>
      <name val="Calibri Light"/>
      <family val="2"/>
    </font>
    <font>
      <sz val="10"/>
      <color theme="1" tint="0.249977111117893"/>
      <name val="Calibri Light"/>
      <family val="2"/>
    </font>
    <font>
      <b/>
      <sz val="11"/>
      <color theme="3"/>
      <name val="Calibri Light"/>
      <family val="2"/>
    </font>
    <font>
      <sz val="12"/>
      <color theme="3"/>
      <name val="Calibri Light"/>
      <family val="2"/>
    </font>
    <font>
      <b/>
      <sz val="8"/>
      <color theme="3"/>
      <name val="Calibri Light"/>
      <family val="2"/>
    </font>
    <font>
      <b/>
      <sz val="10"/>
      <color theme="3"/>
      <name val="Calibri Light"/>
      <family val="2"/>
    </font>
    <font>
      <sz val="6"/>
      <name val="Calibri Light"/>
      <family val="2"/>
    </font>
    <font>
      <sz val="7"/>
      <name val="Calibri Light"/>
      <family val="2"/>
    </font>
    <font>
      <sz val="9"/>
      <name val="Calibri Light"/>
      <family val="2"/>
    </font>
    <font>
      <b/>
      <sz val="9"/>
      <color theme="0"/>
      <name val="Calibri Light"/>
      <family val="2"/>
    </font>
    <font>
      <b/>
      <sz val="9"/>
      <name val="Calibri Light"/>
      <family val="2"/>
    </font>
    <font>
      <sz val="24"/>
      <color theme="3" tint="0.39997558519241921"/>
      <name val="Calibri Light"/>
      <family val="2"/>
    </font>
    <font>
      <sz val="24"/>
      <color theme="9" tint="-0.249977111117893"/>
      <name val="Calibri Light"/>
      <family val="2"/>
    </font>
    <font>
      <sz val="11"/>
      <color theme="3" tint="0.39997558519241921"/>
      <name val="Calibri Light"/>
      <family val="2"/>
    </font>
    <font>
      <sz val="11"/>
      <color theme="9" tint="-0.249977111117893"/>
      <name val="Calibri Light"/>
      <family val="2"/>
    </font>
    <font>
      <b/>
      <sz val="12"/>
      <color theme="4" tint="0.39997558519241921"/>
      <name val="Calibri Light"/>
      <family val="2"/>
    </font>
    <font>
      <sz val="11"/>
      <color theme="0" tint="-0.34998626667073579"/>
      <name val="Calibri Light"/>
      <family val="2"/>
    </font>
    <font>
      <b/>
      <sz val="12"/>
      <color theme="9" tint="0.39997558519241921"/>
      <name val="Calibri Light"/>
      <family val="2"/>
    </font>
    <font>
      <sz val="24"/>
      <color theme="4" tint="0.39997558519241921"/>
      <name val="Calibri Light"/>
      <family val="2"/>
    </font>
    <font>
      <sz val="10"/>
      <color theme="3" tint="0.39997558519241921"/>
      <name val="Calibri Light"/>
      <family val="2"/>
    </font>
    <font>
      <sz val="10"/>
      <color theme="9" tint="-0.249977111117893"/>
      <name val="Calibri Light"/>
      <family val="2"/>
    </font>
    <font>
      <b/>
      <sz val="14"/>
      <color theme="3" tint="-0.249977111117893"/>
      <name val="Calibri Light"/>
      <family val="2"/>
    </font>
    <font>
      <sz val="16"/>
      <color theme="4" tint="0.39997558519241921"/>
      <name val="Calibri Light"/>
      <family val="2"/>
    </font>
    <font>
      <sz val="16"/>
      <color theme="9" tint="0.39997558519241921"/>
      <name val="Calibri Light"/>
      <family val="2"/>
    </font>
    <font>
      <sz val="11"/>
      <color theme="4" tint="-0.499984740745262"/>
      <name val="Calibri Light"/>
      <family val="2"/>
    </font>
    <font>
      <sz val="11"/>
      <color theme="9" tint="-0.499984740745262"/>
      <name val="Calibri Light"/>
      <family val="2"/>
    </font>
    <font>
      <b/>
      <sz val="12"/>
      <color theme="5" tint="0.39997558519241921"/>
      <name val="Calibri Light"/>
      <family val="2"/>
    </font>
    <font>
      <sz val="24"/>
      <color theme="5" tint="-0.249977111117893"/>
      <name val="Calibri Light"/>
      <family val="2"/>
    </font>
    <font>
      <sz val="10"/>
      <color theme="5" tint="-0.249977111117893"/>
      <name val="Calibri Light"/>
      <family val="2"/>
    </font>
    <font>
      <sz val="10"/>
      <color theme="7" tint="-0.249977111117893"/>
      <name val="Calibri Light"/>
      <family val="2"/>
    </font>
    <font>
      <b/>
      <sz val="12"/>
      <color theme="7" tint="0.39997558519241921"/>
      <name val="Calibri Light"/>
      <family val="2"/>
    </font>
    <font>
      <sz val="24"/>
      <color theme="7" tint="-0.249977111117893"/>
      <name val="Calibri Light"/>
      <family val="2"/>
    </font>
    <font>
      <sz val="11"/>
      <color theme="7" tint="-0.499984740745262"/>
      <name val="Calibri Light"/>
      <family val="2"/>
    </font>
    <font>
      <sz val="14"/>
      <color rgb="FFC00000"/>
      <name val="Calibri Light"/>
      <family val="2"/>
    </font>
    <font>
      <b/>
      <sz val="10"/>
      <color theme="5"/>
      <name val="Calibri Light"/>
      <family val="2"/>
    </font>
    <font>
      <b/>
      <sz val="12"/>
      <color theme="5"/>
      <name val="Calibri Light"/>
      <family val="2"/>
    </font>
    <font>
      <sz val="14"/>
      <color theme="7" tint="-0.249977111117893"/>
      <name val="Calibri Light"/>
      <family val="2"/>
    </font>
    <font>
      <sz val="11"/>
      <color theme="0" tint="-0.499984740745262"/>
      <name val="Calibri Light"/>
      <family val="2"/>
    </font>
    <font>
      <b/>
      <sz val="16"/>
      <color theme="1"/>
      <name val="Calibri Light"/>
      <family val="2"/>
    </font>
    <font>
      <b/>
      <sz val="11"/>
      <color rgb="FFFF0000"/>
      <name val="Calibri Light"/>
      <family val="2"/>
    </font>
    <font>
      <sz val="11"/>
      <color rgb="FFFF0000"/>
      <name val="Calibri Light"/>
      <family val="2"/>
    </font>
    <font>
      <sz val="10"/>
      <color theme="3"/>
      <name val="Calibri Light"/>
      <family val="2"/>
    </font>
    <font>
      <sz val="14"/>
      <color rgb="FFFF0000"/>
      <name val="Calibri Light"/>
      <family val="2"/>
    </font>
    <font>
      <sz val="21"/>
      <color theme="3"/>
      <name val="Calibri Light"/>
      <family val="2"/>
    </font>
    <font>
      <sz val="24"/>
      <name val="Calibri Light"/>
      <family val="2"/>
    </font>
    <font>
      <u/>
      <sz val="7.7"/>
      <color theme="10"/>
      <name val="Calibri Light"/>
      <family val="2"/>
    </font>
    <font>
      <sz val="11"/>
      <color theme="1" tint="0.249977111117893"/>
      <name val="Calibri Light"/>
      <family val="2"/>
    </font>
    <font>
      <sz val="14"/>
      <color theme="1" tint="0.34998626667073579"/>
      <name val="Calibri Light"/>
      <family val="2"/>
    </font>
    <font>
      <sz val="12"/>
      <color theme="1" tint="0.249977111117893"/>
      <name val="Calibri Light"/>
      <family val="2"/>
    </font>
  </fonts>
  <fills count="49">
    <fill>
      <patternFill patternType="none"/>
    </fill>
    <fill>
      <patternFill patternType="gray125"/>
    </fill>
    <fill>
      <patternFill patternType="solid">
        <fgColor rgb="FFFFFFCC"/>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4" tint="0.79998168889431442"/>
        <bgColor indexed="64"/>
      </patternFill>
    </fill>
    <fill>
      <patternFill patternType="solid">
        <fgColor rgb="FFFFEB9C"/>
        <bgColor indexed="64"/>
      </patternFill>
    </fill>
    <fill>
      <patternFill patternType="solid">
        <fgColor theme="7" tint="0.59999389629810485"/>
        <bgColor indexed="64"/>
      </patternFill>
    </fill>
    <fill>
      <patternFill patternType="solid">
        <fgColor theme="0" tint="-0.14999847407452621"/>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2" tint="-0.249977111117893"/>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3" tint="0.79998168889431442"/>
        <bgColor indexed="64"/>
      </patternFill>
    </fill>
    <fill>
      <patternFill patternType="solid">
        <fgColor theme="9" tint="0.39997558519241921"/>
        <bgColor indexed="64"/>
      </patternFill>
    </fill>
    <fill>
      <patternFill patternType="solid">
        <fgColor theme="3"/>
        <bgColor indexed="64"/>
      </patternFill>
    </fill>
    <fill>
      <patternFill patternType="solid">
        <fgColor theme="4" tint="-0.249977111117893"/>
        <bgColor indexed="64"/>
      </patternFill>
    </fill>
    <fill>
      <patternFill patternType="solid">
        <fgColor theme="6" tint="0.39997558519241921"/>
        <bgColor indexed="64"/>
      </patternFill>
    </fill>
    <fill>
      <patternFill patternType="solid">
        <fgColor rgb="FFFF0000"/>
        <bgColor indexed="64"/>
      </patternFill>
    </fill>
    <fill>
      <patternFill patternType="solid">
        <fgColor theme="7" tint="0.39997558519241921"/>
        <bgColor indexed="64"/>
      </patternFill>
    </fill>
    <fill>
      <patternFill patternType="solid">
        <fgColor theme="4" tint="-0.499984740745262"/>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rgb="FFFFEB9C"/>
      </patternFill>
    </fill>
    <fill>
      <patternFill patternType="solid">
        <fgColor rgb="FF00469B"/>
        <bgColor indexed="64"/>
      </patternFill>
    </fill>
    <fill>
      <patternFill patternType="solid">
        <fgColor rgb="FF1455A8"/>
        <bgColor indexed="64"/>
      </patternFill>
    </fill>
    <fill>
      <patternFill patternType="solid">
        <fgColor rgb="FF3264B4"/>
        <bgColor indexed="64"/>
      </patternFill>
    </fill>
    <fill>
      <patternFill patternType="solid">
        <fgColor rgb="FF5078BE"/>
        <bgColor indexed="64"/>
      </patternFill>
    </fill>
    <fill>
      <patternFill patternType="solid">
        <fgColor rgb="FF739BCA"/>
        <bgColor indexed="64"/>
      </patternFill>
    </fill>
    <fill>
      <patternFill patternType="solid">
        <fgColor theme="5" tint="-0.499984740745262"/>
        <bgColor indexed="64"/>
      </patternFill>
    </fill>
    <fill>
      <patternFill patternType="solid">
        <fgColor theme="5" tint="0.39997558519241921"/>
        <bgColor indexed="64"/>
      </patternFill>
    </fill>
    <fill>
      <patternFill patternType="solid">
        <fgColor theme="9" tint="-0.499984740745262"/>
        <bgColor indexed="64"/>
      </patternFill>
    </fill>
    <fill>
      <patternFill patternType="solid">
        <fgColor theme="6" tint="-0.499984740745262"/>
        <bgColor indexed="64"/>
      </patternFill>
    </fill>
    <fill>
      <patternFill patternType="solid">
        <fgColor theme="7" tint="-0.499984740745262"/>
        <bgColor indexed="64"/>
      </patternFill>
    </fill>
    <fill>
      <patternFill patternType="solid">
        <fgColor theme="2" tint="-0.749992370372631"/>
        <bgColor indexed="64"/>
      </patternFill>
    </fill>
    <fill>
      <patternFill patternType="solid">
        <fgColor theme="2" tint="-0.499984740745262"/>
        <bgColor indexed="64"/>
      </patternFill>
    </fill>
    <fill>
      <patternFill patternType="solid">
        <fgColor theme="7" tint="-0.249977111117893"/>
        <bgColor indexed="64"/>
      </patternFill>
    </fill>
    <fill>
      <patternFill patternType="solid">
        <fgColor theme="0" tint="-0.34998626667073579"/>
        <bgColor indexed="64"/>
      </patternFill>
    </fill>
    <fill>
      <patternFill patternType="solid">
        <fgColor rgb="FFFFFF00"/>
        <bgColor indexed="64"/>
      </patternFill>
    </fill>
  </fills>
  <borders count="82">
    <border>
      <left/>
      <right/>
      <top/>
      <bottom/>
      <diagonal/>
    </border>
    <border>
      <left/>
      <right/>
      <top/>
      <bottom style="thin">
        <color indexed="64"/>
      </bottom>
      <diagonal/>
    </border>
    <border>
      <left/>
      <right style="thin">
        <color indexed="64"/>
      </right>
      <top style="thin">
        <color indexed="64"/>
      </top>
      <bottom style="thin">
        <color indexed="64"/>
      </bottom>
      <diagonal/>
    </border>
    <border>
      <left/>
      <right/>
      <top/>
      <bottom style="thin">
        <color theme="3"/>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hair">
        <color auto="1"/>
      </left>
      <right style="hair">
        <color auto="1"/>
      </right>
      <top/>
      <bottom/>
      <diagonal/>
    </border>
    <border>
      <left style="hair">
        <color auto="1"/>
      </left>
      <right/>
      <top/>
      <bottom/>
      <diagonal/>
    </border>
    <border>
      <left/>
      <right style="hair">
        <color auto="1"/>
      </right>
      <top/>
      <bottom/>
      <diagonal/>
    </border>
    <border>
      <left style="thin">
        <color auto="1"/>
      </left>
      <right style="thin">
        <color auto="1"/>
      </right>
      <top style="thin">
        <color auto="1"/>
      </top>
      <bottom style="thin">
        <color auto="1"/>
      </bottom>
      <diagonal/>
    </border>
    <border>
      <left style="thin">
        <color theme="3"/>
      </left>
      <right style="hair">
        <color auto="1"/>
      </right>
      <top style="thin">
        <color theme="3"/>
      </top>
      <bottom/>
      <diagonal/>
    </border>
    <border>
      <left style="thin">
        <color theme="3"/>
      </left>
      <right/>
      <top style="thin">
        <color theme="3"/>
      </top>
      <bottom/>
      <diagonal/>
    </border>
    <border>
      <left/>
      <right style="thin">
        <color theme="3"/>
      </right>
      <top style="thin">
        <color theme="3"/>
      </top>
      <bottom/>
      <diagonal/>
    </border>
    <border>
      <left style="thin">
        <color theme="3"/>
      </left>
      <right style="hair">
        <color auto="1"/>
      </right>
      <top/>
      <bottom/>
      <diagonal/>
    </border>
    <border>
      <left style="hair">
        <color auto="1"/>
      </left>
      <right style="thin">
        <color theme="3"/>
      </right>
      <top/>
      <bottom/>
      <diagonal/>
    </border>
    <border>
      <left style="thin">
        <color indexed="64"/>
      </left>
      <right style="hair">
        <color auto="1"/>
      </right>
      <top/>
      <bottom/>
      <diagonal/>
    </border>
    <border>
      <left style="thin">
        <color theme="3"/>
      </left>
      <right/>
      <top/>
      <bottom/>
      <diagonal/>
    </border>
    <border>
      <left/>
      <right/>
      <top style="thin">
        <color theme="3"/>
      </top>
      <bottom/>
      <diagonal/>
    </border>
    <border>
      <left/>
      <right style="thin">
        <color theme="3"/>
      </right>
      <top/>
      <bottom/>
      <diagonal/>
    </border>
    <border>
      <left style="thin">
        <color theme="3"/>
      </left>
      <right/>
      <top/>
      <bottom style="thin">
        <color theme="3"/>
      </bottom>
      <diagonal/>
    </border>
    <border>
      <left/>
      <right style="hair">
        <color auto="1"/>
      </right>
      <top/>
      <bottom style="thin">
        <color theme="3"/>
      </bottom>
      <diagonal/>
    </border>
    <border>
      <left style="hair">
        <color auto="1"/>
      </left>
      <right/>
      <top/>
      <bottom style="thin">
        <color theme="3"/>
      </bottom>
      <diagonal/>
    </border>
    <border>
      <left/>
      <right style="thin">
        <color theme="3"/>
      </right>
      <top/>
      <bottom style="thin">
        <color theme="3"/>
      </bottom>
      <diagonal/>
    </border>
    <border>
      <left/>
      <right style="medium">
        <color theme="0"/>
      </right>
      <top/>
      <bottom style="medium">
        <color theme="0"/>
      </bottom>
      <diagonal/>
    </border>
    <border>
      <left/>
      <right style="thin">
        <color indexed="64"/>
      </right>
      <top style="thin">
        <color indexed="64"/>
      </top>
      <bottom/>
      <diagonal/>
    </border>
    <border>
      <left style="thin">
        <color theme="0" tint="-0.14996795556505021"/>
      </left>
      <right/>
      <top style="thin">
        <color theme="0" tint="-0.14996795556505021"/>
      </top>
      <bottom/>
      <diagonal/>
    </border>
    <border>
      <left/>
      <right/>
      <top style="thin">
        <color theme="0" tint="-0.14996795556505021"/>
      </top>
      <bottom/>
      <diagonal/>
    </border>
    <border>
      <left/>
      <right style="thin">
        <color theme="0" tint="-0.14996795556505021"/>
      </right>
      <top style="thin">
        <color theme="0" tint="-0.14996795556505021"/>
      </top>
      <bottom/>
      <diagonal/>
    </border>
    <border>
      <left style="thin">
        <color theme="0" tint="-0.14996795556505021"/>
      </left>
      <right/>
      <top/>
      <bottom/>
      <diagonal/>
    </border>
    <border>
      <left/>
      <right style="thin">
        <color theme="0" tint="-0.14996795556505021"/>
      </right>
      <top/>
      <bottom/>
      <diagonal/>
    </border>
    <border>
      <left style="thin">
        <color theme="0" tint="-0.14996795556505021"/>
      </left>
      <right/>
      <top/>
      <bottom style="thin">
        <color theme="0" tint="-0.14996795556505021"/>
      </bottom>
      <diagonal/>
    </border>
    <border>
      <left/>
      <right/>
      <top/>
      <bottom style="thin">
        <color theme="0" tint="-0.14996795556505021"/>
      </bottom>
      <diagonal/>
    </border>
    <border>
      <left/>
      <right style="thin">
        <color theme="0" tint="-0.14996795556505021"/>
      </right>
      <top/>
      <bottom style="thin">
        <color theme="0" tint="-0.14996795556505021"/>
      </bottom>
      <diagonal/>
    </border>
    <border>
      <left style="thin">
        <color theme="3"/>
      </left>
      <right style="thin">
        <color theme="3"/>
      </right>
      <top/>
      <bottom/>
      <diagonal/>
    </border>
    <border>
      <left style="thin">
        <color theme="1" tint="0.499984740745262"/>
      </left>
      <right style="thin">
        <color auto="1"/>
      </right>
      <top style="thin">
        <color theme="1" tint="0.499984740745262"/>
      </top>
      <bottom style="hair">
        <color theme="1" tint="0.499984740745262"/>
      </bottom>
      <diagonal/>
    </border>
    <border>
      <left/>
      <right style="hair">
        <color theme="1" tint="0.499984740745262"/>
      </right>
      <top style="thin">
        <color theme="1" tint="0.499984740745262"/>
      </top>
      <bottom style="hair">
        <color theme="1" tint="0.499984740745262"/>
      </bottom>
      <diagonal/>
    </border>
    <border>
      <left style="hair">
        <color theme="1" tint="0.499984740745262"/>
      </left>
      <right style="hair">
        <color theme="1" tint="0.499984740745262"/>
      </right>
      <top style="thin">
        <color theme="1" tint="0.499984740745262"/>
      </top>
      <bottom style="hair">
        <color theme="1" tint="0.499984740745262"/>
      </bottom>
      <diagonal/>
    </border>
    <border>
      <left style="hair">
        <color theme="1" tint="0.499984740745262"/>
      </left>
      <right style="thin">
        <color theme="1" tint="0.499984740745262"/>
      </right>
      <top style="thin">
        <color theme="1" tint="0.499984740745262"/>
      </top>
      <bottom style="hair">
        <color theme="1" tint="0.499984740745262"/>
      </bottom>
      <diagonal/>
    </border>
    <border>
      <left style="thin">
        <color theme="1" tint="0.499984740745262"/>
      </left>
      <right style="thin">
        <color auto="1"/>
      </right>
      <top style="hair">
        <color theme="1" tint="0.499984740745262"/>
      </top>
      <bottom style="hair">
        <color theme="1" tint="0.499984740745262"/>
      </bottom>
      <diagonal/>
    </border>
    <border>
      <left/>
      <right style="hair">
        <color theme="1" tint="0.499984740745262"/>
      </right>
      <top style="hair">
        <color theme="1" tint="0.499984740745262"/>
      </top>
      <bottom style="hair">
        <color theme="1" tint="0.499984740745262"/>
      </bottom>
      <diagonal/>
    </border>
    <border>
      <left style="hair">
        <color theme="1" tint="0.499984740745262"/>
      </left>
      <right style="hair">
        <color theme="1" tint="0.499984740745262"/>
      </right>
      <top style="hair">
        <color theme="1" tint="0.499984740745262"/>
      </top>
      <bottom style="hair">
        <color theme="1" tint="0.499984740745262"/>
      </bottom>
      <diagonal/>
    </border>
    <border>
      <left style="hair">
        <color theme="1" tint="0.499984740745262"/>
      </left>
      <right style="thin">
        <color theme="1" tint="0.499984740745262"/>
      </right>
      <top style="hair">
        <color theme="1" tint="0.499984740745262"/>
      </top>
      <bottom style="hair">
        <color theme="1" tint="0.499984740745262"/>
      </bottom>
      <diagonal/>
    </border>
    <border>
      <left style="thin">
        <color theme="1" tint="0.499984740745262"/>
      </left>
      <right style="thin">
        <color auto="1"/>
      </right>
      <top style="hair">
        <color theme="1" tint="0.499984740745262"/>
      </top>
      <bottom style="thin">
        <color theme="1" tint="0.499984740745262"/>
      </bottom>
      <diagonal/>
    </border>
    <border>
      <left/>
      <right style="hair">
        <color theme="1" tint="0.499984740745262"/>
      </right>
      <top style="hair">
        <color theme="1" tint="0.499984740745262"/>
      </top>
      <bottom style="thin">
        <color theme="1" tint="0.499984740745262"/>
      </bottom>
      <diagonal/>
    </border>
    <border>
      <left style="hair">
        <color theme="1" tint="0.499984740745262"/>
      </left>
      <right style="hair">
        <color theme="1" tint="0.499984740745262"/>
      </right>
      <top style="hair">
        <color theme="1" tint="0.499984740745262"/>
      </top>
      <bottom style="thin">
        <color theme="1" tint="0.499984740745262"/>
      </bottom>
      <diagonal/>
    </border>
    <border>
      <left style="hair">
        <color theme="1" tint="0.499984740745262"/>
      </left>
      <right style="thin">
        <color theme="1" tint="0.499984740745262"/>
      </right>
      <top style="hair">
        <color theme="1" tint="0.499984740745262"/>
      </top>
      <bottom style="thin">
        <color theme="1" tint="0.499984740745262"/>
      </bottom>
      <diagonal/>
    </border>
    <border>
      <left style="medium">
        <color theme="0"/>
      </left>
      <right/>
      <top/>
      <bottom style="medium">
        <color theme="0"/>
      </bottom>
      <diagonal/>
    </border>
    <border>
      <left/>
      <right style="thin">
        <color theme="0"/>
      </right>
      <top/>
      <bottom/>
      <diagonal/>
    </border>
    <border>
      <left style="thin">
        <color theme="0"/>
      </left>
      <right style="thin">
        <color theme="0"/>
      </right>
      <top/>
      <bottom/>
      <diagonal/>
    </border>
    <border>
      <left style="thin">
        <color theme="0"/>
      </left>
      <right/>
      <top/>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top style="thin">
        <color theme="0"/>
      </top>
      <bottom/>
      <diagonal/>
    </border>
    <border>
      <left/>
      <right/>
      <top/>
      <bottom style="thin">
        <color theme="0"/>
      </bottom>
      <diagonal/>
    </border>
    <border>
      <left/>
      <right/>
      <top/>
      <bottom style="medium">
        <color theme="0"/>
      </bottom>
      <diagonal/>
    </border>
    <border>
      <left style="medium">
        <color theme="0" tint="-0.24994659260841701"/>
      </left>
      <right/>
      <top/>
      <bottom style="medium">
        <color theme="0" tint="-0.24994659260841701"/>
      </bottom>
      <diagonal/>
    </border>
    <border>
      <left/>
      <right/>
      <top/>
      <bottom style="medium">
        <color theme="0" tint="-0.24994659260841701"/>
      </bottom>
      <diagonal/>
    </border>
    <border>
      <left/>
      <right style="medium">
        <color theme="0" tint="-0.24994659260841701"/>
      </right>
      <top/>
      <bottom style="medium">
        <color theme="0" tint="-0.24994659260841701"/>
      </bottom>
      <diagonal/>
    </border>
    <border>
      <left style="thin">
        <color theme="1" tint="0.499984740745262"/>
      </left>
      <right/>
      <top/>
      <bottom style="thin">
        <color theme="1" tint="0.499984740745262"/>
      </bottom>
      <diagonal/>
    </border>
    <border>
      <left/>
      <right style="thin">
        <color theme="1" tint="0.499984740745262"/>
      </right>
      <top/>
      <bottom style="thin">
        <color theme="1" tint="0.499984740745262"/>
      </bottom>
      <diagonal/>
    </border>
    <border>
      <left/>
      <right/>
      <top style="thin">
        <color theme="0"/>
      </top>
      <bottom style="thin">
        <color theme="0"/>
      </bottom>
      <diagonal/>
    </border>
    <border>
      <left/>
      <right/>
      <top style="thin">
        <color theme="0"/>
      </top>
      <bottom/>
      <diagonal/>
    </border>
    <border>
      <left style="medium">
        <color theme="0"/>
      </left>
      <right style="medium">
        <color theme="0"/>
      </right>
      <top style="medium">
        <color theme="0"/>
      </top>
      <bottom/>
      <diagonal/>
    </border>
    <border>
      <left style="medium">
        <color theme="0"/>
      </left>
      <right/>
      <top style="medium">
        <color theme="0"/>
      </top>
      <bottom/>
      <diagonal/>
    </border>
    <border>
      <left/>
      <right/>
      <top style="thin">
        <color theme="1" tint="0.499984740745262"/>
      </top>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style="thin">
        <color theme="1" tint="0.499984740745262"/>
      </right>
      <top/>
      <bottom style="thin">
        <color theme="1" tint="0.499984740745262"/>
      </bottom>
      <diagonal/>
    </border>
    <border>
      <left style="thin">
        <color theme="1" tint="0.499984740745262"/>
      </left>
      <right/>
      <top style="thin">
        <color theme="1" tint="0.499984740745262"/>
      </top>
      <bottom/>
      <diagonal/>
    </border>
    <border>
      <left/>
      <right style="thin">
        <color theme="1" tint="0.499984740745262"/>
      </right>
      <top style="thin">
        <color theme="1" tint="0.499984740745262"/>
      </top>
      <bottom/>
      <diagonal/>
    </border>
    <border>
      <left/>
      <right/>
      <top/>
      <bottom style="thin">
        <color theme="1" tint="0.499984740745262"/>
      </bottom>
      <diagonal/>
    </border>
    <border>
      <left style="thin">
        <color auto="1"/>
      </left>
      <right/>
      <top style="thin">
        <color auto="1"/>
      </top>
      <bottom style="thin">
        <color auto="1"/>
      </bottom>
      <diagonal/>
    </border>
    <border>
      <left style="thin">
        <color theme="0" tint="-0.14996795556505021"/>
      </left>
      <right style="thin">
        <color theme="0" tint="-0.14996795556505021"/>
      </right>
      <top/>
      <bottom/>
      <diagonal/>
    </border>
    <border>
      <left style="thin">
        <color theme="0" tint="-0.14996795556505021"/>
      </left>
      <right style="medium">
        <color theme="1" tint="0.499984740745262"/>
      </right>
      <top/>
      <bottom/>
      <diagonal/>
    </border>
  </borders>
  <cellStyleXfs count="23">
    <xf numFmtId="0" fontId="0" fillId="0" borderId="0"/>
    <xf numFmtId="0" fontId="3" fillId="0" borderId="0" applyNumberFormat="0" applyFill="0" applyBorder="0" applyAlignment="0" applyProtection="0">
      <alignment vertical="top"/>
      <protection locked="0"/>
    </xf>
    <xf numFmtId="0" fontId="2" fillId="13" borderId="0" applyNumberFormat="0" applyBorder="0" applyAlignment="0" applyProtection="0"/>
    <xf numFmtId="0" fontId="2" fillId="14" borderId="0" applyNumberFormat="0" applyBorder="0" applyAlignment="0" applyProtection="0"/>
    <xf numFmtId="0" fontId="5" fillId="0" borderId="0"/>
    <xf numFmtId="0" fontId="12" fillId="0" borderId="0" applyNumberFormat="0" applyFill="0" applyBorder="0" applyAlignment="0" applyProtection="0"/>
    <xf numFmtId="43" fontId="5" fillId="0" borderId="0" applyFont="0" applyFill="0" applyBorder="0" applyAlignment="0" applyProtection="0"/>
    <xf numFmtId="0" fontId="5" fillId="0" borderId="0"/>
    <xf numFmtId="0" fontId="21" fillId="0" borderId="0" applyNumberFormat="0" applyFill="0" applyBorder="0" applyAlignment="0" applyProtection="0">
      <alignment vertical="top"/>
      <protection locked="0"/>
    </xf>
    <xf numFmtId="0" fontId="13" fillId="0" borderId="0"/>
    <xf numFmtId="0" fontId="2" fillId="0" borderId="0"/>
    <xf numFmtId="0" fontId="26" fillId="0" borderId="0" applyNumberFormat="0" applyFill="0" applyBorder="0" applyAlignment="0" applyProtection="0">
      <alignment vertical="top"/>
      <protection locked="0"/>
    </xf>
    <xf numFmtId="0" fontId="27" fillId="0" borderId="0"/>
    <xf numFmtId="166" fontId="27" fillId="0" borderId="0" applyFont="0" applyFill="0" applyBorder="0" applyAlignment="0" applyProtection="0"/>
    <xf numFmtId="167" fontId="5" fillId="0" borderId="0" applyFont="0" applyFill="0" applyBorder="0" applyAlignment="0" applyProtection="0"/>
    <xf numFmtId="9" fontId="5"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0" fontId="52" fillId="33" borderId="0" applyNumberFormat="0" applyBorder="0" applyAlignment="0" applyProtection="0"/>
    <xf numFmtId="0" fontId="2" fillId="0" borderId="0"/>
    <xf numFmtId="0" fontId="64" fillId="0" borderId="0" applyNumberFormat="0" applyFill="0" applyBorder="0" applyAlignment="0" applyProtection="0">
      <alignment vertical="top"/>
      <protection locked="0"/>
    </xf>
    <xf numFmtId="0" fontId="5" fillId="0" borderId="0"/>
  </cellStyleXfs>
  <cellXfs count="1217">
    <xf numFmtId="0" fontId="0" fillId="0" borderId="0" xfId="0"/>
    <xf numFmtId="0" fontId="6" fillId="0" borderId="0" xfId="0" applyFont="1" applyProtection="1">
      <protection hidden="1"/>
    </xf>
    <xf numFmtId="0" fontId="8" fillId="0" borderId="3" xfId="0" applyFont="1" applyBorder="1" applyAlignment="1" applyProtection="1">
      <alignment vertical="center"/>
      <protection hidden="1"/>
    </xf>
    <xf numFmtId="0" fontId="8" fillId="0" borderId="0" xfId="0" applyFont="1" applyAlignment="1" applyProtection="1">
      <alignment vertical="center"/>
      <protection hidden="1"/>
    </xf>
    <xf numFmtId="0" fontId="20" fillId="0" borderId="3" xfId="0" applyFont="1" applyBorder="1" applyAlignment="1" applyProtection="1">
      <alignment vertical="center"/>
      <protection hidden="1"/>
    </xf>
    <xf numFmtId="0" fontId="20" fillId="0" borderId="0" xfId="0" applyFont="1" applyAlignment="1" applyProtection="1">
      <alignment vertical="center"/>
      <protection hidden="1"/>
    </xf>
    <xf numFmtId="0" fontId="0" fillId="8" borderId="0" xfId="0" applyFill="1" applyProtection="1">
      <protection hidden="1"/>
    </xf>
    <xf numFmtId="0" fontId="0" fillId="0" borderId="0" xfId="0" applyProtection="1">
      <protection hidden="1"/>
    </xf>
    <xf numFmtId="49" fontId="6" fillId="0" borderId="0" xfId="0" applyNumberFormat="1" applyFont="1" applyAlignment="1" applyProtection="1">
      <alignment horizontal="left" vertical="top" wrapText="1"/>
      <protection hidden="1"/>
    </xf>
    <xf numFmtId="1" fontId="7" fillId="0" borderId="0" xfId="0" applyNumberFormat="1" applyFont="1" applyAlignment="1" applyProtection="1">
      <alignment horizontal="center" vertical="center" wrapText="1"/>
      <protection hidden="1"/>
    </xf>
    <xf numFmtId="0" fontId="6" fillId="0" borderId="0" xfId="0" applyFont="1" applyAlignment="1" applyProtection="1">
      <alignment horizontal="center" vertical="top"/>
      <protection hidden="1"/>
    </xf>
    <xf numFmtId="0" fontId="28" fillId="25" borderId="4" xfId="10" applyFont="1" applyFill="1" applyBorder="1" applyAlignment="1" applyProtection="1">
      <alignment horizontal="center" vertical="center" wrapText="1"/>
      <protection locked="0"/>
    </xf>
    <xf numFmtId="0" fontId="19" fillId="0" borderId="0" xfId="0" applyFont="1" applyProtection="1">
      <protection hidden="1"/>
    </xf>
    <xf numFmtId="0" fontId="19" fillId="0" borderId="0" xfId="10" applyFont="1" applyAlignment="1" applyProtection="1">
      <alignment vertical="center" wrapText="1"/>
      <protection hidden="1"/>
    </xf>
    <xf numFmtId="0" fontId="0" fillId="8" borderId="0" xfId="0" applyFill="1" applyAlignment="1" applyProtection="1">
      <alignment vertical="top"/>
      <protection hidden="1"/>
    </xf>
    <xf numFmtId="0" fontId="35" fillId="8" borderId="0" xfId="0" applyFont="1" applyFill="1" applyAlignment="1" applyProtection="1">
      <alignment horizontal="right" vertical="top"/>
      <protection hidden="1"/>
    </xf>
    <xf numFmtId="1" fontId="7" fillId="8" borderId="0" xfId="0" applyNumberFormat="1" applyFont="1" applyFill="1" applyAlignment="1" applyProtection="1">
      <alignment horizontal="center" vertical="center" wrapText="1"/>
      <protection hidden="1"/>
    </xf>
    <xf numFmtId="49" fontId="36" fillId="0" borderId="0" xfId="0" applyNumberFormat="1" applyFont="1" applyAlignment="1" applyProtection="1">
      <alignment horizontal="left" vertical="center" wrapText="1"/>
      <protection hidden="1"/>
    </xf>
    <xf numFmtId="0" fontId="0" fillId="0" borderId="0" xfId="0" applyAlignment="1" applyProtection="1">
      <alignment vertical="top"/>
      <protection hidden="1"/>
    </xf>
    <xf numFmtId="0" fontId="16" fillId="8" borderId="0" xfId="0" applyFont="1" applyFill="1" applyAlignment="1" applyProtection="1">
      <alignment horizontal="left"/>
      <protection hidden="1"/>
    </xf>
    <xf numFmtId="0" fontId="31" fillId="0" borderId="0" xfId="0" applyFont="1" applyAlignment="1" applyProtection="1">
      <alignment horizontal="center" vertical="top"/>
      <protection hidden="1"/>
    </xf>
    <xf numFmtId="0" fontId="16" fillId="12" borderId="0" xfId="0" applyFont="1" applyFill="1" applyAlignment="1" applyProtection="1">
      <alignment horizontal="left"/>
      <protection hidden="1"/>
    </xf>
    <xf numFmtId="0" fontId="29" fillId="0" borderId="0" xfId="0" applyFont="1" applyAlignment="1" applyProtection="1">
      <alignment horizontal="center" vertical="center"/>
      <protection hidden="1"/>
    </xf>
    <xf numFmtId="0" fontId="16" fillId="24" borderId="0" xfId="0" applyFont="1" applyFill="1" applyAlignment="1" applyProtection="1">
      <alignment horizontal="left"/>
      <protection hidden="1"/>
    </xf>
    <xf numFmtId="0" fontId="19" fillId="24" borderId="0" xfId="0" applyFont="1" applyFill="1" applyAlignment="1" applyProtection="1">
      <alignment horizontal="center" vertical="center"/>
      <protection hidden="1"/>
    </xf>
    <xf numFmtId="0" fontId="16" fillId="7" borderId="0" xfId="0" applyFont="1" applyFill="1" applyAlignment="1" applyProtection="1">
      <alignment horizontal="left"/>
      <protection hidden="1"/>
    </xf>
    <xf numFmtId="0" fontId="37" fillId="0" borderId="0" xfId="0" applyFont="1" applyAlignment="1" applyProtection="1">
      <alignment horizontal="right" vertical="top" wrapText="1"/>
      <protection hidden="1"/>
    </xf>
    <xf numFmtId="0" fontId="38" fillId="7" borderId="0" xfId="0" applyFont="1" applyFill="1" applyAlignment="1" applyProtection="1">
      <alignment horizontal="right" vertical="top" wrapText="1"/>
      <protection hidden="1"/>
    </xf>
    <xf numFmtId="0" fontId="39" fillId="0" borderId="0" xfId="0" applyFont="1" applyAlignment="1" applyProtection="1">
      <alignment horizontal="right" vertical="top" wrapText="1"/>
      <protection hidden="1"/>
    </xf>
    <xf numFmtId="0" fontId="0" fillId="8" borderId="0" xfId="0" applyFill="1" applyAlignment="1" applyProtection="1">
      <alignment horizontal="left" vertical="top" wrapText="1"/>
      <protection hidden="1"/>
    </xf>
    <xf numFmtId="0" fontId="38" fillId="12" borderId="0" xfId="0" applyFont="1" applyFill="1" applyAlignment="1" applyProtection="1">
      <alignment horizontal="right" vertical="top" wrapText="1"/>
      <protection hidden="1"/>
    </xf>
    <xf numFmtId="0" fontId="37" fillId="8" borderId="0" xfId="0" applyFont="1" applyFill="1" applyAlignment="1" applyProtection="1">
      <alignment horizontal="left" vertical="top" wrapText="1"/>
      <protection hidden="1"/>
    </xf>
    <xf numFmtId="0" fontId="37" fillId="12" borderId="0" xfId="0" applyFont="1" applyFill="1" applyAlignment="1" applyProtection="1">
      <alignment horizontal="left" vertical="top" wrapText="1"/>
      <protection hidden="1"/>
    </xf>
    <xf numFmtId="168" fontId="0" fillId="8" borderId="0" xfId="0" applyNumberFormat="1" applyFill="1" applyAlignment="1" applyProtection="1">
      <alignment vertical="top"/>
      <protection hidden="1"/>
    </xf>
    <xf numFmtId="14" fontId="0" fillId="8" borderId="0" xfId="0" applyNumberFormat="1" applyFill="1" applyProtection="1">
      <protection hidden="1"/>
    </xf>
    <xf numFmtId="0" fontId="31" fillId="8" borderId="0" xfId="0" applyFont="1" applyFill="1" applyAlignment="1" applyProtection="1">
      <alignment horizontal="left" textRotation="90"/>
      <protection hidden="1"/>
    </xf>
    <xf numFmtId="0" fontId="6" fillId="8" borderId="0" xfId="0" applyFont="1" applyFill="1" applyProtection="1">
      <protection hidden="1"/>
    </xf>
    <xf numFmtId="0" fontId="40" fillId="8" borderId="0" xfId="0" applyFont="1" applyFill="1" applyProtection="1">
      <protection hidden="1"/>
    </xf>
    <xf numFmtId="0" fontId="40" fillId="0" borderId="0" xfId="0" applyFont="1" applyProtection="1">
      <protection hidden="1"/>
    </xf>
    <xf numFmtId="0" fontId="17" fillId="0" borderId="0" xfId="0" applyFont="1" applyAlignment="1" applyProtection="1">
      <alignment horizontal="center"/>
      <protection hidden="1"/>
    </xf>
    <xf numFmtId="0" fontId="6" fillId="0" borderId="0" xfId="0" applyFont="1" applyAlignment="1" applyProtection="1">
      <alignment horizontal="center" vertical="center"/>
      <protection hidden="1"/>
    </xf>
    <xf numFmtId="0" fontId="4" fillId="0" borderId="0" xfId="0" applyFont="1" applyAlignment="1" applyProtection="1">
      <alignment horizontal="center"/>
      <protection hidden="1"/>
    </xf>
    <xf numFmtId="0" fontId="41" fillId="0" borderId="0" xfId="0" applyFont="1" applyAlignment="1" applyProtection="1">
      <alignment horizontal="center" textRotation="90"/>
      <protection hidden="1"/>
    </xf>
    <xf numFmtId="0" fontId="6" fillId="0" borderId="0" xfId="0" applyFont="1" applyAlignment="1" applyProtection="1">
      <alignment vertical="top"/>
      <protection hidden="1"/>
    </xf>
    <xf numFmtId="0" fontId="8" fillId="8" borderId="0" xfId="0" applyFont="1" applyFill="1" applyAlignment="1" applyProtection="1">
      <alignment vertical="center"/>
      <protection hidden="1"/>
    </xf>
    <xf numFmtId="0" fontId="6" fillId="0" borderId="0" xfId="0" applyFont="1" applyAlignment="1" applyProtection="1">
      <alignment horizontal="center" textRotation="90"/>
      <protection hidden="1"/>
    </xf>
    <xf numFmtId="0" fontId="0" fillId="7" borderId="0" xfId="0" applyFill="1" applyAlignment="1" applyProtection="1">
      <alignment horizontal="left" vertical="top"/>
      <protection hidden="1"/>
    </xf>
    <xf numFmtId="0" fontId="0" fillId="7" borderId="0" xfId="0" applyFill="1" applyProtection="1">
      <protection hidden="1"/>
    </xf>
    <xf numFmtId="0" fontId="9" fillId="7" borderId="0" xfId="0" applyFont="1" applyFill="1" applyProtection="1">
      <protection hidden="1"/>
    </xf>
    <xf numFmtId="0" fontId="0" fillId="7" borderId="0" xfId="0" applyFill="1"/>
    <xf numFmtId="0" fontId="31" fillId="12" borderId="0" xfId="0" applyFont="1" applyFill="1" applyAlignment="1" applyProtection="1">
      <alignment horizontal="right" textRotation="90"/>
      <protection hidden="1"/>
    </xf>
    <xf numFmtId="0" fontId="6" fillId="7" borderId="0" xfId="0" applyFont="1" applyFill="1" applyAlignment="1" applyProtection="1">
      <alignment horizontal="center" textRotation="90"/>
      <protection hidden="1"/>
    </xf>
    <xf numFmtId="0" fontId="43" fillId="24" borderId="0" xfId="0" applyFont="1" applyFill="1" applyAlignment="1" applyProtection="1">
      <alignment horizontal="right"/>
      <protection hidden="1"/>
    </xf>
    <xf numFmtId="0" fontId="43" fillId="24" borderId="0" xfId="0" applyFont="1" applyFill="1" applyAlignment="1" applyProtection="1">
      <alignment vertical="center" wrapText="1"/>
      <protection hidden="1"/>
    </xf>
    <xf numFmtId="0" fontId="43" fillId="0" borderId="0" xfId="0" applyFont="1" applyAlignment="1" applyProtection="1">
      <alignment vertical="center" wrapText="1"/>
      <protection hidden="1"/>
    </xf>
    <xf numFmtId="0" fontId="43" fillId="24" borderId="0" xfId="0" applyFont="1" applyFill="1" applyAlignment="1" applyProtection="1">
      <alignment horizontal="center" vertical="center" wrapText="1"/>
      <protection hidden="1"/>
    </xf>
    <xf numFmtId="0" fontId="43" fillId="24" borderId="0" xfId="0" applyFont="1" applyFill="1" applyAlignment="1" applyProtection="1">
      <alignment horizontal="left" vertical="center" wrapText="1"/>
      <protection hidden="1"/>
    </xf>
    <xf numFmtId="9" fontId="0" fillId="7" borderId="0" xfId="0" applyNumberFormat="1" applyFill="1" applyAlignment="1" applyProtection="1">
      <alignment horizontal="left"/>
      <protection hidden="1"/>
    </xf>
    <xf numFmtId="0" fontId="44" fillId="0" borderId="0" xfId="0" applyFont="1" applyAlignment="1" applyProtection="1">
      <alignment vertical="center"/>
      <protection hidden="1"/>
    </xf>
    <xf numFmtId="0" fontId="45" fillId="0" borderId="0" xfId="0" applyFont="1" applyAlignment="1" applyProtection="1">
      <alignment horizontal="center" vertical="center"/>
      <protection hidden="1"/>
    </xf>
    <xf numFmtId="0" fontId="29" fillId="0" borderId="0" xfId="0" applyFont="1" applyProtection="1">
      <protection hidden="1"/>
    </xf>
    <xf numFmtId="0" fontId="45" fillId="0" borderId="0" xfId="0" applyFont="1" applyAlignment="1" applyProtection="1">
      <alignment vertical="center"/>
      <protection hidden="1"/>
    </xf>
    <xf numFmtId="168" fontId="29" fillId="0" borderId="0" xfId="0" applyNumberFormat="1" applyFont="1" applyAlignment="1" applyProtection="1">
      <alignment horizontal="left" vertical="center"/>
      <protection hidden="1"/>
    </xf>
    <xf numFmtId="168" fontId="19" fillId="0" borderId="0" xfId="0" applyNumberFormat="1" applyFont="1" applyAlignment="1" applyProtection="1">
      <alignment horizontal="left"/>
      <protection hidden="1"/>
    </xf>
    <xf numFmtId="168" fontId="30" fillId="0" borderId="0" xfId="0" applyNumberFormat="1" applyFont="1" applyAlignment="1" applyProtection="1">
      <alignment horizontal="left"/>
      <protection hidden="1"/>
    </xf>
    <xf numFmtId="0" fontId="30" fillId="0" borderId="0" xfId="0" applyFont="1" applyAlignment="1" applyProtection="1">
      <alignment horizontal="center"/>
      <protection hidden="1"/>
    </xf>
    <xf numFmtId="1" fontId="46" fillId="0" borderId="0" xfId="0" applyNumberFormat="1" applyFont="1" applyAlignment="1" applyProtection="1">
      <alignment horizontal="center" vertical="center" wrapText="1"/>
      <protection hidden="1"/>
    </xf>
    <xf numFmtId="0" fontId="19" fillId="0" borderId="0" xfId="0" applyFont="1" applyAlignment="1" applyProtection="1">
      <alignment horizontal="center" vertical="center"/>
      <protection hidden="1"/>
    </xf>
    <xf numFmtId="0" fontId="19" fillId="0" borderId="0" xfId="0" applyFont="1" applyAlignment="1" applyProtection="1">
      <alignment horizontal="left" vertical="top" wrapText="1"/>
      <protection hidden="1"/>
    </xf>
    <xf numFmtId="0" fontId="19" fillId="0" borderId="0" xfId="0" applyFont="1" applyAlignment="1" applyProtection="1">
      <alignment horizontal="center"/>
      <protection hidden="1"/>
    </xf>
    <xf numFmtId="0" fontId="29" fillId="7" borderId="0" xfId="0" applyFont="1" applyFill="1" applyAlignment="1" applyProtection="1">
      <alignment horizontal="center" vertical="center"/>
      <protection hidden="1"/>
    </xf>
    <xf numFmtId="0" fontId="31" fillId="7" borderId="0" xfId="0" applyFont="1" applyFill="1" applyAlignment="1" applyProtection="1">
      <alignment horizontal="center" vertical="top"/>
      <protection hidden="1"/>
    </xf>
    <xf numFmtId="0" fontId="0" fillId="8" borderId="0" xfId="0" applyFill="1" applyProtection="1">
      <protection locked="0" hidden="1"/>
    </xf>
    <xf numFmtId="0" fontId="47" fillId="0" borderId="0" xfId="0" applyFont="1" applyAlignment="1" applyProtection="1">
      <alignment horizontal="center" vertical="top"/>
      <protection locked="0" hidden="1"/>
    </xf>
    <xf numFmtId="0" fontId="48" fillId="0" borderId="0" xfId="0" applyFont="1" applyProtection="1">
      <protection hidden="1"/>
    </xf>
    <xf numFmtId="0" fontId="48" fillId="8" borderId="0" xfId="0" applyFont="1" applyFill="1" applyAlignment="1" applyProtection="1">
      <alignment vertical="top"/>
      <protection hidden="1"/>
    </xf>
    <xf numFmtId="0" fontId="48" fillId="0" borderId="0" xfId="0" applyFont="1" applyAlignment="1" applyProtection="1">
      <alignment horizontal="center"/>
      <protection hidden="1"/>
    </xf>
    <xf numFmtId="0" fontId="19" fillId="8" borderId="0" xfId="0" applyFont="1" applyFill="1" applyProtection="1">
      <protection hidden="1"/>
    </xf>
    <xf numFmtId="0" fontId="49" fillId="8" borderId="0" xfId="0" applyFont="1" applyFill="1" applyAlignment="1" applyProtection="1">
      <alignment horizontal="right" vertical="top"/>
      <protection hidden="1"/>
    </xf>
    <xf numFmtId="0" fontId="31" fillId="0" borderId="0" xfId="0" applyFont="1" applyAlignment="1" applyProtection="1">
      <alignment horizontal="center" vertical="top"/>
      <protection locked="0" hidden="1"/>
    </xf>
    <xf numFmtId="9" fontId="31" fillId="0" borderId="0" xfId="17" applyFont="1" applyFill="1" applyBorder="1" applyAlignment="1" applyProtection="1">
      <alignment horizontal="center"/>
      <protection hidden="1"/>
    </xf>
    <xf numFmtId="0" fontId="31" fillId="0" borderId="0" xfId="0" applyFont="1" applyAlignment="1" applyProtection="1">
      <alignment horizontal="center"/>
      <protection hidden="1"/>
    </xf>
    <xf numFmtId="169" fontId="9" fillId="7" borderId="0" xfId="16" applyNumberFormat="1" applyFont="1" applyFill="1" applyBorder="1" applyAlignment="1" applyProtection="1">
      <alignment horizontal="left" vertical="center"/>
      <protection hidden="1"/>
    </xf>
    <xf numFmtId="169" fontId="50" fillId="7" borderId="0" xfId="16" applyNumberFormat="1" applyFont="1" applyFill="1" applyBorder="1" applyAlignment="1" applyProtection="1">
      <alignment horizontal="left" vertical="center"/>
      <protection hidden="1"/>
    </xf>
    <xf numFmtId="0" fontId="0" fillId="7" borderId="0" xfId="0" applyFill="1" applyAlignment="1" applyProtection="1">
      <alignment horizontal="left" vertical="center"/>
      <protection hidden="1"/>
    </xf>
    <xf numFmtId="0" fontId="6" fillId="7" borderId="0" xfId="0" applyFont="1" applyFill="1" applyAlignment="1" applyProtection="1">
      <alignment horizontal="center"/>
      <protection hidden="1"/>
    </xf>
    <xf numFmtId="0" fontId="47" fillId="0" borderId="25" xfId="0" applyFont="1" applyBorder="1" applyAlignment="1" applyProtection="1">
      <alignment horizontal="center" vertical="top"/>
      <protection locked="0" hidden="1"/>
    </xf>
    <xf numFmtId="0" fontId="47" fillId="0" borderId="26" xfId="0" applyFont="1" applyBorder="1" applyAlignment="1" applyProtection="1">
      <alignment horizontal="center" vertical="top"/>
      <protection locked="0" hidden="1"/>
    </xf>
    <xf numFmtId="0" fontId="48" fillId="8" borderId="26" xfId="0" applyFont="1" applyFill="1" applyBorder="1" applyProtection="1">
      <protection hidden="1"/>
    </xf>
    <xf numFmtId="0" fontId="48" fillId="0" borderId="26" xfId="0" applyFont="1" applyBorder="1" applyProtection="1">
      <protection hidden="1"/>
    </xf>
    <xf numFmtId="0" fontId="48" fillId="8" borderId="27" xfId="0" applyFont="1" applyFill="1" applyBorder="1" applyProtection="1">
      <protection hidden="1"/>
    </xf>
    <xf numFmtId="0" fontId="47" fillId="0" borderId="28" xfId="0" applyFont="1" applyBorder="1" applyAlignment="1" applyProtection="1">
      <alignment horizontal="center" vertical="top"/>
      <protection locked="0" hidden="1"/>
    </xf>
    <xf numFmtId="0" fontId="48" fillId="8" borderId="0" xfId="0" applyFont="1" applyFill="1" applyProtection="1">
      <protection hidden="1"/>
    </xf>
    <xf numFmtId="0" fontId="48" fillId="8" borderId="29" xfId="0" applyFont="1" applyFill="1" applyBorder="1" applyProtection="1">
      <protection hidden="1"/>
    </xf>
    <xf numFmtId="0" fontId="47" fillId="0" borderId="30" xfId="0" applyFont="1" applyBorder="1" applyAlignment="1" applyProtection="1">
      <alignment horizontal="center" vertical="top"/>
      <protection locked="0" hidden="1"/>
    </xf>
    <xf numFmtId="0" fontId="47" fillId="0" borderId="31" xfId="0" applyFont="1" applyBorder="1" applyAlignment="1" applyProtection="1">
      <alignment horizontal="center" vertical="top"/>
      <protection locked="0" hidden="1"/>
    </xf>
    <xf numFmtId="0" fontId="48" fillId="8" borderId="31" xfId="0" applyFont="1" applyFill="1" applyBorder="1" applyProtection="1">
      <protection hidden="1"/>
    </xf>
    <xf numFmtId="0" fontId="48" fillId="0" borderId="31" xfId="0" applyFont="1" applyBorder="1" applyProtection="1">
      <protection hidden="1"/>
    </xf>
    <xf numFmtId="0" fontId="48" fillId="8" borderId="32" xfId="0" applyFont="1" applyFill="1" applyBorder="1" applyProtection="1">
      <protection hidden="1"/>
    </xf>
    <xf numFmtId="169" fontId="14" fillId="7" borderId="0" xfId="16" applyNumberFormat="1" applyFont="1" applyFill="1" applyBorder="1" applyAlignment="1" applyProtection="1">
      <alignment horizontal="right" vertical="top"/>
      <protection hidden="1"/>
    </xf>
    <xf numFmtId="0" fontId="48" fillId="0" borderId="28" xfId="0" applyFont="1" applyBorder="1" applyAlignment="1" applyProtection="1">
      <alignment horizontal="center"/>
      <protection hidden="1"/>
    </xf>
    <xf numFmtId="0" fontId="0" fillId="12" borderId="0" xfId="0" applyFill="1" applyAlignment="1" applyProtection="1">
      <alignment horizontal="left" vertical="top" wrapText="1"/>
      <protection hidden="1"/>
    </xf>
    <xf numFmtId="0" fontId="30" fillId="0" borderId="0" xfId="0" applyFont="1" applyAlignment="1" applyProtection="1">
      <alignment horizontal="center" textRotation="90"/>
      <protection hidden="1"/>
    </xf>
    <xf numFmtId="0" fontId="43" fillId="24" borderId="0" xfId="0" applyFont="1" applyFill="1" applyAlignment="1" applyProtection="1">
      <alignment horizontal="right" vertical="center" wrapText="1"/>
      <protection hidden="1"/>
    </xf>
    <xf numFmtId="0" fontId="42" fillId="12" borderId="33" xfId="0" applyFont="1" applyFill="1" applyBorder="1" applyAlignment="1" applyProtection="1">
      <alignment horizontal="right" vertical="top"/>
      <protection locked="0"/>
    </xf>
    <xf numFmtId="0" fontId="42" fillId="7" borderId="33" xfId="0" applyFont="1" applyFill="1" applyBorder="1" applyAlignment="1" applyProtection="1">
      <alignment horizontal="right" vertical="top"/>
      <protection locked="0"/>
    </xf>
    <xf numFmtId="0" fontId="42" fillId="0" borderId="0" xfId="0" applyFont="1" applyAlignment="1">
      <alignment vertical="top"/>
    </xf>
    <xf numFmtId="0" fontId="42" fillId="0" borderId="3" xfId="0" applyFont="1" applyBorder="1" applyAlignment="1">
      <alignment horizontal="right" vertical="center"/>
    </xf>
    <xf numFmtId="173" fontId="19" fillId="0" borderId="0" xfId="10" applyNumberFormat="1" applyFont="1" applyAlignment="1" applyProtection="1">
      <alignment vertical="center" wrapText="1"/>
      <protection hidden="1"/>
    </xf>
    <xf numFmtId="173" fontId="2" fillId="0" borderId="0" xfId="10" applyNumberFormat="1" applyAlignment="1" applyProtection="1">
      <alignment vertical="center" wrapText="1"/>
      <protection hidden="1"/>
    </xf>
    <xf numFmtId="0" fontId="51" fillId="0" borderId="0" xfId="0" applyFont="1" applyAlignment="1" applyProtection="1">
      <alignment horizontal="left" vertical="top"/>
      <protection hidden="1"/>
    </xf>
    <xf numFmtId="0" fontId="51" fillId="0" borderId="0" xfId="0" applyFont="1" applyAlignment="1" applyProtection="1">
      <alignment horizontal="left"/>
      <protection hidden="1"/>
    </xf>
    <xf numFmtId="173" fontId="63" fillId="0" borderId="0" xfId="10" applyNumberFormat="1" applyFont="1" applyAlignment="1" applyProtection="1">
      <alignment vertical="center" wrapText="1"/>
      <protection hidden="1"/>
    </xf>
    <xf numFmtId="0" fontId="2" fillId="0" borderId="4" xfId="10" applyBorder="1" applyAlignment="1" applyProtection="1">
      <alignment vertical="center" wrapText="1"/>
      <protection hidden="1"/>
    </xf>
    <xf numFmtId="0" fontId="24" fillId="0" borderId="4" xfId="10" applyFont="1" applyBorder="1" applyAlignment="1" applyProtection="1">
      <alignment vertical="center" wrapText="1"/>
      <protection hidden="1"/>
    </xf>
    <xf numFmtId="0" fontId="0" fillId="0" borderId="4" xfId="10" applyFont="1" applyBorder="1" applyAlignment="1" applyProtection="1">
      <alignment vertical="center" wrapText="1"/>
      <protection hidden="1"/>
    </xf>
    <xf numFmtId="0" fontId="2" fillId="0" borderId="0" xfId="10" applyAlignment="1" applyProtection="1">
      <alignment vertical="center" wrapText="1"/>
      <protection hidden="1"/>
    </xf>
    <xf numFmtId="0" fontId="9" fillId="2" borderId="5" xfId="10" applyFont="1" applyFill="1" applyBorder="1" applyAlignment="1" applyProtection="1">
      <alignment vertical="center" wrapText="1"/>
      <protection hidden="1"/>
    </xf>
    <xf numFmtId="0" fontId="24" fillId="25" borderId="4" xfId="10" applyFont="1" applyFill="1" applyBorder="1" applyAlignment="1" applyProtection="1">
      <alignment horizontal="center" vertical="center" wrapText="1"/>
      <protection hidden="1"/>
    </xf>
    <xf numFmtId="0" fontId="22" fillId="17" borderId="4" xfId="10" applyFont="1" applyFill="1" applyBorder="1" applyAlignment="1" applyProtection="1">
      <alignment horizontal="center" vertical="center" wrapText="1"/>
      <protection hidden="1"/>
    </xf>
    <xf numFmtId="0" fontId="22" fillId="17" borderId="9" xfId="10" applyFont="1" applyFill="1" applyBorder="1" applyAlignment="1" applyProtection="1">
      <alignment horizontal="center" vertical="center" wrapText="1"/>
      <protection hidden="1"/>
    </xf>
    <xf numFmtId="0" fontId="9" fillId="2" borderId="4" xfId="10" applyFont="1" applyFill="1" applyBorder="1" applyAlignment="1" applyProtection="1">
      <alignment vertical="center" wrapText="1"/>
      <protection hidden="1"/>
    </xf>
    <xf numFmtId="0" fontId="9" fillId="17" borderId="4" xfId="10" applyFont="1" applyFill="1" applyBorder="1" applyAlignment="1" applyProtection="1">
      <alignment vertical="center" wrapText="1"/>
      <protection hidden="1"/>
    </xf>
    <xf numFmtId="0" fontId="9" fillId="17" borderId="9" xfId="10" applyFont="1" applyFill="1" applyBorder="1" applyAlignment="1" applyProtection="1">
      <alignment vertical="center" wrapText="1"/>
      <protection hidden="1"/>
    </xf>
    <xf numFmtId="0" fontId="9" fillId="17" borderId="5" xfId="10" applyFont="1" applyFill="1" applyBorder="1" applyAlignment="1" applyProtection="1">
      <alignment vertical="center" wrapText="1"/>
      <protection hidden="1"/>
    </xf>
    <xf numFmtId="0" fontId="23" fillId="26" borderId="54" xfId="9" applyFont="1" applyFill="1" applyBorder="1" applyAlignment="1" applyProtection="1">
      <alignment horizontal="left" vertical="center" wrapText="1"/>
      <protection hidden="1"/>
    </xf>
    <xf numFmtId="0" fontId="25" fillId="26" borderId="71" xfId="10" applyFont="1" applyFill="1" applyBorder="1" applyAlignment="1" applyProtection="1">
      <alignment vertical="center" wrapText="1"/>
      <protection hidden="1"/>
    </xf>
    <xf numFmtId="0" fontId="19" fillId="26" borderId="54" xfId="10" applyFont="1" applyFill="1" applyBorder="1" applyAlignment="1" applyProtection="1">
      <alignment vertical="center" wrapText="1"/>
      <protection hidden="1"/>
    </xf>
    <xf numFmtId="0" fontId="33" fillId="26" borderId="54" xfId="10" applyFont="1" applyFill="1" applyBorder="1" applyAlignment="1" applyProtection="1">
      <alignment vertical="center" wrapText="1"/>
      <protection hidden="1"/>
    </xf>
    <xf numFmtId="0" fontId="2" fillId="2" borderId="72" xfId="10" applyFill="1" applyBorder="1" applyAlignment="1" applyProtection="1">
      <alignment vertical="center" wrapText="1"/>
      <protection hidden="1"/>
    </xf>
    <xf numFmtId="0" fontId="2" fillId="0" borderId="72" xfId="10" applyBorder="1" applyAlignment="1" applyProtection="1">
      <alignment vertical="center" wrapText="1"/>
      <protection hidden="1"/>
    </xf>
    <xf numFmtId="0" fontId="19" fillId="0" borderId="72" xfId="10" applyFont="1" applyBorder="1" applyAlignment="1" applyProtection="1">
      <alignment vertical="center" wrapText="1"/>
      <protection hidden="1"/>
    </xf>
    <xf numFmtId="0" fontId="2" fillId="2" borderId="4" xfId="10" applyFill="1" applyBorder="1" applyAlignment="1" applyProtection="1">
      <alignment vertical="center" wrapText="1"/>
      <protection hidden="1"/>
    </xf>
    <xf numFmtId="0" fontId="0" fillId="0" borderId="9" xfId="10" applyFont="1" applyBorder="1" applyAlignment="1" applyProtection="1">
      <alignment vertical="center" wrapText="1"/>
      <protection hidden="1"/>
    </xf>
    <xf numFmtId="0" fontId="19" fillId="0" borderId="9" xfId="10" applyFont="1" applyBorder="1" applyAlignment="1" applyProtection="1">
      <alignment vertical="center" wrapText="1"/>
      <protection hidden="1"/>
    </xf>
    <xf numFmtId="0" fontId="2" fillId="0" borderId="9" xfId="10" applyBorder="1" applyAlignment="1" applyProtection="1">
      <alignment vertical="center" wrapText="1"/>
      <protection hidden="1"/>
    </xf>
    <xf numFmtId="0" fontId="2" fillId="2" borderId="9" xfId="10" applyFill="1" applyBorder="1" applyAlignment="1" applyProtection="1">
      <alignment vertical="center" wrapText="1"/>
      <protection hidden="1"/>
    </xf>
    <xf numFmtId="0" fontId="24" fillId="0" borderId="9" xfId="10" applyFont="1" applyBorder="1" applyAlignment="1" applyProtection="1">
      <alignment vertical="center" wrapText="1"/>
      <protection hidden="1"/>
    </xf>
    <xf numFmtId="0" fontId="2" fillId="2" borderId="0" xfId="10" applyFill="1" applyAlignment="1" applyProtection="1">
      <alignment vertical="center" wrapText="1"/>
      <protection hidden="1"/>
    </xf>
    <xf numFmtId="0" fontId="0" fillId="0" borderId="0" xfId="10" applyFont="1" applyAlignment="1" applyProtection="1">
      <alignment vertical="center" wrapText="1"/>
      <protection hidden="1"/>
    </xf>
    <xf numFmtId="0" fontId="2" fillId="2" borderId="5" xfId="10" applyFill="1" applyBorder="1" applyAlignment="1" applyProtection="1">
      <alignment vertical="center" wrapText="1"/>
      <protection hidden="1"/>
    </xf>
    <xf numFmtId="0" fontId="0" fillId="0" borderId="5" xfId="10" applyFont="1" applyBorder="1" applyAlignment="1" applyProtection="1">
      <alignment vertical="center" wrapText="1"/>
      <protection hidden="1"/>
    </xf>
    <xf numFmtId="0" fontId="2" fillId="0" borderId="5" xfId="10" applyBorder="1" applyAlignment="1" applyProtection="1">
      <alignment vertical="center" wrapText="1"/>
      <protection hidden="1"/>
    </xf>
    <xf numFmtId="0" fontId="19" fillId="0" borderId="5" xfId="10" applyFont="1" applyBorder="1" applyAlignment="1" applyProtection="1">
      <alignment vertical="center" wrapText="1"/>
      <protection hidden="1"/>
    </xf>
    <xf numFmtId="0" fontId="6" fillId="2" borderId="5" xfId="10" applyFont="1" applyFill="1" applyBorder="1" applyAlignment="1" applyProtection="1">
      <alignment vertical="center" wrapText="1"/>
      <protection hidden="1"/>
    </xf>
    <xf numFmtId="0" fontId="6" fillId="0" borderId="79" xfId="10" applyFont="1" applyBorder="1" applyAlignment="1" applyProtection="1">
      <alignment vertical="center" wrapText="1"/>
      <protection hidden="1"/>
    </xf>
    <xf numFmtId="0" fontId="6" fillId="0" borderId="5" xfId="10" applyFont="1" applyBorder="1" applyAlignment="1" applyProtection="1">
      <alignment horizontal="left" vertical="top" wrapText="1"/>
      <protection hidden="1"/>
    </xf>
    <xf numFmtId="173" fontId="29" fillId="0" borderId="5" xfId="10" applyNumberFormat="1" applyFont="1" applyBorder="1" applyAlignment="1" applyProtection="1">
      <alignment vertical="center" wrapText="1"/>
      <protection hidden="1"/>
    </xf>
    <xf numFmtId="0" fontId="6" fillId="0" borderId="0" xfId="10" applyFont="1" applyAlignment="1" applyProtection="1">
      <alignment vertical="center" wrapText="1"/>
      <protection hidden="1"/>
    </xf>
    <xf numFmtId="0" fontId="63" fillId="0" borderId="0" xfId="10" applyFont="1" applyAlignment="1" applyProtection="1">
      <alignment vertical="center" wrapText="1"/>
      <protection hidden="1"/>
    </xf>
    <xf numFmtId="0" fontId="19" fillId="26" borderId="54" xfId="0" applyFont="1" applyFill="1" applyBorder="1" applyProtection="1">
      <protection hidden="1"/>
    </xf>
    <xf numFmtId="0" fontId="0" fillId="0" borderId="72" xfId="10" applyFont="1" applyBorder="1" applyAlignment="1" applyProtection="1">
      <alignment vertical="center" wrapText="1"/>
      <protection hidden="1"/>
    </xf>
    <xf numFmtId="0" fontId="0" fillId="0" borderId="0" xfId="0" applyAlignment="1" applyProtection="1">
      <alignment vertical="center" wrapText="1"/>
      <protection hidden="1"/>
    </xf>
    <xf numFmtId="0" fontId="0" fillId="0" borderId="0" xfId="0" applyAlignment="1" applyProtection="1">
      <alignment vertical="center"/>
      <protection hidden="1"/>
    </xf>
    <xf numFmtId="0" fontId="0" fillId="0" borderId="5" xfId="10" applyFont="1" applyBorder="1" applyAlignment="1" applyProtection="1">
      <alignment horizontal="left" vertical="center" wrapText="1"/>
      <protection hidden="1"/>
    </xf>
    <xf numFmtId="0" fontId="0" fillId="0" borderId="9" xfId="10" applyFont="1" applyBorder="1" applyAlignment="1" applyProtection="1">
      <alignment horizontal="left" vertical="center" wrapText="1"/>
      <protection hidden="1"/>
    </xf>
    <xf numFmtId="0" fontId="23" fillId="26" borderId="54" xfId="9" applyFont="1" applyFill="1" applyBorder="1" applyAlignment="1" applyProtection="1">
      <alignment horizontal="left" vertical="top" wrapText="1"/>
      <protection hidden="1"/>
    </xf>
    <xf numFmtId="0" fontId="0" fillId="0" borderId="72" xfId="10" applyFont="1" applyBorder="1" applyAlignment="1" applyProtection="1">
      <alignment horizontal="left" vertical="top" wrapText="1"/>
      <protection hidden="1"/>
    </xf>
    <xf numFmtId="0" fontId="0" fillId="0" borderId="5" xfId="10" applyFont="1" applyBorder="1" applyAlignment="1" applyProtection="1">
      <alignment horizontal="left" vertical="top" wrapText="1"/>
      <protection hidden="1"/>
    </xf>
    <xf numFmtId="0" fontId="24" fillId="0" borderId="71" xfId="10" applyFont="1" applyBorder="1" applyAlignment="1" applyProtection="1">
      <alignment vertical="center" wrapText="1"/>
      <protection hidden="1"/>
    </xf>
    <xf numFmtId="0" fontId="0" fillId="0" borderId="9" xfId="10" applyFont="1" applyBorder="1" applyAlignment="1" applyProtection="1">
      <alignment horizontal="left" vertical="top" wrapText="1"/>
      <protection hidden="1"/>
    </xf>
    <xf numFmtId="0" fontId="2" fillId="2" borderId="73" xfId="10" applyFill="1" applyBorder="1" applyAlignment="1" applyProtection="1">
      <alignment vertical="center" wrapText="1"/>
      <protection hidden="1"/>
    </xf>
    <xf numFmtId="0" fontId="0" fillId="0" borderId="73" xfId="10" applyFont="1" applyBorder="1" applyAlignment="1" applyProtection="1">
      <alignment vertical="center" wrapText="1"/>
      <protection hidden="1"/>
    </xf>
    <xf numFmtId="0" fontId="19" fillId="0" borderId="73" xfId="10" applyFont="1" applyBorder="1" applyAlignment="1" applyProtection="1">
      <alignment vertical="center" wrapText="1"/>
      <protection hidden="1"/>
    </xf>
    <xf numFmtId="0" fontId="24" fillId="0" borderId="71" xfId="10" applyFont="1" applyBorder="1" applyAlignment="1" applyProtection="1">
      <alignment horizontal="left" vertical="center" wrapText="1"/>
      <protection hidden="1"/>
    </xf>
    <xf numFmtId="0" fontId="2" fillId="0" borderId="72" xfId="10" applyBorder="1" applyAlignment="1" applyProtection="1">
      <alignment horizontal="left" vertical="top" wrapText="1"/>
      <protection hidden="1"/>
    </xf>
    <xf numFmtId="0" fontId="2" fillId="0" borderId="9" xfId="10" applyBorder="1" applyAlignment="1" applyProtection="1">
      <alignment horizontal="left" vertical="top" wrapText="1"/>
      <protection hidden="1"/>
    </xf>
    <xf numFmtId="0" fontId="15" fillId="2" borderId="9" xfId="10" applyFont="1" applyFill="1" applyBorder="1" applyAlignment="1" applyProtection="1">
      <alignment horizontal="left" vertical="top" wrapText="1"/>
      <protection hidden="1"/>
    </xf>
    <xf numFmtId="0" fontId="15" fillId="0" borderId="9" xfId="10" applyFont="1" applyBorder="1" applyAlignment="1" applyProtection="1">
      <alignment horizontal="left" vertical="top" wrapText="1"/>
      <protection hidden="1"/>
    </xf>
    <xf numFmtId="0" fontId="61" fillId="0" borderId="9" xfId="10" applyFont="1" applyBorder="1" applyAlignment="1" applyProtection="1">
      <alignment horizontal="left" vertical="top" wrapText="1"/>
      <protection hidden="1"/>
    </xf>
    <xf numFmtId="0" fontId="62" fillId="0" borderId="0" xfId="10" applyFont="1" applyAlignment="1" applyProtection="1">
      <alignment horizontal="left" vertical="top" wrapText="1"/>
      <protection hidden="1"/>
    </xf>
    <xf numFmtId="0" fontId="15" fillId="0" borderId="0" xfId="10" applyFont="1" applyAlignment="1" applyProtection="1">
      <alignment horizontal="left" vertical="top" wrapText="1"/>
      <protection hidden="1"/>
    </xf>
    <xf numFmtId="0" fontId="15" fillId="2" borderId="5" xfId="10" applyFont="1" applyFill="1" applyBorder="1" applyAlignment="1" applyProtection="1">
      <alignment horizontal="left" vertical="top" wrapText="1"/>
      <protection hidden="1"/>
    </xf>
    <xf numFmtId="0" fontId="5" fillId="0" borderId="5" xfId="10" applyFont="1" applyBorder="1" applyAlignment="1" applyProtection="1">
      <alignment horizontal="left" vertical="top" wrapText="1"/>
      <protection hidden="1"/>
    </xf>
    <xf numFmtId="0" fontId="61" fillId="0" borderId="5" xfId="10" applyFont="1" applyBorder="1" applyAlignment="1" applyProtection="1">
      <alignment horizontal="left" vertical="top" wrapText="1"/>
      <protection hidden="1"/>
    </xf>
    <xf numFmtId="0" fontId="54" fillId="0" borderId="9" xfId="10" applyFont="1" applyBorder="1" applyAlignment="1" applyProtection="1">
      <alignment horizontal="left" vertical="top" wrapText="1"/>
      <protection hidden="1"/>
    </xf>
    <xf numFmtId="0" fontId="24" fillId="0" borderId="4" xfId="10" applyFont="1" applyBorder="1" applyAlignment="1" applyProtection="1">
      <alignment vertical="top" wrapText="1"/>
      <protection hidden="1"/>
    </xf>
    <xf numFmtId="0" fontId="2" fillId="0" borderId="4" xfId="10" applyBorder="1" applyAlignment="1" applyProtection="1">
      <alignment vertical="top" wrapText="1"/>
      <protection hidden="1"/>
    </xf>
    <xf numFmtId="0" fontId="2" fillId="0" borderId="4" xfId="10" applyBorder="1" applyAlignment="1" applyProtection="1">
      <alignment horizontal="left" vertical="top" wrapText="1"/>
      <protection hidden="1"/>
    </xf>
    <xf numFmtId="0" fontId="2" fillId="2" borderId="4" xfId="10" applyFill="1" applyBorder="1" applyAlignment="1" applyProtection="1">
      <alignment vertical="top" wrapText="1"/>
      <protection hidden="1"/>
    </xf>
    <xf numFmtId="0" fontId="24" fillId="0" borderId="0" xfId="10" applyFont="1" applyAlignment="1" applyProtection="1">
      <alignment vertical="center" wrapText="1"/>
      <protection hidden="1"/>
    </xf>
    <xf numFmtId="0" fontId="6" fillId="0" borderId="5" xfId="10" applyFont="1" applyBorder="1" applyAlignment="1" applyProtection="1">
      <alignment vertical="center" wrapText="1"/>
      <protection hidden="1"/>
    </xf>
    <xf numFmtId="0" fontId="23" fillId="26" borderId="48" xfId="9" applyFont="1" applyFill="1" applyBorder="1" applyAlignment="1" applyProtection="1">
      <alignment horizontal="left" vertical="center" wrapText="1"/>
      <protection hidden="1"/>
    </xf>
    <xf numFmtId="0" fontId="2" fillId="0" borderId="9" xfId="10" applyBorder="1" applyAlignment="1" applyProtection="1">
      <alignment horizontal="left" vertical="center" wrapText="1"/>
      <protection hidden="1"/>
    </xf>
    <xf numFmtId="0" fontId="0" fillId="48" borderId="4" xfId="10" applyFont="1" applyFill="1" applyBorder="1" applyAlignment="1" applyProtection="1">
      <alignment vertical="center" wrapText="1"/>
      <protection hidden="1"/>
    </xf>
    <xf numFmtId="0" fontId="23" fillId="26" borderId="51" xfId="9" applyFont="1" applyFill="1" applyBorder="1" applyAlignment="1" applyProtection="1">
      <alignment horizontal="left" vertical="center" wrapText="1"/>
      <protection hidden="1"/>
    </xf>
    <xf numFmtId="0" fontId="23" fillId="26" borderId="57" xfId="9" applyFont="1" applyFill="1" applyBorder="1" applyAlignment="1" applyProtection="1">
      <alignment horizontal="left" vertical="center" wrapText="1"/>
      <protection hidden="1"/>
    </xf>
    <xf numFmtId="0" fontId="23" fillId="26" borderId="48" xfId="9" applyFont="1" applyFill="1" applyBorder="1" applyAlignment="1" applyProtection="1">
      <alignment horizontal="left" vertical="top" wrapText="1"/>
      <protection hidden="1"/>
    </xf>
    <xf numFmtId="0" fontId="2" fillId="0" borderId="72" xfId="10" applyBorder="1" applyAlignment="1" applyProtection="1">
      <alignment vertical="top" wrapText="1"/>
      <protection hidden="1"/>
    </xf>
    <xf numFmtId="0" fontId="2" fillId="0" borderId="9" xfId="10" applyBorder="1" applyAlignment="1" applyProtection="1">
      <alignment vertical="top" wrapText="1"/>
      <protection hidden="1"/>
    </xf>
    <xf numFmtId="0" fontId="2" fillId="0" borderId="5" xfId="10" applyBorder="1" applyAlignment="1" applyProtection="1">
      <alignment vertical="top" wrapText="1"/>
      <protection hidden="1"/>
    </xf>
    <xf numFmtId="0" fontId="2" fillId="48" borderId="9" xfId="10" applyFill="1" applyBorder="1" applyAlignment="1" applyProtection="1">
      <alignment vertical="center" wrapText="1"/>
      <protection hidden="1"/>
    </xf>
    <xf numFmtId="0" fontId="61" fillId="26" borderId="48" xfId="9" applyFont="1" applyFill="1" applyBorder="1" applyAlignment="1" applyProtection="1">
      <alignment horizontal="left" vertical="top" wrapText="1"/>
      <protection hidden="1"/>
    </xf>
    <xf numFmtId="0" fontId="15" fillId="0" borderId="72" xfId="10" applyFont="1" applyBorder="1" applyAlignment="1" applyProtection="1">
      <alignment horizontal="left" vertical="top" wrapText="1"/>
      <protection hidden="1"/>
    </xf>
    <xf numFmtId="0" fontId="0" fillId="8" borderId="5" xfId="10" applyFont="1" applyFill="1" applyBorder="1" applyAlignment="1" applyProtection="1">
      <alignment vertical="center" wrapText="1"/>
      <protection hidden="1"/>
    </xf>
    <xf numFmtId="0" fontId="0" fillId="8" borderId="4" xfId="10" applyFont="1" applyFill="1" applyBorder="1" applyAlignment="1" applyProtection="1">
      <alignment vertical="center" wrapText="1"/>
      <protection hidden="1"/>
    </xf>
    <xf numFmtId="0" fontId="29" fillId="26" borderId="54" xfId="10" applyFont="1" applyFill="1" applyBorder="1" applyAlignment="1" applyProtection="1">
      <alignment vertical="center" wrapText="1"/>
      <protection hidden="1"/>
    </xf>
    <xf numFmtId="0" fontId="61" fillId="26" borderId="54" xfId="9" applyFont="1" applyFill="1" applyBorder="1" applyAlignment="1" applyProtection="1">
      <alignment horizontal="left" vertical="top" wrapText="1"/>
      <protection hidden="1"/>
    </xf>
    <xf numFmtId="0" fontId="6" fillId="0" borderId="9" xfId="10" applyFont="1" applyBorder="1" applyAlignment="1" applyProtection="1">
      <alignment vertical="center" wrapText="1"/>
      <protection hidden="1"/>
    </xf>
    <xf numFmtId="0" fontId="6" fillId="0" borderId="9" xfId="10" applyFont="1" applyBorder="1" applyAlignment="1" applyProtection="1">
      <alignment horizontal="left" vertical="top" wrapText="1"/>
      <protection hidden="1"/>
    </xf>
    <xf numFmtId="0" fontId="6" fillId="8" borderId="9" xfId="10" applyFont="1" applyFill="1" applyBorder="1" applyAlignment="1" applyProtection="1">
      <alignment horizontal="left" vertical="top" wrapText="1"/>
      <protection hidden="1"/>
    </xf>
    <xf numFmtId="0" fontId="5" fillId="8" borderId="9" xfId="10" applyFont="1" applyFill="1" applyBorder="1" applyAlignment="1" applyProtection="1">
      <alignment horizontal="left" vertical="top" wrapText="1"/>
      <protection hidden="1"/>
    </xf>
    <xf numFmtId="0" fontId="15" fillId="8" borderId="9" xfId="10" applyFont="1" applyFill="1" applyBorder="1" applyAlignment="1" applyProtection="1">
      <alignment horizontal="left" vertical="top" wrapText="1"/>
      <protection hidden="1"/>
    </xf>
    <xf numFmtId="0" fontId="5" fillId="8" borderId="5" xfId="10" applyFont="1" applyFill="1" applyBorder="1" applyAlignment="1" applyProtection="1">
      <alignment horizontal="left" vertical="top" wrapText="1"/>
      <protection hidden="1"/>
    </xf>
    <xf numFmtId="0" fontId="15" fillId="8" borderId="5" xfId="10" applyFont="1" applyFill="1" applyBorder="1" applyAlignment="1" applyProtection="1">
      <alignment horizontal="left" vertical="top" wrapText="1"/>
      <protection hidden="1"/>
    </xf>
    <xf numFmtId="0" fontId="0" fillId="48" borderId="9" xfId="10" applyFont="1" applyFill="1" applyBorder="1" applyAlignment="1" applyProtection="1">
      <alignment horizontal="left" vertical="top" wrapText="1"/>
      <protection hidden="1"/>
    </xf>
    <xf numFmtId="0" fontId="54" fillId="48" borderId="9" xfId="10" applyFont="1" applyFill="1" applyBorder="1" applyAlignment="1" applyProtection="1">
      <alignment horizontal="left" vertical="top" wrapText="1"/>
      <protection hidden="1"/>
    </xf>
    <xf numFmtId="0" fontId="15" fillId="48" borderId="9" xfId="10" applyFont="1" applyFill="1" applyBorder="1" applyAlignment="1" applyProtection="1">
      <alignment horizontal="left" vertical="top" wrapText="1"/>
      <protection hidden="1"/>
    </xf>
    <xf numFmtId="0" fontId="0" fillId="8" borderId="72" xfId="10" applyFont="1" applyFill="1" applyBorder="1" applyAlignment="1" applyProtection="1">
      <alignment vertical="center" wrapText="1"/>
      <protection hidden="1"/>
    </xf>
    <xf numFmtId="0" fontId="0" fillId="8" borderId="9" xfId="10" applyFont="1" applyFill="1" applyBorder="1" applyAlignment="1" applyProtection="1">
      <alignment horizontal="left" vertical="top" wrapText="1"/>
      <protection hidden="1"/>
    </xf>
    <xf numFmtId="0" fontId="0" fillId="48" borderId="9" xfId="10" applyFont="1" applyFill="1" applyBorder="1" applyAlignment="1" applyProtection="1">
      <alignment vertical="center" wrapText="1"/>
      <protection hidden="1"/>
    </xf>
    <xf numFmtId="0" fontId="0" fillId="8" borderId="9" xfId="10" applyFont="1" applyFill="1" applyBorder="1" applyAlignment="1" applyProtection="1">
      <alignment vertical="center" wrapText="1"/>
      <protection hidden="1"/>
    </xf>
    <xf numFmtId="0" fontId="66" fillId="0" borderId="0" xfId="0" applyFont="1" applyProtection="1">
      <protection locked="0"/>
    </xf>
    <xf numFmtId="0" fontId="67" fillId="0" borderId="0" xfId="0" applyFont="1" applyAlignment="1" applyProtection="1">
      <alignment vertical="center"/>
      <protection hidden="1"/>
    </xf>
    <xf numFmtId="0" fontId="68" fillId="0" borderId="3" xfId="0" applyFont="1" applyBorder="1" applyAlignment="1" applyProtection="1">
      <alignment vertical="center"/>
      <protection hidden="1"/>
    </xf>
    <xf numFmtId="0" fontId="66" fillId="0" borderId="0" xfId="0" applyFont="1" applyProtection="1">
      <protection hidden="1"/>
    </xf>
    <xf numFmtId="0" fontId="67" fillId="0" borderId="3" xfId="0" applyFont="1" applyBorder="1" applyAlignment="1" applyProtection="1">
      <alignment vertical="center"/>
      <protection hidden="1"/>
    </xf>
    <xf numFmtId="0" fontId="70" fillId="0" borderId="0" xfId="0" applyFont="1" applyAlignment="1" applyProtection="1">
      <alignment vertical="center"/>
      <protection hidden="1"/>
    </xf>
    <xf numFmtId="0" fontId="71" fillId="0" borderId="0" xfId="0" applyFont="1" applyProtection="1">
      <protection hidden="1"/>
    </xf>
    <xf numFmtId="0" fontId="72" fillId="0" borderId="0" xfId="1" applyFont="1" applyAlignment="1" applyProtection="1">
      <protection hidden="1"/>
    </xf>
    <xf numFmtId="0" fontId="73" fillId="0" borderId="0" xfId="0" applyFont="1" applyAlignment="1" applyProtection="1">
      <alignment vertical="center" textRotation="90" shrinkToFit="1"/>
      <protection hidden="1"/>
    </xf>
    <xf numFmtId="0" fontId="74" fillId="0" borderId="0" xfId="0" applyFont="1" applyProtection="1">
      <protection hidden="1"/>
    </xf>
    <xf numFmtId="0" fontId="75" fillId="0" borderId="0" xfId="0" applyFont="1" applyProtection="1">
      <protection hidden="1"/>
    </xf>
    <xf numFmtId="0" fontId="77" fillId="0" borderId="0" xfId="0" applyFont="1" applyAlignment="1" applyProtection="1">
      <alignment horizontal="left" vertical="top"/>
      <protection hidden="1"/>
    </xf>
    <xf numFmtId="0" fontId="71" fillId="0" borderId="0" xfId="0" applyFont="1"/>
    <xf numFmtId="0" fontId="77" fillId="0" borderId="0" xfId="0" applyFont="1" applyAlignment="1" applyProtection="1">
      <alignment vertical="center"/>
      <protection hidden="1"/>
    </xf>
    <xf numFmtId="0" fontId="71" fillId="0" borderId="0" xfId="0" applyFont="1" applyAlignment="1" applyProtection="1">
      <alignment vertical="center"/>
      <protection hidden="1"/>
    </xf>
    <xf numFmtId="0" fontId="81" fillId="0" borderId="0" xfId="0" applyFont="1" applyAlignment="1" applyProtection="1">
      <alignment horizontal="center" vertical="center"/>
      <protection hidden="1"/>
    </xf>
    <xf numFmtId="0" fontId="83" fillId="0" borderId="0" xfId="0" applyFont="1" applyProtection="1">
      <protection hidden="1"/>
    </xf>
    <xf numFmtId="49" fontId="84" fillId="0" borderId="3" xfId="0" applyNumberFormat="1" applyFont="1" applyBorder="1" applyAlignment="1">
      <alignment vertical="center"/>
    </xf>
    <xf numFmtId="0" fontId="68" fillId="0" borderId="3" xfId="0" applyFont="1" applyBorder="1" applyAlignment="1">
      <alignment vertical="center"/>
    </xf>
    <xf numFmtId="0" fontId="85" fillId="0" borderId="3" xfId="0" applyFont="1" applyBorder="1" applyAlignment="1">
      <alignment horizontal="right" vertical="center"/>
    </xf>
    <xf numFmtId="0" fontId="68" fillId="0" borderId="0" xfId="0" applyFont="1" applyAlignment="1">
      <alignment vertical="center"/>
    </xf>
    <xf numFmtId="0" fontId="66" fillId="0" borderId="0" xfId="0" applyFont="1"/>
    <xf numFmtId="0" fontId="71" fillId="0" borderId="0" xfId="0" applyFont="1" applyProtection="1">
      <protection locked="0" hidden="1"/>
    </xf>
    <xf numFmtId="49" fontId="86" fillId="0" borderId="0" xfId="0" applyNumberFormat="1" applyFont="1" applyAlignment="1">
      <alignment vertical="top"/>
    </xf>
    <xf numFmtId="49" fontId="71" fillId="8" borderId="0" xfId="0" applyNumberFormat="1" applyFont="1" applyFill="1"/>
    <xf numFmtId="0" fontId="66" fillId="8" borderId="0" xfId="0" applyFont="1" applyFill="1"/>
    <xf numFmtId="0" fontId="71" fillId="8" borderId="0" xfId="0" applyFont="1" applyFill="1"/>
    <xf numFmtId="0" fontId="87" fillId="24" borderId="68" xfId="0" applyFont="1" applyFill="1" applyBorder="1" applyAlignment="1" applyProtection="1">
      <alignment vertical="top"/>
      <protection hidden="1"/>
    </xf>
    <xf numFmtId="0" fontId="87" fillId="24" borderId="69" xfId="0" applyFont="1" applyFill="1" applyBorder="1" applyAlignment="1" applyProtection="1">
      <alignment vertical="top" wrapText="1"/>
      <protection hidden="1"/>
    </xf>
    <xf numFmtId="0" fontId="88" fillId="24" borderId="69" xfId="0" applyFont="1" applyFill="1" applyBorder="1" applyAlignment="1" applyProtection="1">
      <alignment horizontal="center" vertical="center" wrapText="1"/>
      <protection hidden="1"/>
    </xf>
    <xf numFmtId="0" fontId="71" fillId="9" borderId="59" xfId="0" applyFont="1" applyFill="1" applyBorder="1" applyProtection="1">
      <protection hidden="1"/>
    </xf>
    <xf numFmtId="0" fontId="71" fillId="9" borderId="59" xfId="0" applyFont="1" applyFill="1" applyBorder="1" applyAlignment="1" applyProtection="1">
      <alignment wrapText="1"/>
      <protection hidden="1"/>
    </xf>
    <xf numFmtId="0" fontId="71" fillId="18" borderId="66" xfId="0" applyFont="1" applyFill="1" applyBorder="1" applyProtection="1">
      <protection hidden="1"/>
    </xf>
    <xf numFmtId="0" fontId="71" fillId="18" borderId="66" xfId="0" applyFont="1" applyFill="1" applyBorder="1" applyAlignment="1" applyProtection="1">
      <alignment wrapText="1"/>
      <protection hidden="1"/>
    </xf>
    <xf numFmtId="0" fontId="71" fillId="29" borderId="67" xfId="0" applyFont="1" applyFill="1" applyBorder="1" applyProtection="1">
      <protection hidden="1"/>
    </xf>
    <xf numFmtId="0" fontId="71" fillId="29" borderId="67" xfId="0" applyFont="1" applyFill="1" applyBorder="1" applyAlignment="1" applyProtection="1">
      <alignment wrapText="1"/>
      <protection hidden="1"/>
    </xf>
    <xf numFmtId="0" fontId="72" fillId="0" borderId="0" xfId="1" applyFont="1" applyBorder="1" applyAlignment="1" applyProtection="1">
      <protection hidden="1"/>
    </xf>
    <xf numFmtId="0" fontId="87" fillId="24" borderId="50" xfId="0" applyFont="1" applyFill="1" applyBorder="1" applyAlignment="1">
      <alignment vertical="top" wrapText="1"/>
    </xf>
    <xf numFmtId="0" fontId="87" fillId="24" borderId="51" xfId="0" applyFont="1" applyFill="1" applyBorder="1" applyAlignment="1">
      <alignment vertical="top" wrapText="1"/>
    </xf>
    <xf numFmtId="0" fontId="66" fillId="24" borderId="52" xfId="0" applyFont="1" applyFill="1" applyBorder="1" applyAlignment="1" applyProtection="1">
      <alignment horizontal="center" vertical="center" wrapText="1"/>
      <protection locked="0"/>
    </xf>
    <xf numFmtId="1" fontId="71" fillId="8" borderId="0" xfId="0" applyNumberFormat="1" applyFont="1" applyFill="1"/>
    <xf numFmtId="49" fontId="66" fillId="0" borderId="53" xfId="0" applyNumberFormat="1" applyFont="1" applyBorder="1" applyAlignment="1">
      <alignment horizontal="center" vertical="top"/>
    </xf>
    <xf numFmtId="0" fontId="71" fillId="0" borderId="54" xfId="0" applyFont="1" applyBorder="1" applyAlignment="1">
      <alignment horizontal="left" vertical="top" wrapText="1" indent="2"/>
    </xf>
    <xf numFmtId="0" fontId="66" fillId="0" borderId="55" xfId="0" applyFont="1" applyBorder="1" applyAlignment="1" applyProtection="1">
      <alignment horizontal="center" vertical="top"/>
      <protection locked="0"/>
    </xf>
    <xf numFmtId="0" fontId="87" fillId="24" borderId="53" xfId="0" applyFont="1" applyFill="1" applyBorder="1" applyAlignment="1">
      <alignment vertical="top" wrapText="1"/>
    </xf>
    <xf numFmtId="0" fontId="87" fillId="24" borderId="54" xfId="0" applyFont="1" applyFill="1" applyBorder="1" applyAlignment="1">
      <alignment vertical="top" wrapText="1"/>
    </xf>
    <xf numFmtId="0" fontId="66" fillId="24" borderId="55" xfId="0" applyFont="1" applyFill="1" applyBorder="1" applyAlignment="1" applyProtection="1">
      <alignment horizontal="center" vertical="center" wrapText="1"/>
      <protection locked="0"/>
    </xf>
    <xf numFmtId="0" fontId="66" fillId="0" borderId="55" xfId="0" applyFont="1" applyBorder="1" applyAlignment="1" applyProtection="1">
      <alignment horizontal="center" vertical="center" wrapText="1"/>
      <protection locked="0"/>
    </xf>
    <xf numFmtId="49" fontId="66" fillId="0" borderId="56" xfId="0" applyNumberFormat="1" applyFont="1" applyBorder="1" applyAlignment="1">
      <alignment horizontal="center" vertical="top"/>
    </xf>
    <xf numFmtId="0" fontId="71" fillId="0" borderId="57" xfId="0" applyFont="1" applyBorder="1" applyAlignment="1">
      <alignment horizontal="left" vertical="top" wrapText="1" indent="2"/>
    </xf>
    <xf numFmtId="0" fontId="66" fillId="0" borderId="58" xfId="0" applyFont="1" applyBorder="1" applyAlignment="1" applyProtection="1">
      <alignment horizontal="center" vertical="center" wrapText="1"/>
      <protection locked="0"/>
    </xf>
    <xf numFmtId="0" fontId="86" fillId="0" borderId="3" xfId="0" applyFont="1" applyBorder="1" applyAlignment="1">
      <alignment horizontal="right" vertical="center"/>
    </xf>
    <xf numFmtId="0" fontId="86" fillId="0" borderId="0" xfId="0" applyFont="1" applyAlignment="1">
      <alignment vertical="top"/>
    </xf>
    <xf numFmtId="0" fontId="89" fillId="0" borderId="0" xfId="0" applyFont="1" applyProtection="1">
      <protection hidden="1"/>
    </xf>
    <xf numFmtId="0" fontId="90" fillId="0" borderId="0" xfId="0" applyFont="1" applyProtection="1">
      <protection hidden="1"/>
    </xf>
    <xf numFmtId="0" fontId="91" fillId="0" borderId="0" xfId="0" applyFont="1" applyAlignment="1" applyProtection="1">
      <alignment horizontal="right"/>
      <protection hidden="1"/>
    </xf>
    <xf numFmtId="0" fontId="71" fillId="7" borderId="0" xfId="0" applyFont="1" applyFill="1" applyProtection="1">
      <protection locked="0"/>
    </xf>
    <xf numFmtId="14" fontId="71" fillId="7" borderId="0" xfId="0" applyNumberFormat="1" applyFont="1" applyFill="1" applyAlignment="1" applyProtection="1">
      <alignment horizontal="left"/>
      <protection locked="0"/>
    </xf>
    <xf numFmtId="0" fontId="92" fillId="23" borderId="10" xfId="0" applyFont="1" applyFill="1" applyBorder="1" applyProtection="1">
      <protection hidden="1"/>
    </xf>
    <xf numFmtId="49" fontId="66" fillId="0" borderId="13" xfId="0" applyNumberFormat="1" applyFont="1" applyBorder="1" applyAlignment="1" applyProtection="1">
      <alignment vertical="center" wrapText="1" shrinkToFit="1"/>
      <protection hidden="1"/>
    </xf>
    <xf numFmtId="49" fontId="66" fillId="0" borderId="6" xfId="0" applyNumberFormat="1" applyFont="1" applyBorder="1" applyAlignment="1" applyProtection="1">
      <alignment vertical="center" wrapText="1" shrinkToFit="1"/>
      <protection hidden="1"/>
    </xf>
    <xf numFmtId="49" fontId="66" fillId="0" borderId="14" xfId="0" applyNumberFormat="1" applyFont="1" applyBorder="1" applyAlignment="1" applyProtection="1">
      <alignment vertical="center" wrapText="1" shrinkToFit="1"/>
      <protection hidden="1"/>
    </xf>
    <xf numFmtId="0" fontId="66" fillId="0" borderId="13" xfId="0" applyFont="1" applyBorder="1" applyAlignment="1" applyProtection="1">
      <alignment horizontal="left" vertical="center" wrapText="1" shrinkToFit="1"/>
      <protection hidden="1"/>
    </xf>
    <xf numFmtId="0" fontId="66" fillId="0" borderId="7" xfId="0" applyFont="1" applyBorder="1" applyAlignment="1" applyProtection="1">
      <alignment horizontal="left" vertical="center" wrapText="1" shrinkToFit="1"/>
      <protection hidden="1"/>
    </xf>
    <xf numFmtId="0" fontId="66" fillId="0" borderId="14" xfId="0" applyFont="1" applyBorder="1" applyAlignment="1" applyProtection="1">
      <alignment horizontal="left" vertical="center" wrapText="1" shrinkToFit="1"/>
      <protection hidden="1"/>
    </xf>
    <xf numFmtId="0" fontId="66" fillId="0" borderId="15" xfId="0" applyFont="1" applyBorder="1" applyAlignment="1" applyProtection="1">
      <alignment horizontal="left" vertical="center" wrapText="1" shrinkToFit="1"/>
      <protection hidden="1"/>
    </xf>
    <xf numFmtId="49" fontId="66" fillId="0" borderId="14" xfId="0" applyNumberFormat="1" applyFont="1" applyBorder="1" applyAlignment="1" applyProtection="1">
      <alignment horizontal="left" vertical="center" wrapText="1" shrinkToFit="1"/>
      <protection hidden="1"/>
    </xf>
    <xf numFmtId="49" fontId="66" fillId="0" borderId="16" xfId="0" applyNumberFormat="1" applyFont="1" applyBorder="1" applyAlignment="1" applyProtection="1">
      <alignment horizontal="left" vertical="center" wrapText="1" shrinkToFit="1"/>
      <protection hidden="1"/>
    </xf>
    <xf numFmtId="49" fontId="66" fillId="0" borderId="6" xfId="0" applyNumberFormat="1" applyFont="1" applyBorder="1" applyAlignment="1" applyProtection="1">
      <alignment horizontal="left" vertical="center" wrapText="1" shrinkToFit="1"/>
      <protection hidden="1"/>
    </xf>
    <xf numFmtId="49" fontId="66" fillId="0" borderId="7" xfId="0" applyNumberFormat="1" applyFont="1" applyBorder="1" applyAlignment="1" applyProtection="1">
      <alignment horizontal="left" vertical="center" wrapText="1" shrinkToFit="1"/>
      <protection hidden="1"/>
    </xf>
    <xf numFmtId="49" fontId="66" fillId="0" borderId="8" xfId="0" applyNumberFormat="1" applyFont="1" applyBorder="1" applyAlignment="1" applyProtection="1">
      <alignment horizontal="left" vertical="center" wrapText="1" shrinkToFit="1"/>
      <protection hidden="1"/>
    </xf>
    <xf numFmtId="49" fontId="92" fillId="23" borderId="10" xfId="0" applyNumberFormat="1" applyFont="1" applyFill="1" applyBorder="1" applyAlignment="1" applyProtection="1">
      <alignment vertical="center" wrapText="1" shrinkToFit="1"/>
      <protection hidden="1"/>
    </xf>
    <xf numFmtId="49" fontId="92" fillId="23" borderId="10" xfId="0" applyNumberFormat="1" applyFont="1" applyFill="1" applyBorder="1" applyAlignment="1" applyProtection="1">
      <alignment wrapText="1" shrinkToFit="1"/>
      <protection hidden="1"/>
    </xf>
    <xf numFmtId="49" fontId="66" fillId="0" borderId="13" xfId="0" applyNumberFormat="1" applyFont="1" applyBorder="1" applyAlignment="1" applyProtection="1">
      <alignment horizontal="left" vertical="center" wrapText="1" shrinkToFit="1"/>
      <protection hidden="1"/>
    </xf>
    <xf numFmtId="0" fontId="66" fillId="0" borderId="6" xfId="0" applyFont="1" applyBorder="1" applyAlignment="1" applyProtection="1">
      <alignment horizontal="left" vertical="center" wrapText="1" shrinkToFit="1"/>
      <protection hidden="1"/>
    </xf>
    <xf numFmtId="0" fontId="93" fillId="0" borderId="0" xfId="0" applyFont="1" applyAlignment="1" applyProtection="1">
      <alignment vertical="center"/>
      <protection hidden="1"/>
    </xf>
    <xf numFmtId="0" fontId="94" fillId="0" borderId="0" xfId="0" applyFont="1" applyAlignment="1" applyProtection="1">
      <alignment horizontal="center" vertical="center"/>
      <protection hidden="1"/>
    </xf>
    <xf numFmtId="0" fontId="66" fillId="0" borderId="0" xfId="0" applyFont="1" applyAlignment="1" applyProtection="1">
      <alignment vertical="top"/>
      <protection hidden="1"/>
    </xf>
    <xf numFmtId="0" fontId="68" fillId="0" borderId="0" xfId="0" applyFont="1" applyAlignment="1" applyProtection="1">
      <alignment vertical="center"/>
      <protection hidden="1"/>
    </xf>
    <xf numFmtId="0" fontId="68" fillId="8" borderId="0" xfId="0" applyFont="1" applyFill="1" applyAlignment="1" applyProtection="1">
      <alignment vertical="center"/>
      <protection hidden="1"/>
    </xf>
    <xf numFmtId="0" fontId="94" fillId="0" borderId="0" xfId="0" applyFont="1" applyAlignment="1" applyProtection="1">
      <alignment vertical="center"/>
      <protection hidden="1"/>
    </xf>
    <xf numFmtId="0" fontId="71" fillId="8" borderId="0" xfId="0" applyFont="1" applyFill="1" applyProtection="1">
      <protection hidden="1"/>
    </xf>
    <xf numFmtId="0" fontId="71" fillId="7" borderId="0" xfId="0" applyFont="1" applyFill="1" applyAlignment="1" applyProtection="1">
      <alignment horizontal="left" vertical="top"/>
      <protection hidden="1"/>
    </xf>
    <xf numFmtId="0" fontId="71" fillId="7" borderId="0" xfId="0" applyFont="1" applyFill="1" applyProtection="1">
      <protection hidden="1"/>
    </xf>
    <xf numFmtId="0" fontId="91" fillId="7" borderId="0" xfId="0" applyFont="1" applyFill="1" applyProtection="1">
      <protection hidden="1"/>
    </xf>
    <xf numFmtId="169" fontId="95" fillId="7" borderId="0" xfId="16" applyNumberFormat="1" applyFont="1" applyFill="1" applyBorder="1" applyAlignment="1" applyProtection="1">
      <alignment horizontal="left"/>
      <protection hidden="1"/>
    </xf>
    <xf numFmtId="0" fontId="97" fillId="12" borderId="0" xfId="0" applyFont="1" applyFill="1" applyAlignment="1" applyProtection="1">
      <alignment horizontal="right" textRotation="90"/>
      <protection hidden="1"/>
    </xf>
    <xf numFmtId="0" fontId="66" fillId="0" borderId="0" xfId="0" applyFont="1" applyAlignment="1" applyProtection="1">
      <alignment horizontal="center" textRotation="90"/>
      <protection hidden="1"/>
    </xf>
    <xf numFmtId="0" fontId="66" fillId="7" borderId="0" xfId="0" applyFont="1" applyFill="1" applyAlignment="1" applyProtection="1">
      <alignment horizontal="center" textRotation="90"/>
      <protection hidden="1"/>
    </xf>
    <xf numFmtId="168" fontId="89" fillId="0" borderId="0" xfId="0" applyNumberFormat="1" applyFont="1" applyAlignment="1" applyProtection="1">
      <alignment horizontal="left" vertical="center"/>
      <protection hidden="1"/>
    </xf>
    <xf numFmtId="0" fontId="99" fillId="0" borderId="0" xfId="0" applyFont="1" applyAlignment="1" applyProtection="1">
      <alignment horizontal="center" textRotation="90"/>
      <protection hidden="1"/>
    </xf>
    <xf numFmtId="0" fontId="100" fillId="0" borderId="0" xfId="0" applyFont="1" applyAlignment="1" applyProtection="1">
      <alignment horizontal="center" textRotation="90"/>
      <protection hidden="1"/>
    </xf>
    <xf numFmtId="0" fontId="71" fillId="8" borderId="0" xfId="0" applyFont="1" applyFill="1" applyAlignment="1" applyProtection="1">
      <alignment vertical="top"/>
      <protection hidden="1"/>
    </xf>
    <xf numFmtId="0" fontId="71" fillId="7" borderId="0" xfId="0" applyFont="1" applyFill="1"/>
    <xf numFmtId="168" fontId="90" fillId="0" borderId="0" xfId="0" applyNumberFormat="1" applyFont="1" applyAlignment="1" applyProtection="1">
      <alignment horizontal="left"/>
      <protection hidden="1"/>
    </xf>
    <xf numFmtId="0" fontId="77" fillId="0" borderId="0" xfId="0" applyFont="1" applyAlignment="1" applyProtection="1">
      <alignment horizontal="center"/>
      <protection hidden="1"/>
    </xf>
    <xf numFmtId="169" fontId="71" fillId="7" borderId="0" xfId="16" applyNumberFormat="1" applyFont="1" applyFill="1" applyBorder="1" applyAlignment="1" applyProtection="1">
      <alignment horizontal="left"/>
      <protection hidden="1"/>
    </xf>
    <xf numFmtId="0" fontId="66" fillId="0" borderId="0" xfId="0" applyFont="1" applyAlignment="1" applyProtection="1">
      <alignment horizontal="center" vertical="center"/>
      <protection hidden="1"/>
    </xf>
    <xf numFmtId="0" fontId="71" fillId="7" borderId="0" xfId="0" applyFont="1" applyFill="1" applyAlignment="1" applyProtection="1">
      <alignment horizontal="left" vertical="center"/>
      <protection hidden="1"/>
    </xf>
    <xf numFmtId="169" fontId="101" fillId="7" borderId="0" xfId="16" applyNumberFormat="1" applyFont="1" applyFill="1" applyBorder="1" applyAlignment="1" applyProtection="1">
      <alignment horizontal="right" vertical="top"/>
      <protection hidden="1"/>
    </xf>
    <xf numFmtId="0" fontId="66" fillId="7" borderId="0" xfId="0" applyFont="1" applyFill="1" applyAlignment="1" applyProtection="1">
      <alignment horizontal="center"/>
      <protection hidden="1"/>
    </xf>
    <xf numFmtId="168" fontId="99" fillId="0" borderId="0" xfId="0" applyNumberFormat="1" applyFont="1" applyAlignment="1" applyProtection="1">
      <alignment horizontal="left"/>
      <protection hidden="1"/>
    </xf>
    <xf numFmtId="0" fontId="96" fillId="0" borderId="0" xfId="0" applyFont="1" applyAlignment="1" applyProtection="1">
      <alignment horizontal="center"/>
      <protection hidden="1"/>
    </xf>
    <xf numFmtId="0" fontId="96" fillId="8" borderId="0" xfId="0" applyFont="1" applyFill="1" applyAlignment="1" applyProtection="1">
      <alignment vertical="top"/>
      <protection hidden="1"/>
    </xf>
    <xf numFmtId="0" fontId="96" fillId="8" borderId="0" xfId="0" applyFont="1" applyFill="1" applyProtection="1">
      <protection hidden="1"/>
    </xf>
    <xf numFmtId="0" fontId="102" fillId="0" borderId="0" xfId="0" applyFont="1" applyProtection="1">
      <protection hidden="1"/>
    </xf>
    <xf numFmtId="9" fontId="97" fillId="0" borderId="0" xfId="17" applyFont="1" applyFill="1" applyBorder="1" applyAlignment="1" applyProtection="1">
      <alignment horizontal="center"/>
      <protection hidden="1"/>
    </xf>
    <xf numFmtId="0" fontId="97" fillId="0" borderId="0" xfId="0" applyFont="1" applyAlignment="1" applyProtection="1">
      <alignment horizontal="center"/>
      <protection hidden="1"/>
    </xf>
    <xf numFmtId="0" fontId="71" fillId="8" borderId="0" xfId="0" applyFont="1" applyFill="1" applyAlignment="1" applyProtection="1">
      <alignment horizontal="center"/>
      <protection hidden="1"/>
    </xf>
    <xf numFmtId="0" fontId="71" fillId="0" borderId="0" xfId="0" applyFont="1" applyAlignment="1" applyProtection="1">
      <alignment horizontal="center"/>
      <protection hidden="1"/>
    </xf>
    <xf numFmtId="0" fontId="71" fillId="0" borderId="0" xfId="0" applyFont="1" applyAlignment="1" applyProtection="1">
      <alignment vertical="top"/>
      <protection hidden="1"/>
    </xf>
    <xf numFmtId="0" fontId="71" fillId="8" borderId="0" xfId="0" applyFont="1" applyFill="1" applyProtection="1">
      <protection locked="0" hidden="1"/>
    </xf>
    <xf numFmtId="0" fontId="102" fillId="8" borderId="0" xfId="0" applyFont="1" applyFill="1" applyProtection="1">
      <protection hidden="1"/>
    </xf>
    <xf numFmtId="0" fontId="97" fillId="8" borderId="0" xfId="0" applyFont="1" applyFill="1" applyAlignment="1" applyProtection="1">
      <alignment horizontal="left" textRotation="90"/>
      <protection hidden="1"/>
    </xf>
    <xf numFmtId="0" fontId="66" fillId="8" borderId="0" xfId="0" applyFont="1" applyFill="1" applyProtection="1">
      <protection hidden="1"/>
    </xf>
    <xf numFmtId="0" fontId="90" fillId="0" borderId="0" xfId="0" applyFont="1" applyAlignment="1" applyProtection="1">
      <alignment horizontal="center"/>
      <protection hidden="1"/>
    </xf>
    <xf numFmtId="0" fontId="90" fillId="24" borderId="0" xfId="0" applyFont="1" applyFill="1" applyAlignment="1" applyProtection="1">
      <alignment horizontal="center" vertical="center"/>
      <protection hidden="1"/>
    </xf>
    <xf numFmtId="0" fontId="103" fillId="0" borderId="0" xfId="0" applyFont="1" applyAlignment="1" applyProtection="1">
      <alignment horizontal="right" vertical="top" wrapText="1"/>
      <protection hidden="1"/>
    </xf>
    <xf numFmtId="0" fontId="105" fillId="24" borderId="0" xfId="0" applyFont="1" applyFill="1" applyAlignment="1" applyProtection="1">
      <alignment horizontal="right"/>
      <protection hidden="1"/>
    </xf>
    <xf numFmtId="0" fontId="106" fillId="24" borderId="0" xfId="0" applyFont="1" applyFill="1" applyAlignment="1" applyProtection="1">
      <alignment horizontal="left"/>
      <protection hidden="1"/>
    </xf>
    <xf numFmtId="0" fontId="105" fillId="24" borderId="0" xfId="0" applyFont="1" applyFill="1" applyAlignment="1" applyProtection="1">
      <alignment horizontal="center" vertical="center" wrapText="1"/>
      <protection hidden="1"/>
    </xf>
    <xf numFmtId="0" fontId="105" fillId="24" borderId="0" xfId="0" applyFont="1" applyFill="1" applyAlignment="1" applyProtection="1">
      <alignment vertical="center" wrapText="1"/>
      <protection hidden="1"/>
    </xf>
    <xf numFmtId="0" fontId="105" fillId="24" borderId="0" xfId="0" applyFont="1" applyFill="1" applyAlignment="1" applyProtection="1">
      <alignment horizontal="left" vertical="center" wrapText="1"/>
      <protection hidden="1"/>
    </xf>
    <xf numFmtId="0" fontId="106" fillId="8" borderId="0" xfId="0" applyFont="1" applyFill="1" applyAlignment="1" applyProtection="1">
      <alignment horizontal="left"/>
      <protection hidden="1"/>
    </xf>
    <xf numFmtId="0" fontId="105" fillId="24" borderId="0" xfId="0" applyFont="1" applyFill="1" applyAlignment="1" applyProtection="1">
      <alignment horizontal="right" vertical="center" wrapText="1"/>
      <protection hidden="1"/>
    </xf>
    <xf numFmtId="0" fontId="105" fillId="0" borderId="0" xfId="0" applyFont="1" applyAlignment="1" applyProtection="1">
      <alignment vertical="center" wrapText="1"/>
      <protection hidden="1"/>
    </xf>
    <xf numFmtId="0" fontId="89" fillId="7" borderId="0" xfId="0" applyFont="1" applyFill="1" applyAlignment="1" applyProtection="1">
      <alignment horizontal="center" vertical="center"/>
      <protection hidden="1"/>
    </xf>
    <xf numFmtId="0" fontId="89" fillId="0" borderId="0" xfId="0" applyFont="1" applyAlignment="1" applyProtection="1">
      <alignment horizontal="center" vertical="center"/>
      <protection hidden="1"/>
    </xf>
    <xf numFmtId="168" fontId="71" fillId="8" borderId="0" xfId="0" applyNumberFormat="1" applyFont="1" applyFill="1" applyAlignment="1" applyProtection="1">
      <alignment vertical="top"/>
      <protection hidden="1"/>
    </xf>
    <xf numFmtId="0" fontId="107" fillId="12" borderId="0" xfId="0" applyFont="1" applyFill="1" applyAlignment="1" applyProtection="1">
      <alignment horizontal="right" vertical="top" wrapText="1"/>
      <protection hidden="1"/>
    </xf>
    <xf numFmtId="0" fontId="86" fillId="8" borderId="33" xfId="0" applyFont="1" applyFill="1" applyBorder="1" applyAlignment="1" applyProtection="1">
      <alignment horizontal="right" vertical="top"/>
      <protection locked="0"/>
    </xf>
    <xf numFmtId="0" fontId="97" fillId="0" borderId="0" xfId="0" applyFont="1" applyAlignment="1" applyProtection="1">
      <alignment horizontal="center" vertical="top"/>
      <protection hidden="1"/>
    </xf>
    <xf numFmtId="0" fontId="97" fillId="7" borderId="0" xfId="0" applyFont="1" applyFill="1" applyAlignment="1" applyProtection="1">
      <alignment horizontal="center" vertical="top"/>
      <protection hidden="1"/>
    </xf>
    <xf numFmtId="0" fontId="108" fillId="0" borderId="0" xfId="0" applyFont="1" applyAlignment="1" applyProtection="1">
      <alignment horizontal="right" vertical="top" wrapText="1"/>
      <protection hidden="1"/>
    </xf>
    <xf numFmtId="0" fontId="107" fillId="7" borderId="0" xfId="0" applyFont="1" applyFill="1" applyAlignment="1" applyProtection="1">
      <alignment horizontal="right" vertical="top" wrapText="1"/>
      <protection hidden="1"/>
    </xf>
    <xf numFmtId="0" fontId="106" fillId="7" borderId="0" xfId="0" applyFont="1" applyFill="1" applyAlignment="1" applyProtection="1">
      <alignment horizontal="left"/>
      <protection hidden="1"/>
    </xf>
    <xf numFmtId="0" fontId="86" fillId="7" borderId="33" xfId="0" applyFont="1" applyFill="1" applyBorder="1" applyAlignment="1" applyProtection="1">
      <alignment horizontal="right" vertical="top"/>
      <protection locked="0"/>
    </xf>
    <xf numFmtId="0" fontId="97" fillId="0" borderId="16" xfId="0" applyFont="1" applyBorder="1" applyAlignment="1" applyProtection="1">
      <alignment horizontal="center" vertical="top"/>
      <protection hidden="1"/>
    </xf>
    <xf numFmtId="0" fontId="71" fillId="8" borderId="0" xfId="0" applyFont="1" applyFill="1" applyAlignment="1" applyProtection="1">
      <alignment horizontal="left" vertical="top"/>
      <protection hidden="1"/>
    </xf>
    <xf numFmtId="0" fontId="106" fillId="12" borderId="0" xfId="0" applyFont="1" applyFill="1" applyAlignment="1" applyProtection="1">
      <alignment horizontal="left"/>
      <protection hidden="1"/>
    </xf>
    <xf numFmtId="0" fontId="86" fillId="12" borderId="33" xfId="0" applyFont="1" applyFill="1" applyBorder="1" applyAlignment="1" applyProtection="1">
      <alignment horizontal="right" vertical="top"/>
      <protection locked="0"/>
    </xf>
    <xf numFmtId="0" fontId="108" fillId="12" borderId="0" xfId="0" applyFont="1" applyFill="1" applyAlignment="1" applyProtection="1">
      <alignment horizontal="left" vertical="top" wrapText="1"/>
      <protection hidden="1"/>
    </xf>
    <xf numFmtId="0" fontId="108" fillId="8" borderId="0" xfId="0" applyFont="1" applyFill="1" applyAlignment="1" applyProtection="1">
      <alignment horizontal="left" vertical="top" wrapText="1"/>
      <protection hidden="1"/>
    </xf>
    <xf numFmtId="0" fontId="71" fillId="12" borderId="0" xfId="0" applyFont="1" applyFill="1" applyAlignment="1" applyProtection="1">
      <alignment horizontal="left" vertical="top" wrapText="1"/>
      <protection hidden="1"/>
    </xf>
    <xf numFmtId="0" fontId="71" fillId="8" borderId="0" xfId="0" applyFont="1" applyFill="1" applyAlignment="1" applyProtection="1">
      <alignment horizontal="left" vertical="top" wrapText="1"/>
      <protection hidden="1"/>
    </xf>
    <xf numFmtId="0" fontId="107" fillId="12" borderId="0" xfId="0" applyFont="1" applyFill="1" applyAlignment="1" applyProtection="1">
      <alignment horizontal="right" vertical="center" wrapText="1"/>
      <protection hidden="1"/>
    </xf>
    <xf numFmtId="0" fontId="109" fillId="8" borderId="0" xfId="0" applyFont="1" applyFill="1" applyAlignment="1" applyProtection="1">
      <alignment horizontal="right" vertical="top"/>
      <protection hidden="1"/>
    </xf>
    <xf numFmtId="0" fontId="90" fillId="0" borderId="0" xfId="0" applyFont="1" applyAlignment="1" applyProtection="1">
      <alignment horizontal="left" vertical="top" wrapText="1"/>
      <protection hidden="1"/>
    </xf>
    <xf numFmtId="49" fontId="66" fillId="0" borderId="0" xfId="0" applyNumberFormat="1" applyFont="1" applyAlignment="1" applyProtection="1">
      <alignment horizontal="left" vertical="top" wrapText="1"/>
      <protection hidden="1"/>
    </xf>
    <xf numFmtId="49" fontId="111" fillId="0" borderId="0" xfId="0" applyNumberFormat="1" applyFont="1" applyAlignment="1" applyProtection="1">
      <alignment horizontal="left" vertical="center" wrapText="1"/>
      <protection hidden="1"/>
    </xf>
    <xf numFmtId="1" fontId="112" fillId="0" borderId="0" xfId="0" applyNumberFormat="1" applyFont="1" applyAlignment="1" applyProtection="1">
      <alignment horizontal="center" vertical="center" wrapText="1"/>
      <protection hidden="1"/>
    </xf>
    <xf numFmtId="1" fontId="112" fillId="8" borderId="0" xfId="0" applyNumberFormat="1" applyFont="1" applyFill="1" applyAlignment="1" applyProtection="1">
      <alignment horizontal="center" vertical="center" wrapText="1"/>
      <protection hidden="1"/>
    </xf>
    <xf numFmtId="1" fontId="113" fillId="0" borderId="0" xfId="0" applyNumberFormat="1" applyFont="1" applyAlignment="1" applyProtection="1">
      <alignment horizontal="center" vertical="center" wrapText="1"/>
      <protection hidden="1"/>
    </xf>
    <xf numFmtId="0" fontId="90" fillId="0" borderId="0" xfId="0" applyFont="1" applyAlignment="1" applyProtection="1">
      <alignment horizontal="center" vertical="center"/>
      <protection hidden="1"/>
    </xf>
    <xf numFmtId="0" fontId="66" fillId="0" borderId="0" xfId="0" applyFont="1" applyAlignment="1" applyProtection="1">
      <alignment horizontal="center" vertical="top"/>
      <protection hidden="1"/>
    </xf>
    <xf numFmtId="0" fontId="90" fillId="8" borderId="0" xfId="0" applyFont="1" applyFill="1" applyProtection="1">
      <protection hidden="1"/>
    </xf>
    <xf numFmtId="0" fontId="90" fillId="8" borderId="0" xfId="0" applyFont="1" applyFill="1" applyAlignment="1" applyProtection="1">
      <alignment horizontal="right" vertical="top"/>
      <protection hidden="1"/>
    </xf>
    <xf numFmtId="0" fontId="114" fillId="0" borderId="0" xfId="0" applyFont="1" applyProtection="1">
      <protection hidden="1"/>
    </xf>
    <xf numFmtId="0" fontId="114" fillId="8" borderId="0" xfId="0" applyFont="1" applyFill="1" applyAlignment="1" applyProtection="1">
      <alignment vertical="top"/>
      <protection hidden="1"/>
    </xf>
    <xf numFmtId="0" fontId="77" fillId="0" borderId="0" xfId="0" applyFont="1" applyAlignment="1" applyProtection="1">
      <alignment horizontal="left"/>
      <protection hidden="1"/>
    </xf>
    <xf numFmtId="0" fontId="115" fillId="0" borderId="25" xfId="0" applyFont="1" applyBorder="1" applyAlignment="1" applyProtection="1">
      <alignment horizontal="center" vertical="top"/>
      <protection hidden="1"/>
    </xf>
    <xf numFmtId="0" fontId="115" fillId="0" borderId="26" xfId="0" applyFont="1" applyBorder="1" applyAlignment="1" applyProtection="1">
      <alignment horizontal="center" vertical="top"/>
      <protection hidden="1"/>
    </xf>
    <xf numFmtId="0" fontId="114" fillId="8" borderId="26" xfId="0" applyFont="1" applyFill="1" applyBorder="1" applyProtection="1">
      <protection hidden="1"/>
    </xf>
    <xf numFmtId="0" fontId="114" fillId="0" borderId="26" xfId="0" applyFont="1" applyBorder="1" applyProtection="1">
      <protection hidden="1"/>
    </xf>
    <xf numFmtId="0" fontId="114" fillId="8" borderId="26" xfId="0" applyFont="1" applyFill="1" applyBorder="1" applyAlignment="1" applyProtection="1">
      <alignment vertical="top"/>
      <protection hidden="1"/>
    </xf>
    <xf numFmtId="14" fontId="114" fillId="8" borderId="26" xfId="0" applyNumberFormat="1" applyFont="1" applyFill="1" applyBorder="1" applyProtection="1">
      <protection hidden="1"/>
    </xf>
    <xf numFmtId="0" fontId="114" fillId="8" borderId="27" xfId="0" applyFont="1" applyFill="1" applyBorder="1" applyProtection="1">
      <protection hidden="1"/>
    </xf>
    <xf numFmtId="0" fontId="115" fillId="0" borderId="28" xfId="0" applyFont="1" applyBorder="1" applyAlignment="1" applyProtection="1">
      <alignment horizontal="center" vertical="top"/>
      <protection hidden="1"/>
    </xf>
    <xf numFmtId="0" fontId="115" fillId="0" borderId="0" xfId="0" applyFont="1" applyAlignment="1" applyProtection="1">
      <alignment horizontal="center" vertical="top"/>
      <protection hidden="1"/>
    </xf>
    <xf numFmtId="0" fontId="114" fillId="8" borderId="0" xfId="0" applyFont="1" applyFill="1" applyProtection="1">
      <protection hidden="1"/>
    </xf>
    <xf numFmtId="0" fontId="114" fillId="8" borderId="0" xfId="0" applyFont="1" applyFill="1" applyAlignment="1" applyProtection="1">
      <alignment horizontal="left" vertical="top"/>
      <protection locked="0" hidden="1"/>
    </xf>
    <xf numFmtId="169" fontId="114" fillId="8" borderId="0" xfId="16" applyNumberFormat="1" applyFont="1" applyFill="1" applyBorder="1" applyAlignment="1" applyProtection="1">
      <alignment horizontal="left" vertical="top"/>
      <protection hidden="1"/>
    </xf>
    <xf numFmtId="0" fontId="114" fillId="8" borderId="29" xfId="0" applyFont="1" applyFill="1" applyBorder="1" applyProtection="1">
      <protection hidden="1"/>
    </xf>
    <xf numFmtId="0" fontId="115" fillId="0" borderId="28" xfId="0" applyFont="1" applyBorder="1" applyAlignment="1" applyProtection="1">
      <alignment horizontal="center" vertical="top"/>
      <protection locked="0" hidden="1"/>
    </xf>
    <xf numFmtId="0" fontId="114" fillId="8" borderId="29" xfId="0" applyFont="1" applyFill="1" applyBorder="1" applyProtection="1">
      <protection locked="0" hidden="1"/>
    </xf>
    <xf numFmtId="0" fontId="115" fillId="0" borderId="0" xfId="0" applyFont="1" applyAlignment="1" applyProtection="1">
      <alignment horizontal="center" vertical="top"/>
      <protection locked="0" hidden="1"/>
    </xf>
    <xf numFmtId="9" fontId="114" fillId="8" borderId="0" xfId="17" applyFont="1" applyFill="1" applyBorder="1" applyProtection="1">
      <protection hidden="1"/>
    </xf>
    <xf numFmtId="9" fontId="116" fillId="8" borderId="29" xfId="17" applyFont="1" applyFill="1" applyBorder="1" applyProtection="1">
      <protection locked="0" hidden="1"/>
    </xf>
    <xf numFmtId="0" fontId="114" fillId="8" borderId="0" xfId="0" applyFont="1" applyFill="1" applyProtection="1">
      <protection locked="0" hidden="1"/>
    </xf>
    <xf numFmtId="0" fontId="114" fillId="0" borderId="0" xfId="0" applyFont="1" applyAlignment="1" applyProtection="1">
      <alignment horizontal="center"/>
      <protection hidden="1"/>
    </xf>
    <xf numFmtId="0" fontId="115" fillId="0" borderId="28" xfId="0" applyFont="1" applyBorder="1" applyAlignment="1" applyProtection="1">
      <alignment horizontal="center" vertical="center"/>
      <protection locked="0" hidden="1"/>
    </xf>
    <xf numFmtId="0" fontId="115" fillId="0" borderId="0" xfId="0" applyFont="1" applyAlignment="1" applyProtection="1">
      <alignment horizontal="center" vertical="center"/>
      <protection locked="0" hidden="1"/>
    </xf>
    <xf numFmtId="0" fontId="115" fillId="0" borderId="0" xfId="0" applyFont="1" applyAlignment="1" applyProtection="1">
      <alignment horizontal="center" vertical="center"/>
      <protection hidden="1"/>
    </xf>
    <xf numFmtId="0" fontId="115" fillId="0" borderId="30" xfId="0" applyFont="1" applyBorder="1" applyAlignment="1" applyProtection="1">
      <alignment horizontal="center" vertical="top"/>
      <protection locked="0" hidden="1"/>
    </xf>
    <xf numFmtId="0" fontId="115" fillId="0" borderId="31" xfId="0" applyFont="1" applyBorder="1" applyAlignment="1" applyProtection="1">
      <alignment horizontal="center" vertical="top"/>
      <protection locked="0" hidden="1"/>
    </xf>
    <xf numFmtId="0" fontId="115" fillId="0" borderId="31" xfId="0" applyFont="1" applyBorder="1" applyAlignment="1" applyProtection="1">
      <alignment horizontal="center" vertical="top"/>
      <protection hidden="1"/>
    </xf>
    <xf numFmtId="0" fontId="114" fillId="8" borderId="31" xfId="0" applyFont="1" applyFill="1" applyBorder="1" applyProtection="1">
      <protection hidden="1"/>
    </xf>
    <xf numFmtId="0" fontId="114" fillId="0" borderId="31" xfId="0" applyFont="1" applyBorder="1" applyProtection="1">
      <protection hidden="1"/>
    </xf>
    <xf numFmtId="0" fontId="114" fillId="8" borderId="31" xfId="0" applyFont="1" applyFill="1" applyBorder="1" applyProtection="1">
      <protection locked="0" hidden="1"/>
    </xf>
    <xf numFmtId="0" fontId="114" fillId="8" borderId="32" xfId="0" applyFont="1" applyFill="1" applyBorder="1" applyProtection="1">
      <protection locked="0" hidden="1"/>
    </xf>
    <xf numFmtId="0" fontId="96" fillId="0" borderId="0" xfId="0" applyFont="1" applyProtection="1">
      <protection hidden="1"/>
    </xf>
    <xf numFmtId="0" fontId="71" fillId="0" borderId="0" xfId="10" applyFont="1" applyProtection="1">
      <protection hidden="1"/>
    </xf>
    <xf numFmtId="0" fontId="71" fillId="0" borderId="40" xfId="19" applyFont="1" applyFill="1" applyBorder="1" applyProtection="1">
      <protection locked="0"/>
    </xf>
    <xf numFmtId="0" fontId="71" fillId="0" borderId="80" xfId="2" applyFont="1" applyFill="1" applyBorder="1" applyAlignment="1" applyProtection="1">
      <alignment horizontal="left" vertical="center" wrapText="1"/>
      <protection hidden="1"/>
    </xf>
    <xf numFmtId="0" fontId="91" fillId="0" borderId="54" xfId="0" applyFont="1" applyBorder="1" applyAlignment="1">
      <alignment horizontal="center" vertical="center" wrapText="1"/>
    </xf>
    <xf numFmtId="0" fontId="71" fillId="0" borderId="0" xfId="0" applyFont="1" applyAlignment="1" applyProtection="1">
      <alignment wrapText="1"/>
      <protection hidden="1"/>
    </xf>
    <xf numFmtId="0" fontId="71" fillId="0" borderId="0" xfId="10" applyFont="1"/>
    <xf numFmtId="0" fontId="71" fillId="12" borderId="0" xfId="0" applyFont="1" applyFill="1" applyAlignment="1" applyProtection="1">
      <alignment horizontal="left"/>
      <protection hidden="1"/>
    </xf>
    <xf numFmtId="0" fontId="71" fillId="7" borderId="0" xfId="0" applyFont="1" applyFill="1" applyAlignment="1" applyProtection="1">
      <alignment horizontal="left"/>
      <protection hidden="1"/>
    </xf>
    <xf numFmtId="0" fontId="67" fillId="0" borderId="3" xfId="0" applyFont="1" applyBorder="1" applyAlignment="1">
      <alignment vertical="center"/>
    </xf>
    <xf numFmtId="0" fontId="99" fillId="24" borderId="47" xfId="0" applyFont="1" applyFill="1" applyBorder="1" applyAlignment="1">
      <alignment vertical="top" wrapText="1"/>
    </xf>
    <xf numFmtId="0" fontId="99" fillId="24" borderId="48" xfId="0" applyFont="1" applyFill="1" applyBorder="1" applyAlignment="1">
      <alignment vertical="top" wrapText="1"/>
    </xf>
    <xf numFmtId="0" fontId="117" fillId="24" borderId="49" xfId="0" applyFont="1" applyFill="1" applyBorder="1" applyAlignment="1">
      <alignment vertical="top" wrapText="1"/>
    </xf>
    <xf numFmtId="0" fontId="66" fillId="0" borderId="50" xfId="0" applyFont="1" applyBorder="1" applyAlignment="1">
      <alignment horizontal="center" vertical="top"/>
    </xf>
    <xf numFmtId="49" fontId="66" fillId="0" borderId="51" xfId="0" applyNumberFormat="1" applyFont="1" applyBorder="1" applyAlignment="1" applyProtection="1">
      <alignment horizontal="left" vertical="top" wrapText="1"/>
      <protection locked="0"/>
    </xf>
    <xf numFmtId="1" fontId="118" fillId="0" borderId="51" xfId="0" applyNumberFormat="1" applyFont="1" applyBorder="1" applyAlignment="1" applyProtection="1">
      <alignment horizontal="center" vertical="top" wrapText="1"/>
      <protection locked="0"/>
    </xf>
    <xf numFmtId="1" fontId="112" fillId="0" borderId="51" xfId="0" applyNumberFormat="1" applyFont="1" applyBorder="1" applyAlignment="1" applyProtection="1">
      <alignment horizontal="center" vertical="top" wrapText="1"/>
      <protection locked="0"/>
    </xf>
    <xf numFmtId="0" fontId="88" fillId="0" borderId="52" xfId="0" applyFont="1" applyBorder="1" applyAlignment="1" applyProtection="1">
      <alignment horizontal="center" vertical="top" wrapText="1"/>
      <protection locked="0"/>
    </xf>
    <xf numFmtId="0" fontId="101" fillId="0" borderId="0" xfId="0" applyFont="1"/>
    <xf numFmtId="1" fontId="101" fillId="0" borderId="0" xfId="0" applyNumberFormat="1" applyFont="1"/>
    <xf numFmtId="0" fontId="66" fillId="0" borderId="53" xfId="0" applyFont="1" applyBorder="1" applyAlignment="1">
      <alignment horizontal="center" vertical="top"/>
    </xf>
    <xf numFmtId="49" fontId="66" fillId="0" borderId="54" xfId="0" applyNumberFormat="1" applyFont="1" applyBorder="1" applyAlignment="1" applyProtection="1">
      <alignment horizontal="left" vertical="top" wrapText="1"/>
      <protection locked="0"/>
    </xf>
    <xf numFmtId="1" fontId="118" fillId="0" borderId="54" xfId="0" applyNumberFormat="1" applyFont="1" applyBorder="1" applyAlignment="1" applyProtection="1">
      <alignment horizontal="center" vertical="top" wrapText="1"/>
      <protection locked="0"/>
    </xf>
    <xf numFmtId="1" fontId="112" fillId="0" borderId="54" xfId="0" applyNumberFormat="1" applyFont="1" applyBorder="1" applyAlignment="1" applyProtection="1">
      <alignment horizontal="center" vertical="top" wrapText="1"/>
      <protection locked="0"/>
    </xf>
    <xf numFmtId="49" fontId="66" fillId="0" borderId="54" xfId="0" quotePrefix="1" applyNumberFormat="1" applyFont="1" applyBorder="1" applyAlignment="1" applyProtection="1">
      <alignment horizontal="left" vertical="top" wrapText="1"/>
      <protection locked="0"/>
    </xf>
    <xf numFmtId="0" fontId="88" fillId="0" borderId="55" xfId="0" applyFont="1" applyBorder="1" applyAlignment="1" applyProtection="1">
      <alignment horizontal="center" vertical="top" wrapText="1"/>
      <protection locked="0"/>
    </xf>
    <xf numFmtId="0" fontId="66" fillId="0" borderId="56" xfId="0" applyFont="1" applyBorder="1" applyAlignment="1">
      <alignment horizontal="center" vertical="top"/>
    </xf>
    <xf numFmtId="49" fontId="66" fillId="0" borderId="57" xfId="0" applyNumberFormat="1" applyFont="1" applyBorder="1" applyAlignment="1" applyProtection="1">
      <alignment horizontal="left" vertical="top" wrapText="1"/>
      <protection locked="0"/>
    </xf>
    <xf numFmtId="1" fontId="118" fillId="0" borderId="57" xfId="0" applyNumberFormat="1" applyFont="1" applyBorder="1" applyAlignment="1" applyProtection="1">
      <alignment horizontal="center" vertical="top" wrapText="1"/>
      <protection locked="0"/>
    </xf>
    <xf numFmtId="1" fontId="112" fillId="0" borderId="57" xfId="0" applyNumberFormat="1" applyFont="1" applyBorder="1" applyAlignment="1" applyProtection="1">
      <alignment horizontal="center" vertical="top" wrapText="1"/>
      <protection locked="0"/>
    </xf>
    <xf numFmtId="0" fontId="88" fillId="0" borderId="58" xfId="0" applyFont="1" applyBorder="1" applyAlignment="1" applyProtection="1">
      <alignment horizontal="center" vertical="top" wrapText="1"/>
      <protection locked="0"/>
    </xf>
    <xf numFmtId="0" fontId="119" fillId="8" borderId="0" xfId="0" applyFont="1" applyFill="1" applyAlignment="1">
      <alignment horizontal="left"/>
    </xf>
    <xf numFmtId="49" fontId="119" fillId="8" borderId="0" xfId="0" applyNumberFormat="1" applyFont="1" applyFill="1"/>
    <xf numFmtId="0" fontId="76" fillId="0" borderId="0" xfId="0" applyFont="1" applyAlignment="1">
      <alignment vertical="top"/>
    </xf>
    <xf numFmtId="0" fontId="83" fillId="0" borderId="0" xfId="0" applyFont="1"/>
    <xf numFmtId="0" fontId="67" fillId="0" borderId="0" xfId="0" applyFont="1" applyAlignment="1" applyProtection="1">
      <alignment vertical="center"/>
      <protection locked="0" hidden="1"/>
    </xf>
    <xf numFmtId="0" fontId="68" fillId="0" borderId="0" xfId="0" applyFont="1" applyAlignment="1" applyProtection="1">
      <alignment vertical="center"/>
      <protection locked="0" hidden="1"/>
    </xf>
    <xf numFmtId="0" fontId="70" fillId="0" borderId="0" xfId="0" applyFont="1" applyAlignment="1" applyProtection="1">
      <alignment vertical="center"/>
      <protection locked="0" hidden="1"/>
    </xf>
    <xf numFmtId="0" fontId="66" fillId="0" borderId="0" xfId="0" applyFont="1" applyProtection="1">
      <protection locked="0" hidden="1"/>
    </xf>
    <xf numFmtId="0" fontId="73" fillId="0" borderId="0" xfId="0" applyFont="1" applyAlignment="1">
      <alignment vertical="top" textRotation="90" shrinkToFit="1"/>
    </xf>
    <xf numFmtId="0" fontId="73" fillId="0" borderId="0" xfId="0" applyFont="1" applyAlignment="1">
      <alignment horizontal="center" vertical="top" textRotation="90" shrinkToFit="1"/>
    </xf>
    <xf numFmtId="0" fontId="87" fillId="24" borderId="0" xfId="0" applyFont="1" applyFill="1" applyAlignment="1">
      <alignment vertical="top"/>
    </xf>
    <xf numFmtId="0" fontId="120" fillId="29" borderId="50" xfId="0" applyFont="1" applyFill="1" applyBorder="1" applyAlignment="1">
      <alignment vertical="top" wrapText="1"/>
    </xf>
    <xf numFmtId="0" fontId="120" fillId="29" borderId="51" xfId="0" applyFont="1" applyFill="1" applyBorder="1" applyAlignment="1">
      <alignment vertical="top" wrapText="1"/>
    </xf>
    <xf numFmtId="0" fontId="98" fillId="29" borderId="51" xfId="0" applyFont="1" applyFill="1" applyBorder="1" applyAlignment="1">
      <alignment vertical="top" wrapText="1"/>
    </xf>
    <xf numFmtId="0" fontId="98" fillId="29" borderId="52" xfId="0" applyFont="1" applyFill="1" applyBorder="1" applyAlignment="1">
      <alignment vertical="top" wrapText="1"/>
    </xf>
    <xf numFmtId="0" fontId="66" fillId="0" borderId="0" xfId="0" applyFont="1" applyAlignment="1">
      <alignment vertical="top"/>
    </xf>
    <xf numFmtId="0" fontId="66" fillId="0" borderId="54" xfId="0" applyFont="1" applyBorder="1" applyAlignment="1" applyProtection="1">
      <alignment horizontal="left" vertical="top" wrapText="1"/>
      <protection locked="0"/>
    </xf>
    <xf numFmtId="9" fontId="66" fillId="0" borderId="54" xfId="0" applyNumberFormat="1" applyFont="1" applyBorder="1" applyAlignment="1" applyProtection="1">
      <alignment horizontal="left" vertical="top" wrapText="1"/>
      <protection locked="0"/>
    </xf>
    <xf numFmtId="0" fontId="121" fillId="0" borderId="0" xfId="0" applyFont="1"/>
    <xf numFmtId="0" fontId="66" fillId="0" borderId="57" xfId="0" applyFont="1" applyBorder="1" applyAlignment="1" applyProtection="1">
      <alignment horizontal="left" vertical="top" wrapText="1"/>
      <protection locked="0"/>
    </xf>
    <xf numFmtId="9" fontId="66" fillId="0" borderId="57" xfId="0" applyNumberFormat="1" applyFont="1" applyBorder="1" applyAlignment="1" applyProtection="1">
      <alignment horizontal="left" vertical="top" wrapText="1"/>
      <protection locked="0"/>
    </xf>
    <xf numFmtId="0" fontId="66" fillId="30" borderId="0" xfId="0" applyFont="1" applyFill="1" applyAlignment="1" applyProtection="1">
      <alignment horizontal="center" vertical="top"/>
      <protection hidden="1"/>
    </xf>
    <xf numFmtId="49" fontId="66" fillId="30" borderId="0" xfId="0" applyNumberFormat="1" applyFont="1" applyFill="1" applyAlignment="1" applyProtection="1">
      <alignment horizontal="right" vertical="center" wrapText="1"/>
      <protection hidden="1"/>
    </xf>
    <xf numFmtId="9" fontId="98" fillId="30" borderId="0" xfId="0" applyNumberFormat="1" applyFont="1" applyFill="1" applyAlignment="1" applyProtection="1">
      <alignment horizontal="center" vertical="center"/>
      <protection hidden="1"/>
    </xf>
    <xf numFmtId="1" fontId="88" fillId="30" borderId="0" xfId="0" applyNumberFormat="1" applyFont="1" applyFill="1" applyAlignment="1" applyProtection="1">
      <alignment horizontal="center" vertical="center" wrapText="1"/>
      <protection hidden="1"/>
    </xf>
    <xf numFmtId="0" fontId="87" fillId="29" borderId="0" xfId="0" applyFont="1" applyFill="1" applyAlignment="1">
      <alignment vertical="top"/>
    </xf>
    <xf numFmtId="0" fontId="120" fillId="18" borderId="50" xfId="0" applyFont="1" applyFill="1" applyBorder="1" applyAlignment="1">
      <alignment vertical="top" wrapText="1"/>
    </xf>
    <xf numFmtId="0" fontId="120" fillId="18" borderId="51" xfId="0" applyFont="1" applyFill="1" applyBorder="1" applyAlignment="1">
      <alignment vertical="top" wrapText="1"/>
    </xf>
    <xf numFmtId="0" fontId="98" fillId="18" borderId="51" xfId="0" applyFont="1" applyFill="1" applyBorder="1" applyAlignment="1">
      <alignment vertical="top" wrapText="1"/>
    </xf>
    <xf numFmtId="0" fontId="98" fillId="18" borderId="52" xfId="0" applyFont="1" applyFill="1" applyBorder="1" applyAlignment="1">
      <alignment vertical="top" wrapText="1"/>
    </xf>
    <xf numFmtId="0" fontId="66" fillId="18" borderId="0" xfId="0" applyFont="1" applyFill="1" applyAlignment="1" applyProtection="1">
      <alignment horizontal="center" vertical="top"/>
      <protection hidden="1"/>
    </xf>
    <xf numFmtId="49" fontId="66" fillId="18" borderId="0" xfId="0" applyNumberFormat="1" applyFont="1" applyFill="1" applyAlignment="1" applyProtection="1">
      <alignment horizontal="right" vertical="center" wrapText="1"/>
      <protection hidden="1"/>
    </xf>
    <xf numFmtId="9" fontId="98" fillId="18" borderId="0" xfId="0" applyNumberFormat="1" applyFont="1" applyFill="1" applyAlignment="1" applyProtection="1">
      <alignment horizontal="center" vertical="center"/>
      <protection hidden="1"/>
    </xf>
    <xf numFmtId="1" fontId="88" fillId="18" borderId="0" xfId="0" applyNumberFormat="1" applyFont="1" applyFill="1" applyAlignment="1" applyProtection="1">
      <alignment horizontal="center" vertical="center" wrapText="1"/>
      <protection hidden="1"/>
    </xf>
    <xf numFmtId="0" fontId="99" fillId="24" borderId="50" xfId="0" applyFont="1" applyFill="1" applyBorder="1" applyAlignment="1">
      <alignment vertical="top" wrapText="1"/>
    </xf>
    <xf numFmtId="0" fontId="99" fillId="24" borderId="51" xfId="0" applyFont="1" applyFill="1" applyBorder="1" applyAlignment="1">
      <alignment vertical="top" wrapText="1"/>
    </xf>
    <xf numFmtId="0" fontId="99" fillId="24" borderId="52" xfId="0" applyFont="1" applyFill="1" applyBorder="1" applyAlignment="1">
      <alignment vertical="top" wrapText="1"/>
    </xf>
    <xf numFmtId="1" fontId="118" fillId="0" borderId="54" xfId="0" applyNumberFormat="1" applyFont="1" applyBorder="1" applyAlignment="1" applyProtection="1">
      <alignment horizontal="center" vertical="center" wrapText="1"/>
      <protection locked="0"/>
    </xf>
    <xf numFmtId="1" fontId="122" fillId="0" borderId="54" xfId="0" applyNumberFormat="1" applyFont="1" applyBorder="1" applyAlignment="1" applyProtection="1">
      <alignment horizontal="center" vertical="center" wrapText="1"/>
      <protection locked="0"/>
    </xf>
    <xf numFmtId="0" fontId="88" fillId="0" borderId="55" xfId="0" applyFont="1" applyBorder="1" applyAlignment="1" applyProtection="1">
      <alignment horizontal="center" vertical="center" wrapText="1"/>
      <protection locked="0"/>
    </xf>
    <xf numFmtId="1" fontId="118" fillId="0" borderId="57" xfId="0" applyNumberFormat="1" applyFont="1" applyBorder="1" applyAlignment="1" applyProtection="1">
      <alignment horizontal="center" vertical="center" wrapText="1"/>
      <protection locked="0"/>
    </xf>
    <xf numFmtId="1" fontId="122" fillId="0" borderId="57" xfId="0" applyNumberFormat="1" applyFont="1" applyBorder="1" applyAlignment="1" applyProtection="1">
      <alignment horizontal="center" vertical="center" wrapText="1"/>
      <protection locked="0"/>
    </xf>
    <xf numFmtId="0" fontId="88" fillId="0" borderId="58" xfId="0" applyFont="1" applyBorder="1" applyAlignment="1" applyProtection="1">
      <alignment horizontal="center" vertical="center" wrapText="1"/>
      <protection locked="0"/>
    </xf>
    <xf numFmtId="0" fontId="123" fillId="8" borderId="0" xfId="0" applyFont="1" applyFill="1"/>
    <xf numFmtId="0" fontId="87" fillId="0" borderId="0" xfId="0" applyFont="1" applyAlignment="1" applyProtection="1">
      <alignment vertical="center"/>
      <protection hidden="1"/>
    </xf>
    <xf numFmtId="0" fontId="73" fillId="0" borderId="0" xfId="0" applyFont="1" applyAlignment="1" applyProtection="1">
      <alignment vertical="top"/>
      <protection hidden="1"/>
    </xf>
    <xf numFmtId="0" fontId="104" fillId="24" borderId="50" xfId="0" applyFont="1" applyFill="1" applyBorder="1" applyAlignment="1">
      <alignment vertical="top" wrapText="1"/>
    </xf>
    <xf numFmtId="0" fontId="104" fillId="24" borderId="51" xfId="0" applyFont="1" applyFill="1" applyBorder="1" applyAlignment="1">
      <alignment vertical="top" wrapText="1"/>
    </xf>
    <xf numFmtId="0" fontId="88" fillId="0" borderId="51" xfId="0" applyFont="1" applyBorder="1" applyProtection="1">
      <protection hidden="1"/>
    </xf>
    <xf numFmtId="0" fontId="104" fillId="24" borderId="52" xfId="0" applyFont="1" applyFill="1" applyBorder="1" applyAlignment="1">
      <alignment vertical="top" wrapText="1"/>
    </xf>
    <xf numFmtId="0" fontId="73" fillId="0" borderId="53" xfId="0" applyFont="1" applyBorder="1" applyAlignment="1" applyProtection="1">
      <alignment horizontal="center" vertical="top"/>
      <protection hidden="1"/>
    </xf>
    <xf numFmtId="0" fontId="71" fillId="0" borderId="54" xfId="0" applyFont="1" applyBorder="1" applyProtection="1">
      <protection hidden="1"/>
    </xf>
    <xf numFmtId="0" fontId="73" fillId="0" borderId="54" xfId="0" applyFont="1" applyBorder="1" applyAlignment="1" applyProtection="1">
      <alignment horizontal="center" vertical="top"/>
      <protection hidden="1"/>
    </xf>
    <xf numFmtId="0" fontId="71" fillId="0" borderId="55" xfId="0" applyFont="1" applyBorder="1" applyProtection="1">
      <protection hidden="1"/>
    </xf>
    <xf numFmtId="0" fontId="88" fillId="0" borderId="0" xfId="0" applyFont="1" applyProtection="1">
      <protection hidden="1"/>
    </xf>
    <xf numFmtId="0" fontId="96" fillId="0" borderId="53" xfId="0" applyFont="1" applyBorder="1" applyAlignment="1" applyProtection="1">
      <alignment horizontal="left" vertical="center" wrapText="1"/>
      <protection hidden="1"/>
    </xf>
    <xf numFmtId="0" fontId="71" fillId="0" borderId="54" xfId="0" applyFont="1" applyBorder="1" applyAlignment="1" applyProtection="1">
      <alignment vertical="center" wrapText="1"/>
      <protection hidden="1"/>
    </xf>
    <xf numFmtId="0" fontId="96" fillId="0" borderId="54" xfId="0" applyFont="1" applyBorder="1" applyAlignment="1" applyProtection="1">
      <alignment horizontal="left" vertical="center" wrapText="1"/>
      <protection locked="0"/>
    </xf>
    <xf numFmtId="49" fontId="71" fillId="0" borderId="54" xfId="0" applyNumberFormat="1" applyFont="1" applyBorder="1" applyAlignment="1" applyProtection="1">
      <alignment vertical="center" wrapText="1"/>
      <protection locked="0"/>
    </xf>
    <xf numFmtId="0" fontId="88" fillId="8" borderId="55" xfId="0" applyFont="1" applyFill="1" applyBorder="1" applyAlignment="1" applyProtection="1">
      <alignment horizontal="center" vertical="center" wrapText="1"/>
      <protection locked="0"/>
    </xf>
    <xf numFmtId="0" fontId="88" fillId="12" borderId="55" xfId="0" applyFont="1" applyFill="1" applyBorder="1" applyAlignment="1" applyProtection="1">
      <alignment horizontal="center" vertical="center" wrapText="1"/>
      <protection locked="0"/>
    </xf>
    <xf numFmtId="0" fontId="88" fillId="7" borderId="55" xfId="0" applyFont="1" applyFill="1" applyBorder="1" applyAlignment="1" applyProtection="1">
      <alignment horizontal="center" vertical="center" wrapText="1"/>
      <protection locked="0"/>
    </xf>
    <xf numFmtId="0" fontId="96" fillId="0" borderId="56" xfId="0" applyFont="1" applyBorder="1" applyAlignment="1" applyProtection="1">
      <alignment horizontal="left" vertical="center" wrapText="1"/>
      <protection hidden="1"/>
    </xf>
    <xf numFmtId="0" fontId="71" fillId="0" borderId="57" xfId="0" applyFont="1" applyBorder="1" applyAlignment="1" applyProtection="1">
      <alignment vertical="center" wrapText="1"/>
      <protection hidden="1"/>
    </xf>
    <xf numFmtId="0" fontId="71" fillId="0" borderId="57" xfId="0" applyFont="1" applyBorder="1" applyProtection="1">
      <protection hidden="1"/>
    </xf>
    <xf numFmtId="0" fontId="96" fillId="0" borderId="57" xfId="0" applyFont="1" applyBorder="1" applyAlignment="1" applyProtection="1">
      <alignment horizontal="left" vertical="center" wrapText="1"/>
      <protection locked="0"/>
    </xf>
    <xf numFmtId="0" fontId="88" fillId="12" borderId="58" xfId="0" applyFont="1" applyFill="1" applyBorder="1" applyAlignment="1" applyProtection="1">
      <alignment horizontal="center" vertical="center" wrapText="1"/>
      <protection locked="0"/>
    </xf>
    <xf numFmtId="0" fontId="73" fillId="0" borderId="0" xfId="0" applyFont="1" applyAlignment="1" applyProtection="1">
      <alignment horizontal="center" vertical="top"/>
      <protection hidden="1"/>
    </xf>
    <xf numFmtId="0" fontId="71" fillId="47" borderId="0" xfId="0" applyFont="1" applyFill="1"/>
    <xf numFmtId="0" fontId="90" fillId="47" borderId="0" xfId="0" applyFont="1" applyFill="1" applyAlignment="1">
      <alignment vertical="top"/>
    </xf>
    <xf numFmtId="0" fontId="112" fillId="0" borderId="0" xfId="0" applyFont="1" applyAlignment="1" applyProtection="1">
      <alignment horizontal="right" vertical="center"/>
      <protection locked="0"/>
    </xf>
    <xf numFmtId="0" fontId="68" fillId="0" borderId="3" xfId="10" applyFont="1" applyBorder="1" applyAlignment="1" applyProtection="1">
      <alignment vertical="center"/>
      <protection hidden="1"/>
    </xf>
    <xf numFmtId="0" fontId="124" fillId="0" borderId="3" xfId="10" applyFont="1" applyBorder="1" applyAlignment="1" applyProtection="1">
      <alignment vertical="center"/>
      <protection hidden="1"/>
    </xf>
    <xf numFmtId="0" fontId="106" fillId="8" borderId="3" xfId="10" applyFont="1" applyFill="1" applyBorder="1" applyAlignment="1" applyProtection="1">
      <alignment vertical="center"/>
      <protection hidden="1"/>
    </xf>
    <xf numFmtId="0" fontId="125" fillId="0" borderId="3" xfId="10" applyFont="1" applyBorder="1" applyAlignment="1" applyProtection="1">
      <alignment vertical="center"/>
      <protection hidden="1"/>
    </xf>
    <xf numFmtId="0" fontId="86" fillId="0" borderId="3" xfId="10" applyFont="1" applyBorder="1" applyAlignment="1" applyProtection="1">
      <alignment horizontal="right" vertical="center"/>
      <protection hidden="1"/>
    </xf>
    <xf numFmtId="0" fontId="70" fillId="0" borderId="0" xfId="10" applyFont="1" applyAlignment="1" applyProtection="1">
      <alignment vertical="center"/>
      <protection hidden="1"/>
    </xf>
    <xf numFmtId="0" fontId="66" fillId="0" borderId="0" xfId="10" applyFont="1" applyProtection="1">
      <protection hidden="1"/>
    </xf>
    <xf numFmtId="0" fontId="73" fillId="0" borderId="0" xfId="10" applyFont="1" applyAlignment="1" applyProtection="1">
      <alignment vertical="top" textRotation="90" shrinkToFit="1"/>
      <protection hidden="1"/>
    </xf>
    <xf numFmtId="0" fontId="86" fillId="0" borderId="0" xfId="10" applyFont="1" applyAlignment="1" applyProtection="1">
      <alignment vertical="top"/>
      <protection hidden="1"/>
    </xf>
    <xf numFmtId="0" fontId="77" fillId="0" borderId="0" xfId="10" applyFont="1" applyAlignment="1" applyProtection="1">
      <alignment vertical="top"/>
      <protection hidden="1"/>
    </xf>
    <xf numFmtId="0" fontId="71" fillId="0" borderId="0" xfId="10" applyFont="1" applyAlignment="1" applyProtection="1">
      <alignment vertical="top"/>
      <protection hidden="1"/>
    </xf>
    <xf numFmtId="0" fontId="120" fillId="7" borderId="53" xfId="0" applyFont="1" applyFill="1" applyBorder="1" applyAlignment="1">
      <alignment horizontal="center" vertical="top" textRotation="90" wrapText="1"/>
    </xf>
    <xf numFmtId="0" fontId="66" fillId="7" borderId="54" xfId="0" applyFont="1" applyFill="1" applyBorder="1" applyAlignment="1" applyProtection="1">
      <alignment horizontal="left" vertical="top" wrapText="1"/>
      <protection locked="0"/>
    </xf>
    <xf numFmtId="9" fontId="118" fillId="7" borderId="54" xfId="0" applyNumberFormat="1" applyFont="1" applyFill="1" applyBorder="1" applyAlignment="1" applyProtection="1">
      <alignment horizontal="center" vertical="center" wrapText="1"/>
      <protection locked="0"/>
    </xf>
    <xf numFmtId="0" fontId="66" fillId="7" borderId="55" xfId="0" applyFont="1" applyFill="1" applyBorder="1" applyAlignment="1" applyProtection="1">
      <alignment horizontal="left" vertical="top" wrapText="1"/>
      <protection locked="0"/>
    </xf>
    <xf numFmtId="0" fontId="66" fillId="0" borderId="0" xfId="0" applyFont="1" applyAlignment="1">
      <alignment wrapText="1"/>
    </xf>
    <xf numFmtId="0" fontId="120" fillId="12" borderId="53" xfId="0" applyFont="1" applyFill="1" applyBorder="1" applyAlignment="1">
      <alignment horizontal="center" vertical="center" textRotation="90" wrapText="1"/>
    </xf>
    <xf numFmtId="0" fontId="66" fillId="12" borderId="54" xfId="0" applyFont="1" applyFill="1" applyBorder="1" applyAlignment="1" applyProtection="1">
      <alignment horizontal="left" vertical="top" wrapText="1"/>
      <protection locked="0"/>
    </xf>
    <xf numFmtId="9" fontId="118" fillId="12" borderId="54" xfId="0" applyNumberFormat="1" applyFont="1" applyFill="1" applyBorder="1" applyAlignment="1" applyProtection="1">
      <alignment horizontal="center" vertical="center" wrapText="1"/>
      <protection locked="0"/>
    </xf>
    <xf numFmtId="0" fontId="66" fillId="12" borderId="55" xfId="0" applyFont="1" applyFill="1" applyBorder="1" applyAlignment="1" applyProtection="1">
      <alignment horizontal="left" vertical="top" wrapText="1"/>
      <protection locked="0"/>
    </xf>
    <xf numFmtId="0" fontId="120" fillId="7" borderId="56" xfId="0" applyFont="1" applyFill="1" applyBorder="1" applyAlignment="1">
      <alignment horizontal="center" vertical="top" textRotation="90" wrapText="1"/>
    </xf>
    <xf numFmtId="0" fontId="66" fillId="7" borderId="57" xfId="0" applyFont="1" applyFill="1" applyBorder="1" applyAlignment="1" applyProtection="1">
      <alignment horizontal="left" vertical="top" wrapText="1"/>
      <protection locked="0"/>
    </xf>
    <xf numFmtId="9" fontId="118" fillId="7" borderId="57" xfId="0" applyNumberFormat="1" applyFont="1" applyFill="1" applyBorder="1" applyAlignment="1" applyProtection="1">
      <alignment horizontal="center" vertical="center" wrapText="1"/>
      <protection locked="0"/>
    </xf>
    <xf numFmtId="0" fontId="66" fillId="7" borderId="58" xfId="0" applyFont="1" applyFill="1" applyBorder="1" applyAlignment="1" applyProtection="1">
      <alignment horizontal="left" vertical="top" wrapText="1"/>
      <protection locked="0"/>
    </xf>
    <xf numFmtId="0" fontId="90" fillId="0" borderId="0" xfId="0" applyFont="1"/>
    <xf numFmtId="0" fontId="126" fillId="43" borderId="0" xfId="0" applyFont="1" applyFill="1" applyAlignment="1">
      <alignment horizontal="center" vertical="center"/>
    </xf>
    <xf numFmtId="0" fontId="101" fillId="0" borderId="0" xfId="3" applyFont="1" applyFill="1" applyBorder="1" applyAlignment="1" applyProtection="1">
      <alignment horizontal="left" vertical="top" wrapText="1"/>
    </xf>
    <xf numFmtId="0" fontId="126" fillId="27" borderId="0" xfId="0" applyFont="1" applyFill="1" applyAlignment="1">
      <alignment horizontal="center" vertical="center"/>
    </xf>
    <xf numFmtId="0" fontId="127" fillId="0" borderId="74" xfId="0" applyFont="1" applyBorder="1" applyAlignment="1" applyProtection="1">
      <alignment vertical="top" wrapText="1"/>
      <protection locked="0"/>
    </xf>
    <xf numFmtId="0" fontId="127" fillId="0" borderId="75" xfId="0" applyFont="1" applyBorder="1" applyAlignment="1" applyProtection="1">
      <alignment vertical="top" wrapText="1"/>
      <protection locked="0"/>
    </xf>
    <xf numFmtId="0" fontId="129" fillId="0" borderId="0" xfId="1" applyFont="1" applyAlignment="1" applyProtection="1"/>
    <xf numFmtId="0" fontId="125" fillId="0" borderId="3" xfId="0" applyFont="1" applyBorder="1" applyAlignment="1" applyProtection="1">
      <alignment vertical="center"/>
      <protection hidden="1"/>
    </xf>
    <xf numFmtId="0" fontId="125" fillId="0" borderId="0" xfId="0" applyFont="1" applyAlignment="1" applyProtection="1">
      <alignment vertical="center"/>
      <protection hidden="1"/>
    </xf>
    <xf numFmtId="0" fontId="106" fillId="8" borderId="0" xfId="0" applyFont="1" applyFill="1" applyAlignment="1" applyProtection="1">
      <alignment vertical="center"/>
      <protection locked="0" hidden="1"/>
    </xf>
    <xf numFmtId="0" fontId="90" fillId="0" borderId="0" xfId="0" applyFont="1" applyAlignment="1">
      <alignment vertical="top"/>
    </xf>
    <xf numFmtId="2" fontId="90" fillId="0" borderId="0" xfId="10" applyNumberFormat="1" applyFont="1" applyAlignment="1">
      <alignment vertical="top"/>
    </xf>
    <xf numFmtId="2" fontId="90" fillId="0" borderId="0" xfId="10" applyNumberFormat="1" applyFont="1"/>
    <xf numFmtId="2" fontId="90" fillId="0" borderId="0" xfId="0" applyNumberFormat="1" applyFont="1" applyAlignment="1">
      <alignment vertical="top"/>
    </xf>
    <xf numFmtId="0" fontId="130" fillId="39" borderId="0" xfId="0" applyFont="1" applyFill="1" applyProtection="1">
      <protection hidden="1"/>
    </xf>
    <xf numFmtId="0" fontId="130" fillId="39" borderId="0" xfId="0" applyFont="1" applyFill="1"/>
    <xf numFmtId="0" fontId="90" fillId="39" borderId="0" xfId="0" applyFont="1" applyFill="1"/>
    <xf numFmtId="0" fontId="91" fillId="40" borderId="51" xfId="0" applyFont="1" applyFill="1" applyBorder="1" applyAlignment="1">
      <alignment vertical="top" wrapText="1"/>
    </xf>
    <xf numFmtId="0" fontId="98" fillId="40" borderId="51" xfId="0" applyFont="1" applyFill="1" applyBorder="1" applyAlignment="1">
      <alignment vertical="top" wrapText="1"/>
    </xf>
    <xf numFmtId="0" fontId="71" fillId="0" borderId="0" xfId="0" applyFont="1" applyAlignment="1">
      <alignment vertical="top"/>
    </xf>
    <xf numFmtId="0" fontId="71" fillId="4" borderId="54" xfId="0" applyFont="1" applyFill="1" applyBorder="1" applyAlignment="1" applyProtection="1">
      <alignment horizontal="center" vertical="top"/>
      <protection hidden="1"/>
    </xf>
    <xf numFmtId="0" fontId="71" fillId="4" borderId="54" xfId="0" applyFont="1" applyFill="1" applyBorder="1" applyAlignment="1" applyProtection="1">
      <alignment horizontal="left" vertical="top" wrapText="1"/>
      <protection locked="0"/>
    </xf>
    <xf numFmtId="1" fontId="118" fillId="4" borderId="54" xfId="0" applyNumberFormat="1" applyFont="1" applyFill="1" applyBorder="1" applyAlignment="1" applyProtection="1">
      <alignment horizontal="center" vertical="top" wrapText="1"/>
      <protection locked="0"/>
    </xf>
    <xf numFmtId="1" fontId="122" fillId="4" borderId="54" xfId="0" applyNumberFormat="1" applyFont="1" applyFill="1" applyBorder="1" applyAlignment="1" applyProtection="1">
      <alignment horizontal="center" vertical="top" wrapText="1"/>
      <protection locked="0"/>
    </xf>
    <xf numFmtId="0" fontId="88" fillId="4" borderId="54" xfId="0" applyFont="1" applyFill="1" applyBorder="1" applyAlignment="1" applyProtection="1">
      <alignment horizontal="center" vertical="top" wrapText="1"/>
      <protection locked="0"/>
    </xf>
    <xf numFmtId="0" fontId="71" fillId="20" borderId="54" xfId="0" applyFont="1" applyFill="1" applyBorder="1" applyAlignment="1" applyProtection="1">
      <alignment horizontal="center" vertical="top"/>
      <protection locked="0"/>
    </xf>
    <xf numFmtId="0" fontId="71" fillId="20" borderId="54" xfId="0" applyFont="1" applyFill="1" applyBorder="1" applyAlignment="1" applyProtection="1">
      <alignment horizontal="left" vertical="top" wrapText="1"/>
      <protection locked="0"/>
    </xf>
    <xf numFmtId="1" fontId="118" fillId="20" borderId="54" xfId="0" applyNumberFormat="1" applyFont="1" applyFill="1" applyBorder="1" applyAlignment="1" applyProtection="1">
      <alignment horizontal="center" vertical="top" wrapText="1"/>
      <protection locked="0"/>
    </xf>
    <xf numFmtId="1" fontId="122" fillId="20" borderId="54" xfId="0" applyNumberFormat="1" applyFont="1" applyFill="1" applyBorder="1" applyAlignment="1" applyProtection="1">
      <alignment horizontal="center" vertical="top" wrapText="1"/>
      <protection locked="0"/>
    </xf>
    <xf numFmtId="0" fontId="88" fillId="20" borderId="54" xfId="0" applyFont="1" applyFill="1" applyBorder="1" applyAlignment="1" applyProtection="1">
      <alignment horizontal="center" vertical="top" wrapText="1"/>
      <protection locked="0"/>
    </xf>
    <xf numFmtId="0" fontId="71" fillId="4" borderId="54" xfId="0" applyFont="1" applyFill="1" applyBorder="1" applyAlignment="1" applyProtection="1">
      <alignment horizontal="center" vertical="top"/>
      <protection locked="0"/>
    </xf>
    <xf numFmtId="0" fontId="71" fillId="0" borderId="64" xfId="0" applyFont="1" applyBorder="1" applyAlignment="1">
      <alignment horizontal="right" vertical="top"/>
    </xf>
    <xf numFmtId="2" fontId="71" fillId="0" borderId="65" xfId="0" applyNumberFormat="1" applyFont="1" applyBorder="1" applyAlignment="1">
      <alignment horizontal="center" vertical="top"/>
    </xf>
    <xf numFmtId="2" fontId="71" fillId="0" borderId="0" xfId="0" applyNumberFormat="1" applyFont="1" applyAlignment="1">
      <alignment vertical="top"/>
    </xf>
    <xf numFmtId="0" fontId="130" fillId="41" borderId="0" xfId="0" applyFont="1" applyFill="1" applyAlignment="1" applyProtection="1">
      <alignment vertical="top"/>
      <protection locked="0"/>
    </xf>
    <xf numFmtId="0" fontId="130" fillId="41" borderId="0" xfId="0" applyFont="1" applyFill="1" applyAlignment="1">
      <alignment vertical="top"/>
    </xf>
    <xf numFmtId="0" fontId="90" fillId="41" borderId="0" xfId="0" applyFont="1" applyFill="1" applyAlignment="1">
      <alignment vertical="top"/>
    </xf>
    <xf numFmtId="0" fontId="91" fillId="22" borderId="50" xfId="0" applyFont="1" applyFill="1" applyBorder="1" applyAlignment="1">
      <alignment vertical="top"/>
    </xf>
    <xf numFmtId="0" fontId="91" fillId="22" borderId="51" xfId="0" applyFont="1" applyFill="1" applyBorder="1" applyAlignment="1">
      <alignment vertical="top"/>
    </xf>
    <xf numFmtId="0" fontId="98" fillId="22" borderId="51" xfId="0" applyFont="1" applyFill="1" applyBorder="1" applyAlignment="1">
      <alignment vertical="top" wrapText="1"/>
    </xf>
    <xf numFmtId="0" fontId="98" fillId="22" borderId="52" xfId="0" applyFont="1" applyFill="1" applyBorder="1" applyAlignment="1">
      <alignment vertical="top"/>
    </xf>
    <xf numFmtId="0" fontId="71" fillId="5" borderId="53" xfId="0" applyFont="1" applyFill="1" applyBorder="1" applyAlignment="1" applyProtection="1">
      <alignment horizontal="center" vertical="top"/>
      <protection locked="0"/>
    </xf>
    <xf numFmtId="0" fontId="71" fillId="5" borderId="54" xfId="0" applyFont="1" applyFill="1" applyBorder="1" applyAlignment="1" applyProtection="1">
      <alignment horizontal="left" vertical="top" wrapText="1"/>
      <protection locked="0"/>
    </xf>
    <xf numFmtId="1" fontId="118" fillId="5" borderId="54" xfId="0" applyNumberFormat="1" applyFont="1" applyFill="1" applyBorder="1" applyAlignment="1" applyProtection="1">
      <alignment horizontal="center" vertical="top" wrapText="1"/>
      <protection locked="0"/>
    </xf>
    <xf numFmtId="1" fontId="122" fillId="5" borderId="54" xfId="0" applyNumberFormat="1" applyFont="1" applyFill="1" applyBorder="1" applyAlignment="1" applyProtection="1">
      <alignment horizontal="center" vertical="top" wrapText="1"/>
      <protection locked="0"/>
    </xf>
    <xf numFmtId="0" fontId="88" fillId="5" borderId="55" xfId="0" applyFont="1" applyFill="1" applyBorder="1" applyAlignment="1" applyProtection="1">
      <alignment horizontal="center" vertical="top" wrapText="1"/>
      <protection locked="0"/>
    </xf>
    <xf numFmtId="0" fontId="71" fillId="19" borderId="53" xfId="0" applyFont="1" applyFill="1" applyBorder="1" applyAlignment="1" applyProtection="1">
      <alignment horizontal="center" vertical="top"/>
      <protection locked="0"/>
    </xf>
    <xf numFmtId="0" fontId="71" fillId="19" borderId="54" xfId="0" applyFont="1" applyFill="1" applyBorder="1" applyAlignment="1" applyProtection="1">
      <alignment horizontal="left" vertical="top" wrapText="1"/>
      <protection locked="0"/>
    </xf>
    <xf numFmtId="1" fontId="118" fillId="19" borderId="54" xfId="0" applyNumberFormat="1" applyFont="1" applyFill="1" applyBorder="1" applyAlignment="1" applyProtection="1">
      <alignment horizontal="center" vertical="top" wrapText="1"/>
      <protection locked="0"/>
    </xf>
    <xf numFmtId="1" fontId="122" fillId="19" borderId="54" xfId="0" applyNumberFormat="1" applyFont="1" applyFill="1" applyBorder="1" applyAlignment="1" applyProtection="1">
      <alignment horizontal="center" vertical="top" wrapText="1"/>
      <protection locked="0"/>
    </xf>
    <xf numFmtId="0" fontId="88" fillId="19" borderId="55" xfId="0" applyFont="1" applyFill="1" applyBorder="1" applyAlignment="1" applyProtection="1">
      <alignment horizontal="center" vertical="top" wrapText="1"/>
      <protection locked="0"/>
    </xf>
    <xf numFmtId="0" fontId="71" fillId="19" borderId="56" xfId="0" applyFont="1" applyFill="1" applyBorder="1" applyAlignment="1" applyProtection="1">
      <alignment horizontal="center" vertical="top"/>
      <protection locked="0"/>
    </xf>
    <xf numFmtId="0" fontId="71" fillId="19" borderId="57" xfId="0" applyFont="1" applyFill="1" applyBorder="1" applyAlignment="1" applyProtection="1">
      <alignment horizontal="left" vertical="top" wrapText="1"/>
      <protection locked="0"/>
    </xf>
    <xf numFmtId="1" fontId="118" fillId="19" borderId="57" xfId="0" applyNumberFormat="1" applyFont="1" applyFill="1" applyBorder="1" applyAlignment="1" applyProtection="1">
      <alignment horizontal="center" vertical="top" wrapText="1"/>
      <protection locked="0"/>
    </xf>
    <xf numFmtId="1" fontId="122" fillId="19" borderId="57" xfId="0" applyNumberFormat="1" applyFont="1" applyFill="1" applyBorder="1" applyAlignment="1" applyProtection="1">
      <alignment horizontal="center" vertical="top" wrapText="1"/>
      <protection locked="0"/>
    </xf>
    <xf numFmtId="0" fontId="88" fillId="19" borderId="58" xfId="0" applyFont="1" applyFill="1" applyBorder="1" applyAlignment="1" applyProtection="1">
      <alignment horizontal="center" vertical="top" wrapText="1"/>
      <protection locked="0"/>
    </xf>
    <xf numFmtId="0" fontId="130" fillId="28" borderId="0" xfId="0" applyFont="1" applyFill="1" applyAlignment="1" applyProtection="1">
      <alignment vertical="top"/>
      <protection locked="0"/>
    </xf>
    <xf numFmtId="0" fontId="130" fillId="28" borderId="0" xfId="0" applyFont="1" applyFill="1" applyAlignment="1">
      <alignment vertical="top"/>
    </xf>
    <xf numFmtId="0" fontId="90" fillId="28" borderId="0" xfId="0" applyFont="1" applyFill="1" applyAlignment="1">
      <alignment vertical="top"/>
    </xf>
    <xf numFmtId="0" fontId="91" fillId="29" borderId="50" xfId="0" applyFont="1" applyFill="1" applyBorder="1" applyAlignment="1">
      <alignment vertical="top" wrapText="1"/>
    </xf>
    <xf numFmtId="0" fontId="91" fillId="29" borderId="51" xfId="0" applyFont="1" applyFill="1" applyBorder="1" applyAlignment="1">
      <alignment vertical="top" wrapText="1"/>
    </xf>
    <xf numFmtId="0" fontId="71" fillId="9" borderId="53" xfId="0" applyFont="1" applyFill="1" applyBorder="1" applyAlignment="1" applyProtection="1">
      <alignment horizontal="center" vertical="top"/>
      <protection locked="0"/>
    </xf>
    <xf numFmtId="0" fontId="71" fillId="9" borderId="54" xfId="0" applyFont="1" applyFill="1" applyBorder="1" applyAlignment="1" applyProtection="1">
      <alignment horizontal="left" vertical="top" wrapText="1"/>
      <protection locked="0"/>
    </xf>
    <xf numFmtId="1" fontId="118" fillId="9" borderId="54" xfId="0" applyNumberFormat="1" applyFont="1" applyFill="1" applyBorder="1" applyAlignment="1" applyProtection="1">
      <alignment horizontal="center" vertical="top" wrapText="1"/>
      <protection locked="0"/>
    </xf>
    <xf numFmtId="1" fontId="122" fillId="9" borderId="54" xfId="0" applyNumberFormat="1" applyFont="1" applyFill="1" applyBorder="1" applyAlignment="1" applyProtection="1">
      <alignment horizontal="center" vertical="top" wrapText="1"/>
      <protection locked="0"/>
    </xf>
    <xf numFmtId="0" fontId="88" fillId="9" borderId="55" xfId="0" applyFont="1" applyFill="1" applyBorder="1" applyAlignment="1" applyProtection="1">
      <alignment horizontal="center" vertical="top" wrapText="1"/>
      <protection locked="0"/>
    </xf>
    <xf numFmtId="0" fontId="71" fillId="18" borderId="53" xfId="0" applyFont="1" applyFill="1" applyBorder="1" applyAlignment="1" applyProtection="1">
      <alignment horizontal="center" vertical="top"/>
      <protection locked="0"/>
    </xf>
    <xf numFmtId="0" fontId="71" fillId="18" borderId="54" xfId="0" applyFont="1" applyFill="1" applyBorder="1" applyAlignment="1" applyProtection="1">
      <alignment horizontal="left" vertical="top" wrapText="1"/>
      <protection locked="0"/>
    </xf>
    <xf numFmtId="1" fontId="118" fillId="18" borderId="54" xfId="0" applyNumberFormat="1" applyFont="1" applyFill="1" applyBorder="1" applyAlignment="1" applyProtection="1">
      <alignment horizontal="center" vertical="top" wrapText="1"/>
      <protection locked="0"/>
    </xf>
    <xf numFmtId="1" fontId="122" fillId="18" borderId="54" xfId="0" applyNumberFormat="1" applyFont="1" applyFill="1" applyBorder="1" applyAlignment="1" applyProtection="1">
      <alignment horizontal="center" vertical="top" wrapText="1"/>
      <protection locked="0"/>
    </xf>
    <xf numFmtId="0" fontId="88" fillId="18" borderId="55" xfId="0" applyFont="1" applyFill="1" applyBorder="1" applyAlignment="1" applyProtection="1">
      <alignment horizontal="center" vertical="top" wrapText="1"/>
      <protection locked="0"/>
    </xf>
    <xf numFmtId="0" fontId="71" fillId="18" borderId="56" xfId="0" applyFont="1" applyFill="1" applyBorder="1" applyAlignment="1" applyProtection="1">
      <alignment horizontal="center" vertical="top"/>
      <protection locked="0"/>
    </xf>
    <xf numFmtId="0" fontId="71" fillId="18" borderId="57" xfId="0" applyFont="1" applyFill="1" applyBorder="1" applyAlignment="1" applyProtection="1">
      <alignment horizontal="left" vertical="top" wrapText="1"/>
      <protection locked="0"/>
    </xf>
    <xf numFmtId="1" fontId="118" fillId="18" borderId="57" xfId="0" applyNumberFormat="1" applyFont="1" applyFill="1" applyBorder="1" applyAlignment="1" applyProtection="1">
      <alignment horizontal="center" vertical="top" wrapText="1"/>
      <protection locked="0"/>
    </xf>
    <xf numFmtId="1" fontId="122" fillId="18" borderId="57" xfId="0" applyNumberFormat="1" applyFont="1" applyFill="1" applyBorder="1" applyAlignment="1" applyProtection="1">
      <alignment horizontal="center" vertical="top" wrapText="1"/>
      <protection locked="0"/>
    </xf>
    <xf numFmtId="0" fontId="88" fillId="18" borderId="58" xfId="0" applyFont="1" applyFill="1" applyBorder="1" applyAlignment="1" applyProtection="1">
      <alignment horizontal="center" vertical="top" wrapText="1"/>
      <protection locked="0"/>
    </xf>
    <xf numFmtId="0" fontId="130" fillId="42" borderId="0" xfId="0" applyFont="1" applyFill="1" applyAlignment="1" applyProtection="1">
      <alignment vertical="top"/>
      <protection locked="0"/>
    </xf>
    <xf numFmtId="0" fontId="130" fillId="42" borderId="0" xfId="0" applyFont="1" applyFill="1" applyAlignment="1">
      <alignment vertical="top"/>
    </xf>
    <xf numFmtId="0" fontId="90" fillId="42" borderId="0" xfId="0" applyFont="1" applyFill="1" applyAlignment="1">
      <alignment vertical="top"/>
    </xf>
    <xf numFmtId="0" fontId="91" fillId="25" borderId="50" xfId="0" applyFont="1" applyFill="1" applyBorder="1" applyAlignment="1">
      <alignment vertical="top" wrapText="1"/>
    </xf>
    <xf numFmtId="0" fontId="91" fillId="25" borderId="51" xfId="0" applyFont="1" applyFill="1" applyBorder="1" applyAlignment="1">
      <alignment vertical="top" wrapText="1"/>
    </xf>
    <xf numFmtId="0" fontId="98" fillId="25" borderId="51" xfId="0" applyFont="1" applyFill="1" applyBorder="1" applyAlignment="1">
      <alignment vertical="top" wrapText="1"/>
    </xf>
    <xf numFmtId="0" fontId="98" fillId="25" borderId="52" xfId="0" applyFont="1" applyFill="1" applyBorder="1" applyAlignment="1">
      <alignment vertical="top" wrapText="1"/>
    </xf>
    <xf numFmtId="0" fontId="71" fillId="0" borderId="0" xfId="0" applyFont="1" applyAlignment="1">
      <alignment wrapText="1"/>
    </xf>
    <xf numFmtId="0" fontId="71" fillId="3" borderId="53" xfId="0" applyFont="1" applyFill="1" applyBorder="1" applyAlignment="1" applyProtection="1">
      <alignment horizontal="center" vertical="top"/>
      <protection locked="0"/>
    </xf>
    <xf numFmtId="0" fontId="71" fillId="3" borderId="54" xfId="0" applyFont="1" applyFill="1" applyBorder="1" applyAlignment="1" applyProtection="1">
      <alignment horizontal="left" vertical="top" wrapText="1"/>
      <protection locked="0"/>
    </xf>
    <xf numFmtId="1" fontId="118" fillId="3" borderId="54" xfId="0" applyNumberFormat="1" applyFont="1" applyFill="1" applyBorder="1" applyAlignment="1" applyProtection="1">
      <alignment horizontal="center" vertical="top" wrapText="1"/>
      <protection locked="0"/>
    </xf>
    <xf numFmtId="1" fontId="122" fillId="3" borderId="54" xfId="0" applyNumberFormat="1" applyFont="1" applyFill="1" applyBorder="1" applyAlignment="1" applyProtection="1">
      <alignment horizontal="center" vertical="top" wrapText="1"/>
      <protection locked="0"/>
    </xf>
    <xf numFmtId="0" fontId="88" fillId="3" borderId="55" xfId="0" applyFont="1" applyFill="1" applyBorder="1" applyAlignment="1" applyProtection="1">
      <alignment horizontal="center" vertical="top" wrapText="1"/>
      <protection locked="0"/>
    </xf>
    <xf numFmtId="0" fontId="71" fillId="17" borderId="53" xfId="0" applyFont="1" applyFill="1" applyBorder="1" applyAlignment="1" applyProtection="1">
      <alignment horizontal="center" vertical="top"/>
      <protection locked="0"/>
    </xf>
    <xf numFmtId="0" fontId="71" fillId="17" borderId="54" xfId="0" applyFont="1" applyFill="1" applyBorder="1" applyAlignment="1" applyProtection="1">
      <alignment horizontal="left" vertical="top" wrapText="1"/>
      <protection locked="0"/>
    </xf>
    <xf numFmtId="1" fontId="118" fillId="17" borderId="54" xfId="0" applyNumberFormat="1" applyFont="1" applyFill="1" applyBorder="1" applyAlignment="1" applyProtection="1">
      <alignment horizontal="center" vertical="top" wrapText="1"/>
      <protection locked="0"/>
    </xf>
    <xf numFmtId="1" fontId="122" fillId="17" borderId="54" xfId="0" applyNumberFormat="1" applyFont="1" applyFill="1" applyBorder="1" applyAlignment="1" applyProtection="1">
      <alignment horizontal="center" vertical="top" wrapText="1"/>
      <protection locked="0"/>
    </xf>
    <xf numFmtId="0" fontId="88" fillId="17" borderId="55" xfId="0" applyFont="1" applyFill="1" applyBorder="1" applyAlignment="1" applyProtection="1">
      <alignment horizontal="center" vertical="top" wrapText="1"/>
      <protection locked="0"/>
    </xf>
    <xf numFmtId="0" fontId="71" fillId="17" borderId="56" xfId="0" applyFont="1" applyFill="1" applyBorder="1" applyAlignment="1" applyProtection="1">
      <alignment horizontal="center" vertical="top"/>
      <protection locked="0"/>
    </xf>
    <xf numFmtId="0" fontId="71" fillId="17" borderId="57" xfId="0" applyFont="1" applyFill="1" applyBorder="1" applyAlignment="1" applyProtection="1">
      <alignment horizontal="left" vertical="top" wrapText="1"/>
      <protection locked="0"/>
    </xf>
    <xf numFmtId="1" fontId="118" fillId="17" borderId="57" xfId="0" applyNumberFormat="1" applyFont="1" applyFill="1" applyBorder="1" applyAlignment="1" applyProtection="1">
      <alignment horizontal="center" vertical="top" wrapText="1"/>
      <protection locked="0"/>
    </xf>
    <xf numFmtId="1" fontId="122" fillId="17" borderId="57" xfId="0" applyNumberFormat="1" applyFont="1" applyFill="1" applyBorder="1" applyAlignment="1" applyProtection="1">
      <alignment horizontal="center" vertical="top" wrapText="1"/>
      <protection locked="0"/>
    </xf>
    <xf numFmtId="0" fontId="88" fillId="17" borderId="58" xfId="0" applyFont="1" applyFill="1" applyBorder="1" applyAlignment="1" applyProtection="1">
      <alignment horizontal="center" vertical="top" wrapText="1"/>
      <protection locked="0"/>
    </xf>
    <xf numFmtId="0" fontId="130" fillId="43" borderId="0" xfId="0" applyFont="1" applyFill="1" applyAlignment="1" applyProtection="1">
      <alignment vertical="top"/>
      <protection locked="0"/>
    </xf>
    <xf numFmtId="0" fontId="130" fillId="43" borderId="0" xfId="0" applyFont="1" applyFill="1" applyAlignment="1">
      <alignment vertical="top"/>
    </xf>
    <xf numFmtId="0" fontId="90" fillId="43" borderId="0" xfId="0" applyFont="1" applyFill="1" applyAlignment="1">
      <alignment vertical="top"/>
    </xf>
    <xf numFmtId="0" fontId="91" fillId="27" borderId="50" xfId="0" applyFont="1" applyFill="1" applyBorder="1" applyAlignment="1">
      <alignment vertical="top" wrapText="1"/>
    </xf>
    <xf numFmtId="0" fontId="91" fillId="27" borderId="51" xfId="0" applyFont="1" applyFill="1" applyBorder="1" applyAlignment="1">
      <alignment vertical="top" wrapText="1"/>
    </xf>
    <xf numFmtId="0" fontId="98" fillId="27" borderId="51" xfId="0" applyFont="1" applyFill="1" applyBorder="1" applyAlignment="1">
      <alignment vertical="top" wrapText="1"/>
    </xf>
    <xf numFmtId="0" fontId="98" fillId="27" borderId="52" xfId="0" applyFont="1" applyFill="1" applyBorder="1" applyAlignment="1">
      <alignment vertical="top" wrapText="1"/>
    </xf>
    <xf numFmtId="0" fontId="71" fillId="6" borderId="53" xfId="0" applyFont="1" applyFill="1" applyBorder="1" applyAlignment="1" applyProtection="1">
      <alignment horizontal="center" vertical="top"/>
      <protection locked="0"/>
    </xf>
    <xf numFmtId="0" fontId="71" fillId="6" borderId="54" xfId="0" applyFont="1" applyFill="1" applyBorder="1" applyAlignment="1" applyProtection="1">
      <alignment horizontal="left" vertical="top" wrapText="1"/>
      <protection locked="0"/>
    </xf>
    <xf numFmtId="1" fontId="118" fillId="6" borderId="54" xfId="0" applyNumberFormat="1" applyFont="1" applyFill="1" applyBorder="1" applyAlignment="1" applyProtection="1">
      <alignment horizontal="center" vertical="top" wrapText="1"/>
      <protection locked="0"/>
    </xf>
    <xf numFmtId="1" fontId="122" fillId="6" borderId="54" xfId="0" applyNumberFormat="1" applyFont="1" applyFill="1" applyBorder="1" applyAlignment="1" applyProtection="1">
      <alignment horizontal="center" vertical="top" wrapText="1"/>
      <protection locked="0"/>
    </xf>
    <xf numFmtId="0" fontId="88" fillId="6" borderId="55" xfId="0" applyFont="1" applyFill="1" applyBorder="1" applyAlignment="1" applyProtection="1">
      <alignment horizontal="center" vertical="top" wrapText="1"/>
      <protection locked="0"/>
    </xf>
    <xf numFmtId="0" fontId="71" fillId="11" borderId="53" xfId="0" applyFont="1" applyFill="1" applyBorder="1" applyAlignment="1" applyProtection="1">
      <alignment horizontal="center" vertical="top"/>
      <protection locked="0"/>
    </xf>
    <xf numFmtId="0" fontId="71" fillId="11" borderId="54" xfId="0" applyFont="1" applyFill="1" applyBorder="1" applyAlignment="1" applyProtection="1">
      <alignment horizontal="left" vertical="top" wrapText="1"/>
      <protection locked="0"/>
    </xf>
    <xf numFmtId="1" fontId="118" fillId="11" borderId="54" xfId="0" applyNumberFormat="1" applyFont="1" applyFill="1" applyBorder="1" applyAlignment="1" applyProtection="1">
      <alignment horizontal="center" vertical="top" wrapText="1"/>
      <protection locked="0"/>
    </xf>
    <xf numFmtId="1" fontId="122" fillId="11" borderId="54" xfId="0" applyNumberFormat="1" applyFont="1" applyFill="1" applyBorder="1" applyAlignment="1" applyProtection="1">
      <alignment horizontal="center" vertical="top" wrapText="1"/>
      <protection locked="0"/>
    </xf>
    <xf numFmtId="0" fontId="88" fillId="11" borderId="55" xfId="0" applyFont="1" applyFill="1" applyBorder="1" applyAlignment="1" applyProtection="1">
      <alignment horizontal="center" vertical="top" wrapText="1"/>
      <protection locked="0"/>
    </xf>
    <xf numFmtId="0" fontId="71" fillId="11" borderId="56" xfId="0" applyFont="1" applyFill="1" applyBorder="1" applyAlignment="1" applyProtection="1">
      <alignment horizontal="center" vertical="top"/>
      <protection locked="0"/>
    </xf>
    <xf numFmtId="0" fontId="71" fillId="11" borderId="57" xfId="0" applyFont="1" applyFill="1" applyBorder="1" applyAlignment="1" applyProtection="1">
      <alignment horizontal="left" vertical="top" wrapText="1"/>
      <protection locked="0"/>
    </xf>
    <xf numFmtId="1" fontId="118" fillId="11" borderId="57" xfId="0" applyNumberFormat="1" applyFont="1" applyFill="1" applyBorder="1" applyAlignment="1" applyProtection="1">
      <alignment horizontal="center" vertical="top" wrapText="1"/>
      <protection locked="0"/>
    </xf>
    <xf numFmtId="1" fontId="122" fillId="11" borderId="57" xfId="0" applyNumberFormat="1" applyFont="1" applyFill="1" applyBorder="1" applyAlignment="1" applyProtection="1">
      <alignment horizontal="center" vertical="top" wrapText="1"/>
      <protection locked="0"/>
    </xf>
    <xf numFmtId="0" fontId="88" fillId="11" borderId="58" xfId="0" applyFont="1" applyFill="1" applyBorder="1" applyAlignment="1" applyProtection="1">
      <alignment horizontal="center" vertical="top" wrapText="1"/>
      <protection locked="0"/>
    </xf>
    <xf numFmtId="0" fontId="130" fillId="44" borderId="0" xfId="0" applyFont="1" applyFill="1" applyAlignment="1" applyProtection="1">
      <alignment vertical="top"/>
      <protection locked="0"/>
    </xf>
    <xf numFmtId="0" fontId="130" fillId="44" borderId="0" xfId="0" applyFont="1" applyFill="1" applyAlignment="1">
      <alignment vertical="top"/>
    </xf>
    <xf numFmtId="0" fontId="90" fillId="44" borderId="0" xfId="0" applyFont="1" applyFill="1" applyAlignment="1">
      <alignment vertical="top"/>
    </xf>
    <xf numFmtId="0" fontId="91" fillId="45" borderId="0" xfId="0" applyFont="1" applyFill="1" applyAlignment="1">
      <alignment vertical="top" wrapText="1"/>
    </xf>
    <xf numFmtId="0" fontId="98" fillId="45" borderId="0" xfId="0" applyFont="1" applyFill="1" applyAlignment="1">
      <alignment vertical="top" wrapText="1"/>
    </xf>
    <xf numFmtId="0" fontId="71" fillId="16" borderId="50" xfId="0" applyFont="1" applyFill="1" applyBorder="1" applyAlignment="1" applyProtection="1">
      <alignment horizontal="center" vertical="top"/>
      <protection locked="0"/>
    </xf>
    <xf numFmtId="0" fontId="71" fillId="16" borderId="51" xfId="0" applyFont="1" applyFill="1" applyBorder="1" applyAlignment="1" applyProtection="1">
      <alignment horizontal="left" vertical="top" wrapText="1"/>
      <protection locked="0"/>
    </xf>
    <xf numFmtId="1" fontId="118" fillId="16" borderId="51" xfId="0" applyNumberFormat="1" applyFont="1" applyFill="1" applyBorder="1" applyAlignment="1" applyProtection="1">
      <alignment horizontal="center" vertical="top" wrapText="1"/>
      <protection locked="0"/>
    </xf>
    <xf numFmtId="1" fontId="122" fillId="16" borderId="51" xfId="0" applyNumberFormat="1" applyFont="1" applyFill="1" applyBorder="1" applyAlignment="1" applyProtection="1">
      <alignment horizontal="center" vertical="top" wrapText="1"/>
      <protection locked="0"/>
    </xf>
    <xf numFmtId="0" fontId="88" fillId="16" borderId="52" xfId="0" applyFont="1" applyFill="1" applyBorder="1" applyAlignment="1" applyProtection="1">
      <alignment horizontal="center" vertical="top" wrapText="1"/>
      <protection locked="0"/>
    </xf>
    <xf numFmtId="0" fontId="71" fillId="15" borderId="53" xfId="0" applyFont="1" applyFill="1" applyBorder="1" applyAlignment="1" applyProtection="1">
      <alignment horizontal="center" vertical="top"/>
      <protection locked="0"/>
    </xf>
    <xf numFmtId="0" fontId="71" fillId="15" borderId="54" xfId="0" applyFont="1" applyFill="1" applyBorder="1" applyAlignment="1" applyProtection="1">
      <alignment horizontal="left" vertical="top" wrapText="1"/>
      <protection locked="0"/>
    </xf>
    <xf numFmtId="1" fontId="118" fillId="15" borderId="54" xfId="0" applyNumberFormat="1" applyFont="1" applyFill="1" applyBorder="1" applyAlignment="1" applyProtection="1">
      <alignment horizontal="center" vertical="top" wrapText="1"/>
      <protection locked="0"/>
    </xf>
    <xf numFmtId="1" fontId="122" fillId="15" borderId="54" xfId="0" applyNumberFormat="1" applyFont="1" applyFill="1" applyBorder="1" applyAlignment="1" applyProtection="1">
      <alignment horizontal="center" vertical="top" wrapText="1"/>
      <protection locked="0"/>
    </xf>
    <xf numFmtId="0" fontId="88" fillId="15" borderId="55" xfId="0" applyFont="1" applyFill="1" applyBorder="1" applyAlignment="1" applyProtection="1">
      <alignment horizontal="center" vertical="top" wrapText="1"/>
      <protection locked="0"/>
    </xf>
    <xf numFmtId="0" fontId="71" fillId="16" borderId="53" xfId="0" applyFont="1" applyFill="1" applyBorder="1" applyAlignment="1" applyProtection="1">
      <alignment horizontal="center" vertical="top"/>
      <protection locked="0"/>
    </xf>
    <xf numFmtId="0" fontId="71" fillId="16" borderId="54" xfId="0" applyFont="1" applyFill="1" applyBorder="1" applyAlignment="1" applyProtection="1">
      <alignment horizontal="left" vertical="top" wrapText="1"/>
      <protection locked="0"/>
    </xf>
    <xf numFmtId="1" fontId="118" fillId="16" borderId="54" xfId="0" applyNumberFormat="1" applyFont="1" applyFill="1" applyBorder="1" applyAlignment="1" applyProtection="1">
      <alignment horizontal="center" vertical="top" wrapText="1"/>
      <protection locked="0"/>
    </xf>
    <xf numFmtId="1" fontId="122" fillId="16" borderId="54" xfId="0" applyNumberFormat="1" applyFont="1" applyFill="1" applyBorder="1" applyAlignment="1" applyProtection="1">
      <alignment horizontal="center" vertical="top" wrapText="1"/>
      <protection locked="0"/>
    </xf>
    <xf numFmtId="0" fontId="88" fillId="16" borderId="55" xfId="0" applyFont="1" applyFill="1" applyBorder="1" applyAlignment="1" applyProtection="1">
      <alignment horizontal="center" vertical="top" wrapText="1"/>
      <protection locked="0"/>
    </xf>
    <xf numFmtId="0" fontId="71" fillId="15" borderId="56" xfId="0" applyFont="1" applyFill="1" applyBorder="1" applyAlignment="1" applyProtection="1">
      <alignment horizontal="center" vertical="top"/>
      <protection locked="0"/>
    </xf>
    <xf numFmtId="0" fontId="71" fillId="15" borderId="57" xfId="0" applyFont="1" applyFill="1" applyBorder="1" applyAlignment="1" applyProtection="1">
      <alignment horizontal="left" vertical="top" wrapText="1"/>
      <protection locked="0"/>
    </xf>
    <xf numFmtId="1" fontId="118" fillId="15" borderId="57" xfId="0" applyNumberFormat="1" applyFont="1" applyFill="1" applyBorder="1" applyAlignment="1" applyProtection="1">
      <alignment horizontal="center" vertical="top" wrapText="1"/>
      <protection locked="0"/>
    </xf>
    <xf numFmtId="1" fontId="122" fillId="15" borderId="57" xfId="0" applyNumberFormat="1" applyFont="1" applyFill="1" applyBorder="1" applyAlignment="1" applyProtection="1">
      <alignment horizontal="center" vertical="top" wrapText="1"/>
      <protection locked="0"/>
    </xf>
    <xf numFmtId="0" fontId="88" fillId="15" borderId="58" xfId="0" applyFont="1" applyFill="1" applyBorder="1" applyAlignment="1" applyProtection="1">
      <alignment horizontal="center" vertical="top" wrapText="1"/>
      <protection locked="0"/>
    </xf>
    <xf numFmtId="0" fontId="71" fillId="0" borderId="0" xfId="0" applyFont="1" applyAlignment="1" applyProtection="1">
      <alignment horizontal="right" vertical="center" indent="3"/>
      <protection hidden="1"/>
    </xf>
    <xf numFmtId="0" fontId="71" fillId="0" borderId="0" xfId="0" applyFont="1" applyAlignment="1" applyProtection="1">
      <alignment horizontal="left" vertical="center"/>
      <protection hidden="1"/>
    </xf>
    <xf numFmtId="0" fontId="90" fillId="24" borderId="0" xfId="0" applyFont="1" applyFill="1" applyProtection="1">
      <protection hidden="1"/>
    </xf>
    <xf numFmtId="0" fontId="130" fillId="24" borderId="0" xfId="0" applyFont="1" applyFill="1" applyProtection="1">
      <protection hidden="1"/>
    </xf>
    <xf numFmtId="0" fontId="99" fillId="24" borderId="0" xfId="0" applyFont="1" applyFill="1" applyProtection="1">
      <protection hidden="1"/>
    </xf>
    <xf numFmtId="0" fontId="71" fillId="7" borderId="50" xfId="0" applyFont="1" applyFill="1" applyBorder="1" applyAlignment="1" applyProtection="1">
      <alignment vertical="center"/>
      <protection hidden="1"/>
    </xf>
    <xf numFmtId="49" fontId="71" fillId="7" borderId="51" xfId="0" applyNumberFormat="1" applyFont="1" applyFill="1" applyBorder="1" applyAlignment="1" applyProtection="1">
      <alignment horizontal="left" vertical="center"/>
      <protection locked="0"/>
    </xf>
    <xf numFmtId="0" fontId="132" fillId="7" borderId="52" xfId="0" applyFont="1" applyFill="1" applyBorder="1" applyAlignment="1" applyProtection="1">
      <alignment vertical="center"/>
      <protection locked="0"/>
    </xf>
    <xf numFmtId="0" fontId="112" fillId="7" borderId="59" xfId="0" applyFont="1" applyFill="1" applyBorder="1" applyProtection="1">
      <protection hidden="1"/>
    </xf>
    <xf numFmtId="0" fontId="71" fillId="7" borderId="59" xfId="0" applyFont="1" applyFill="1" applyBorder="1" applyProtection="1">
      <protection hidden="1"/>
    </xf>
    <xf numFmtId="0" fontId="71" fillId="12" borderId="53" xfId="0" applyFont="1" applyFill="1" applyBorder="1" applyAlignment="1" applyProtection="1">
      <alignment vertical="center"/>
      <protection hidden="1"/>
    </xf>
    <xf numFmtId="49" fontId="71" fillId="12" borderId="54" xfId="0" applyNumberFormat="1" applyFont="1" applyFill="1" applyBorder="1" applyAlignment="1" applyProtection="1">
      <alignment horizontal="left" vertical="center"/>
      <protection locked="0"/>
    </xf>
    <xf numFmtId="0" fontId="132" fillId="12" borderId="55" xfId="0" applyFont="1" applyFill="1" applyBorder="1" applyAlignment="1" applyProtection="1">
      <alignment vertical="center"/>
      <protection locked="0"/>
    </xf>
    <xf numFmtId="0" fontId="112" fillId="12" borderId="66" xfId="0" applyFont="1" applyFill="1" applyBorder="1" applyProtection="1">
      <protection hidden="1"/>
    </xf>
    <xf numFmtId="0" fontId="71" fillId="12" borderId="66" xfId="0" applyFont="1" applyFill="1" applyBorder="1" applyProtection="1">
      <protection hidden="1"/>
    </xf>
    <xf numFmtId="0" fontId="71" fillId="7" borderId="53" xfId="0" applyFont="1" applyFill="1" applyBorder="1" applyAlignment="1" applyProtection="1">
      <alignment vertical="center"/>
      <protection hidden="1"/>
    </xf>
    <xf numFmtId="49" fontId="71" fillId="7" borderId="54" xfId="0" applyNumberFormat="1" applyFont="1" applyFill="1" applyBorder="1" applyAlignment="1" applyProtection="1">
      <alignment horizontal="left" vertical="center"/>
      <protection locked="0"/>
    </xf>
    <xf numFmtId="0" fontId="132" fillId="7" borderId="55" xfId="0" applyFont="1" applyFill="1" applyBorder="1" applyAlignment="1" applyProtection="1">
      <alignment vertical="center"/>
      <protection locked="0"/>
    </xf>
    <xf numFmtId="0" fontId="112" fillId="7" borderId="66" xfId="0" applyFont="1" applyFill="1" applyBorder="1" applyProtection="1">
      <protection hidden="1"/>
    </xf>
    <xf numFmtId="0" fontId="71" fillId="7" borderId="66" xfId="0" applyFont="1" applyFill="1" applyBorder="1" applyProtection="1">
      <protection hidden="1"/>
    </xf>
    <xf numFmtId="0" fontId="91" fillId="0" borderId="0" xfId="0" applyFont="1" applyAlignment="1" applyProtection="1">
      <alignment vertical="top" wrapText="1"/>
      <protection hidden="1"/>
    </xf>
    <xf numFmtId="0" fontId="88" fillId="0" borderId="0" xfId="0" applyFont="1" applyAlignment="1" applyProtection="1">
      <alignment horizontal="center" vertical="center" wrapText="1"/>
      <protection hidden="1"/>
    </xf>
    <xf numFmtId="0" fontId="71" fillId="12" borderId="56" xfId="0" applyFont="1" applyFill="1" applyBorder="1" applyAlignment="1" applyProtection="1">
      <alignment vertical="center"/>
      <protection hidden="1"/>
    </xf>
    <xf numFmtId="49" fontId="71" fillId="12" borderId="57" xfId="0" applyNumberFormat="1" applyFont="1" applyFill="1" applyBorder="1" applyAlignment="1" applyProtection="1">
      <alignment horizontal="left" vertical="center"/>
      <protection locked="0"/>
    </xf>
    <xf numFmtId="0" fontId="132" fillId="12" borderId="58" xfId="0" applyFont="1" applyFill="1" applyBorder="1" applyAlignment="1" applyProtection="1">
      <alignment vertical="center"/>
      <protection locked="0"/>
    </xf>
    <xf numFmtId="0" fontId="112" fillId="12" borderId="67" xfId="0" applyFont="1" applyFill="1" applyBorder="1" applyProtection="1">
      <protection hidden="1"/>
    </xf>
    <xf numFmtId="0" fontId="71" fillId="12" borderId="67" xfId="0" applyFont="1" applyFill="1" applyBorder="1" applyProtection="1">
      <protection hidden="1"/>
    </xf>
    <xf numFmtId="0" fontId="71" fillId="0" borderId="0" xfId="0" applyFont="1" applyAlignment="1" applyProtection="1">
      <alignment horizontal="center" vertical="center"/>
      <protection hidden="1"/>
    </xf>
    <xf numFmtId="1" fontId="66" fillId="0" borderId="0" xfId="0" applyNumberFormat="1" applyFont="1" applyAlignment="1" applyProtection="1">
      <alignment horizontal="center" vertical="center" wrapText="1"/>
      <protection hidden="1"/>
    </xf>
    <xf numFmtId="0" fontId="96" fillId="0" borderId="0" xfId="0" applyFont="1" applyAlignment="1" applyProtection="1">
      <alignment horizontal="center" vertical="center"/>
      <protection hidden="1"/>
    </xf>
    <xf numFmtId="0" fontId="101" fillId="0" borderId="0" xfId="0" applyFont="1" applyProtection="1">
      <protection hidden="1"/>
    </xf>
    <xf numFmtId="0" fontId="67" fillId="0" borderId="0" xfId="0" applyFont="1" applyAlignment="1" applyProtection="1">
      <alignment horizontal="right" vertical="center"/>
      <protection hidden="1"/>
    </xf>
    <xf numFmtId="0" fontId="132" fillId="0" borderId="3" xfId="0" applyFont="1" applyBorder="1" applyAlignment="1" applyProtection="1">
      <alignment horizontal="left" vertical="center"/>
      <protection hidden="1"/>
    </xf>
    <xf numFmtId="0" fontId="133" fillId="0" borderId="3" xfId="0" applyFont="1" applyBorder="1" applyAlignment="1" applyProtection="1">
      <alignment vertical="center"/>
      <protection hidden="1"/>
    </xf>
    <xf numFmtId="0" fontId="66" fillId="0" borderId="3" xfId="0" applyFont="1" applyBorder="1" applyProtection="1">
      <protection hidden="1"/>
    </xf>
    <xf numFmtId="0" fontId="71" fillId="0" borderId="0" xfId="20" applyFont="1" applyAlignment="1" applyProtection="1">
      <alignment horizontal="right" vertical="center"/>
      <protection hidden="1"/>
    </xf>
    <xf numFmtId="0" fontId="134" fillId="0" borderId="0" xfId="20" applyFont="1" applyAlignment="1">
      <alignment horizontal="left"/>
    </xf>
    <xf numFmtId="0" fontId="71" fillId="0" borderId="0" xfId="20" applyFont="1" applyProtection="1">
      <protection hidden="1"/>
    </xf>
    <xf numFmtId="0" fontId="86" fillId="0" borderId="0" xfId="20" applyFont="1" applyAlignment="1">
      <alignment horizontal="right" vertical="center"/>
    </xf>
    <xf numFmtId="0" fontId="135" fillId="8" borderId="0" xfId="20" applyFont="1" applyFill="1" applyAlignment="1">
      <alignment horizontal="right" vertical="center"/>
    </xf>
    <xf numFmtId="14" fontId="136" fillId="7" borderId="0" xfId="20" applyNumberFormat="1" applyFont="1" applyFill="1" applyAlignment="1" applyProtection="1">
      <alignment horizontal="left" vertical="center" wrapText="1"/>
      <protection locked="0"/>
    </xf>
    <xf numFmtId="0" fontId="137" fillId="7" borderId="0" xfId="4" applyFont="1" applyFill="1" applyProtection="1">
      <protection hidden="1"/>
    </xf>
    <xf numFmtId="0" fontId="138" fillId="7" borderId="0" xfId="4" applyFont="1" applyFill="1" applyAlignment="1" applyProtection="1">
      <alignment vertical="center" wrapText="1"/>
      <protection hidden="1"/>
    </xf>
    <xf numFmtId="0" fontId="107" fillId="7" borderId="0" xfId="20" applyFont="1" applyFill="1" applyAlignment="1" applyProtection="1">
      <alignment horizontal="right"/>
      <protection hidden="1"/>
    </xf>
    <xf numFmtId="0" fontId="137" fillId="7" borderId="0" xfId="4" applyFont="1" applyFill="1" applyAlignment="1" applyProtection="1">
      <alignment horizontal="left" vertical="center" textRotation="90" shrinkToFit="1"/>
      <protection hidden="1"/>
    </xf>
    <xf numFmtId="0" fontId="137" fillId="0" borderId="0" xfId="4" applyFont="1" applyProtection="1">
      <protection hidden="1"/>
    </xf>
    <xf numFmtId="0" fontId="71" fillId="0" borderId="0" xfId="0" applyFont="1" applyAlignment="1">
      <alignment horizontal="right" vertical="center"/>
    </xf>
    <xf numFmtId="0" fontId="100" fillId="0" borderId="0" xfId="4" applyFont="1" applyProtection="1">
      <protection hidden="1"/>
    </xf>
    <xf numFmtId="0" fontId="101" fillId="0" borderId="0" xfId="0" applyFont="1" applyAlignment="1" applyProtection="1">
      <alignment horizontal="right" vertical="top" wrapText="1"/>
      <protection hidden="1"/>
    </xf>
    <xf numFmtId="1" fontId="100" fillId="0" borderId="1" xfId="4" applyNumberFormat="1" applyFont="1" applyBorder="1" applyAlignment="1" applyProtection="1">
      <alignment horizontal="center" vertical="center"/>
      <protection hidden="1"/>
    </xf>
    <xf numFmtId="0" fontId="100" fillId="0" borderId="0" xfId="4" applyFont="1" applyAlignment="1" applyProtection="1">
      <alignment horizontal="right"/>
      <protection hidden="1"/>
    </xf>
    <xf numFmtId="0" fontId="100" fillId="0" borderId="0" xfId="4" applyFont="1" applyAlignment="1" applyProtection="1">
      <alignment horizontal="left" vertical="center" wrapText="1"/>
      <protection hidden="1"/>
    </xf>
    <xf numFmtId="1" fontId="139" fillId="0" borderId="2" xfId="4" applyNumberFormat="1" applyFont="1" applyBorder="1" applyAlignment="1" applyProtection="1">
      <alignment horizontal="left"/>
      <protection hidden="1"/>
    </xf>
    <xf numFmtId="1" fontId="139" fillId="0" borderId="1" xfId="4" applyNumberFormat="1" applyFont="1" applyBorder="1" applyAlignment="1" applyProtection="1">
      <alignment horizontal="left"/>
      <protection hidden="1"/>
    </xf>
    <xf numFmtId="14" fontId="139" fillId="0" borderId="24" xfId="4" applyNumberFormat="1" applyFont="1" applyBorder="1" applyAlignment="1" applyProtection="1">
      <alignment horizontal="left"/>
      <protection hidden="1"/>
    </xf>
    <xf numFmtId="171" fontId="105" fillId="23" borderId="47" xfId="4" applyNumberFormat="1" applyFont="1" applyFill="1" applyBorder="1" applyAlignment="1" applyProtection="1">
      <alignment horizontal="left" vertical="center"/>
      <protection hidden="1"/>
    </xf>
    <xf numFmtId="171" fontId="117" fillId="23" borderId="48" xfId="4" applyNumberFormat="1" applyFont="1" applyFill="1" applyBorder="1" applyAlignment="1" applyProtection="1">
      <alignment horizontal="center" vertical="center"/>
      <protection hidden="1"/>
    </xf>
    <xf numFmtId="0" fontId="105" fillId="23" borderId="48" xfId="4" applyFont="1" applyFill="1" applyBorder="1" applyAlignment="1" applyProtection="1">
      <alignment horizontal="center" vertical="center" wrapText="1"/>
      <protection hidden="1"/>
    </xf>
    <xf numFmtId="0" fontId="89" fillId="23" borderId="49" xfId="4" applyFont="1" applyFill="1" applyBorder="1" applyAlignment="1" applyProtection="1">
      <alignment horizontal="center" vertical="center" wrapText="1"/>
      <protection hidden="1"/>
    </xf>
    <xf numFmtId="0" fontId="97" fillId="0" borderId="24" xfId="4" applyFont="1" applyBorder="1" applyAlignment="1" applyProtection="1">
      <alignment horizontal="center" vertical="center" wrapText="1"/>
      <protection hidden="1"/>
    </xf>
    <xf numFmtId="172" fontId="100" fillId="0" borderId="24" xfId="4" applyNumberFormat="1" applyFont="1" applyBorder="1" applyAlignment="1" applyProtection="1">
      <alignment horizontal="center" vertical="center" textRotation="90"/>
      <protection hidden="1"/>
    </xf>
    <xf numFmtId="172" fontId="100" fillId="0" borderId="5" xfId="4" applyNumberFormat="1" applyFont="1" applyBorder="1" applyAlignment="1" applyProtection="1">
      <alignment horizontal="center" vertical="center" textRotation="90"/>
      <protection hidden="1"/>
    </xf>
    <xf numFmtId="172" fontId="100" fillId="9" borderId="5" xfId="4" applyNumberFormat="1" applyFont="1" applyFill="1" applyBorder="1" applyAlignment="1" applyProtection="1">
      <alignment horizontal="center" vertical="center" textRotation="90"/>
      <protection hidden="1"/>
    </xf>
    <xf numFmtId="171" fontId="100" fillId="0" borderId="0" xfId="4" applyNumberFormat="1" applyFont="1" applyProtection="1">
      <protection hidden="1"/>
    </xf>
    <xf numFmtId="0" fontId="140" fillId="0" borderId="0" xfId="4" applyFont="1" applyAlignment="1" applyProtection="1">
      <alignment horizontal="right" vertical="center"/>
      <protection hidden="1"/>
    </xf>
    <xf numFmtId="49" fontId="96" fillId="0" borderId="50" xfId="4" applyNumberFormat="1" applyFont="1" applyBorder="1" applyAlignment="1" applyProtection="1">
      <alignment horizontal="left" vertical="center" wrapText="1"/>
      <protection locked="0"/>
    </xf>
    <xf numFmtId="14" fontId="96" fillId="0" borderId="51" xfId="4" applyNumberFormat="1" applyFont="1" applyBorder="1" applyAlignment="1" applyProtection="1">
      <alignment horizontal="left" vertical="center"/>
      <protection locked="0"/>
    </xf>
    <xf numFmtId="0" fontId="96" fillId="6" borderId="51" xfId="4" applyFont="1" applyFill="1" applyBorder="1" applyAlignment="1" applyProtection="1">
      <alignment horizontal="center" vertical="center"/>
      <protection locked="0"/>
    </xf>
    <xf numFmtId="0" fontId="96" fillId="0" borderId="51" xfId="4" applyFont="1" applyBorder="1" applyAlignment="1" applyProtection="1">
      <alignment horizontal="center" vertical="center"/>
      <protection locked="0"/>
    </xf>
    <xf numFmtId="0" fontId="141" fillId="0" borderId="34" xfId="4" applyFont="1" applyBorder="1" applyAlignment="1" applyProtection="1">
      <alignment horizontal="left" vertical="center"/>
      <protection hidden="1"/>
    </xf>
    <xf numFmtId="0" fontId="100" fillId="0" borderId="35" xfId="19" applyFont="1" applyFill="1" applyBorder="1" applyProtection="1">
      <protection locked="0"/>
    </xf>
    <xf numFmtId="0" fontId="100" fillId="0" borderId="36" xfId="19" applyFont="1" applyFill="1" applyBorder="1" applyProtection="1">
      <protection locked="0"/>
    </xf>
    <xf numFmtId="0" fontId="100" fillId="0" borderId="37" xfId="19" applyFont="1" applyFill="1" applyBorder="1" applyProtection="1">
      <protection locked="0"/>
    </xf>
    <xf numFmtId="49" fontId="96" fillId="0" borderId="53" xfId="4" applyNumberFormat="1" applyFont="1" applyBorder="1" applyAlignment="1" applyProtection="1">
      <alignment horizontal="left" vertical="center" wrapText="1"/>
      <protection locked="0"/>
    </xf>
    <xf numFmtId="14" fontId="96" fillId="0" borderId="54" xfId="4" applyNumberFormat="1" applyFont="1" applyBorder="1" applyAlignment="1" applyProtection="1">
      <alignment horizontal="left" vertical="center"/>
      <protection locked="0"/>
    </xf>
    <xf numFmtId="0" fontId="96" fillId="6" borderId="54" xfId="4" applyFont="1" applyFill="1" applyBorder="1" applyAlignment="1" applyProtection="1">
      <alignment horizontal="center" vertical="center"/>
      <protection locked="0"/>
    </xf>
    <xf numFmtId="0" fontId="96" fillId="0" borderId="54" xfId="4" applyFont="1" applyBorder="1" applyAlignment="1" applyProtection="1">
      <alignment horizontal="center" vertical="center"/>
      <protection locked="0"/>
    </xf>
    <xf numFmtId="0" fontId="141" fillId="0" borderId="38" xfId="4" applyFont="1" applyBorder="1" applyAlignment="1" applyProtection="1">
      <alignment horizontal="left" vertical="center"/>
      <protection hidden="1"/>
    </xf>
    <xf numFmtId="0" fontId="100" fillId="0" borderId="39" xfId="19" applyFont="1" applyFill="1" applyBorder="1" applyProtection="1">
      <protection locked="0"/>
    </xf>
    <xf numFmtId="0" fontId="100" fillId="0" borderId="40" xfId="19" applyFont="1" applyFill="1" applyBorder="1" applyProtection="1">
      <protection locked="0"/>
    </xf>
    <xf numFmtId="0" fontId="100" fillId="0" borderId="41" xfId="19" applyFont="1" applyFill="1" applyBorder="1" applyProtection="1">
      <protection locked="0"/>
    </xf>
    <xf numFmtId="49" fontId="96" fillId="0" borderId="56" xfId="4" applyNumberFormat="1" applyFont="1" applyBorder="1" applyAlignment="1" applyProtection="1">
      <alignment horizontal="left" vertical="center" wrapText="1"/>
      <protection locked="0"/>
    </xf>
    <xf numFmtId="14" fontId="96" fillId="0" borderId="57" xfId="4" applyNumberFormat="1" applyFont="1" applyBorder="1" applyAlignment="1" applyProtection="1">
      <alignment horizontal="left" vertical="center"/>
      <protection locked="0"/>
    </xf>
    <xf numFmtId="0" fontId="96" fillId="6" borderId="57" xfId="4" applyFont="1" applyFill="1" applyBorder="1" applyAlignment="1" applyProtection="1">
      <alignment horizontal="center" vertical="center"/>
      <protection locked="0"/>
    </xf>
    <xf numFmtId="0" fontId="96" fillId="0" borderId="57" xfId="4" applyFont="1" applyBorder="1" applyAlignment="1" applyProtection="1">
      <alignment horizontal="center" vertical="center"/>
      <protection locked="0"/>
    </xf>
    <xf numFmtId="0" fontId="141" fillId="0" borderId="42" xfId="4" applyFont="1" applyBorder="1" applyAlignment="1" applyProtection="1">
      <alignment horizontal="left" vertical="center"/>
      <protection hidden="1"/>
    </xf>
    <xf numFmtId="0" fontId="100" fillId="0" borderId="43" xfId="19" applyFont="1" applyFill="1" applyBorder="1" applyProtection="1">
      <protection locked="0"/>
    </xf>
    <xf numFmtId="0" fontId="100" fillId="0" borderId="44" xfId="19" applyFont="1" applyFill="1" applyBorder="1" applyProtection="1">
      <protection locked="0"/>
    </xf>
    <xf numFmtId="0" fontId="100" fillId="0" borderId="45" xfId="19" applyFont="1" applyFill="1" applyBorder="1" applyProtection="1">
      <protection locked="0"/>
    </xf>
    <xf numFmtId="0" fontId="71" fillId="0" borderId="0" xfId="0" applyFont="1" applyAlignment="1" applyProtection="1">
      <alignment horizontal="right" vertical="center"/>
      <protection locked="0" hidden="1"/>
    </xf>
    <xf numFmtId="0" fontId="99" fillId="23" borderId="67" xfId="4" applyFont="1" applyFill="1" applyBorder="1" applyProtection="1">
      <protection hidden="1"/>
    </xf>
    <xf numFmtId="14" fontId="142" fillId="23" borderId="67" xfId="4" applyNumberFormat="1" applyFont="1" applyFill="1" applyBorder="1" applyProtection="1">
      <protection hidden="1"/>
    </xf>
    <xf numFmtId="0" fontId="142" fillId="23" borderId="67" xfId="4" applyFont="1" applyFill="1" applyBorder="1" applyAlignment="1" applyProtection="1">
      <alignment horizontal="center"/>
      <protection hidden="1"/>
    </xf>
    <xf numFmtId="0" fontId="89" fillId="23" borderId="67" xfId="4" applyFont="1" applyFill="1" applyBorder="1" applyAlignment="1" applyProtection="1">
      <alignment horizontal="center"/>
      <protection hidden="1"/>
    </xf>
    <xf numFmtId="0" fontId="143" fillId="0" borderId="1" xfId="4" applyFont="1" applyBorder="1" applyAlignment="1" applyProtection="1">
      <alignment horizontal="center"/>
      <protection hidden="1"/>
    </xf>
    <xf numFmtId="0" fontId="100" fillId="0" borderId="70" xfId="19" applyFont="1" applyFill="1" applyBorder="1" applyProtection="1">
      <protection hidden="1"/>
    </xf>
    <xf numFmtId="0" fontId="142" fillId="24" borderId="51" xfId="0" applyFont="1" applyFill="1" applyBorder="1" applyAlignment="1">
      <alignment vertical="top" wrapText="1"/>
    </xf>
    <xf numFmtId="0" fontId="117" fillId="24" borderId="52" xfId="0" applyFont="1" applyFill="1" applyBorder="1" applyAlignment="1">
      <alignment vertical="top" wrapText="1"/>
    </xf>
    <xf numFmtId="0" fontId="71" fillId="16" borderId="53" xfId="0" applyFont="1" applyFill="1" applyBorder="1" applyAlignment="1" applyProtection="1">
      <alignment horizontal="center" vertical="top"/>
      <protection hidden="1"/>
    </xf>
    <xf numFmtId="1" fontId="122" fillId="15" borderId="54" xfId="0" applyNumberFormat="1" applyFont="1" applyFill="1" applyBorder="1" applyAlignment="1" applyProtection="1">
      <alignment horizontal="center" vertical="center" wrapText="1"/>
      <protection locked="0"/>
    </xf>
    <xf numFmtId="0" fontId="88" fillId="15" borderId="55" xfId="0" applyFont="1" applyFill="1" applyBorder="1" applyAlignment="1" applyProtection="1">
      <alignment horizontal="center" vertical="center" wrapText="1"/>
      <protection locked="0"/>
    </xf>
    <xf numFmtId="1" fontId="131" fillId="0" borderId="54" xfId="0" applyNumberFormat="1" applyFont="1" applyBorder="1" applyAlignment="1" applyProtection="1">
      <alignment horizontal="center" vertical="center" wrapText="1"/>
      <protection hidden="1"/>
    </xf>
    <xf numFmtId="0" fontId="71" fillId="15" borderId="53" xfId="0" applyFont="1" applyFill="1" applyBorder="1" applyAlignment="1" applyProtection="1">
      <alignment horizontal="center" vertical="top"/>
      <protection hidden="1"/>
    </xf>
    <xf numFmtId="0" fontId="71" fillId="21" borderId="54" xfId="0" applyFont="1" applyFill="1" applyBorder="1" applyAlignment="1" applyProtection="1">
      <alignment horizontal="left" vertical="top" wrapText="1"/>
      <protection locked="0"/>
    </xf>
    <xf numFmtId="1" fontId="122" fillId="21" borderId="54" xfId="0" applyNumberFormat="1" applyFont="1" applyFill="1" applyBorder="1" applyAlignment="1" applyProtection="1">
      <alignment horizontal="center" vertical="center" wrapText="1"/>
      <protection locked="0"/>
    </xf>
    <xf numFmtId="0" fontId="88" fillId="21" borderId="55" xfId="0" applyFont="1" applyFill="1" applyBorder="1" applyAlignment="1" applyProtection="1">
      <alignment horizontal="center" vertical="center" wrapText="1"/>
      <protection locked="0"/>
    </xf>
    <xf numFmtId="0" fontId="71" fillId="7" borderId="53" xfId="0" applyFont="1" applyFill="1" applyBorder="1" applyAlignment="1" applyProtection="1">
      <alignment horizontal="center" vertical="top"/>
      <protection hidden="1"/>
    </xf>
    <xf numFmtId="0" fontId="71" fillId="7" borderId="54" xfId="0" applyFont="1" applyFill="1" applyBorder="1" applyAlignment="1" applyProtection="1">
      <alignment horizontal="left" vertical="top" wrapText="1"/>
      <protection locked="0"/>
    </xf>
    <xf numFmtId="0" fontId="71" fillId="10" borderId="54" xfId="0" applyFont="1" applyFill="1" applyBorder="1" applyAlignment="1" applyProtection="1">
      <alignment horizontal="left" vertical="top" wrapText="1"/>
      <protection locked="0"/>
    </xf>
    <xf numFmtId="1" fontId="122" fillId="10" borderId="54" xfId="0" applyNumberFormat="1" applyFont="1" applyFill="1" applyBorder="1" applyAlignment="1" applyProtection="1">
      <alignment horizontal="center" vertical="center" wrapText="1"/>
      <protection locked="0"/>
    </xf>
    <xf numFmtId="0" fontId="88" fillId="10" borderId="55" xfId="0" applyFont="1" applyFill="1" applyBorder="1" applyAlignment="1" applyProtection="1">
      <alignment horizontal="center" vertical="center" wrapText="1"/>
      <protection locked="0"/>
    </xf>
    <xf numFmtId="0" fontId="71" fillId="12" borderId="53" xfId="0" applyFont="1" applyFill="1" applyBorder="1" applyAlignment="1" applyProtection="1">
      <alignment horizontal="center" vertical="top"/>
      <protection hidden="1"/>
    </xf>
    <xf numFmtId="0" fontId="71" fillId="12" borderId="54" xfId="0" applyFont="1" applyFill="1" applyBorder="1" applyAlignment="1" applyProtection="1">
      <alignment horizontal="left" vertical="top" wrapText="1"/>
      <protection locked="0"/>
    </xf>
    <xf numFmtId="1" fontId="122" fillId="20" borderId="54" xfId="0" applyNumberFormat="1" applyFont="1" applyFill="1" applyBorder="1" applyAlignment="1" applyProtection="1">
      <alignment horizontal="center" vertical="center" wrapText="1"/>
      <protection locked="0"/>
    </xf>
    <xf numFmtId="0" fontId="88" fillId="20" borderId="55" xfId="0" applyFont="1" applyFill="1" applyBorder="1" applyAlignment="1" applyProtection="1">
      <alignment horizontal="center" vertical="center" wrapText="1"/>
      <protection locked="0"/>
    </xf>
    <xf numFmtId="0" fontId="71" fillId="21" borderId="53" xfId="0" applyFont="1" applyFill="1" applyBorder="1" applyAlignment="1" applyProtection="1">
      <alignment horizontal="center" vertical="top"/>
      <protection hidden="1"/>
    </xf>
    <xf numFmtId="1" fontId="122" fillId="17" borderId="54" xfId="0" applyNumberFormat="1" applyFont="1" applyFill="1" applyBorder="1" applyAlignment="1" applyProtection="1">
      <alignment horizontal="center" vertical="center" wrapText="1"/>
      <protection locked="0"/>
    </xf>
    <xf numFmtId="0" fontId="88" fillId="17" borderId="55" xfId="0" applyFont="1" applyFill="1" applyBorder="1" applyAlignment="1" applyProtection="1">
      <alignment horizontal="center" vertical="center" wrapText="1"/>
      <protection locked="0"/>
    </xf>
    <xf numFmtId="0" fontId="71" fillId="30" borderId="53" xfId="0" applyFont="1" applyFill="1" applyBorder="1" applyAlignment="1" applyProtection="1">
      <alignment horizontal="center" vertical="top"/>
      <protection hidden="1"/>
    </xf>
    <xf numFmtId="0" fontId="71" fillId="30" borderId="54" xfId="0" applyFont="1" applyFill="1" applyBorder="1" applyAlignment="1" applyProtection="1">
      <alignment horizontal="left" vertical="top" wrapText="1"/>
      <protection locked="0"/>
    </xf>
    <xf numFmtId="1" fontId="122" fillId="11" borderId="54" xfId="0" applyNumberFormat="1" applyFont="1" applyFill="1" applyBorder="1" applyAlignment="1" applyProtection="1">
      <alignment horizontal="center" vertical="center" wrapText="1"/>
      <protection locked="0"/>
    </xf>
    <xf numFmtId="0" fontId="88" fillId="11" borderId="55" xfId="0" applyFont="1" applyFill="1" applyBorder="1" applyAlignment="1" applyProtection="1">
      <alignment horizontal="center" vertical="center" wrapText="1"/>
      <protection locked="0"/>
    </xf>
    <xf numFmtId="0" fontId="71" fillId="4" borderId="53" xfId="0" applyFont="1" applyFill="1" applyBorder="1" applyAlignment="1" applyProtection="1">
      <alignment horizontal="center" vertical="top"/>
      <protection hidden="1"/>
    </xf>
    <xf numFmtId="1" fontId="122" fillId="6" borderId="54" xfId="0" applyNumberFormat="1" applyFont="1" applyFill="1" applyBorder="1" applyAlignment="1" applyProtection="1">
      <alignment horizontal="center" vertical="center" wrapText="1"/>
      <protection locked="0"/>
    </xf>
    <xf numFmtId="0" fontId="88" fillId="6" borderId="55" xfId="0" applyFont="1" applyFill="1" applyBorder="1" applyAlignment="1" applyProtection="1">
      <alignment horizontal="center" vertical="center" wrapText="1"/>
      <protection locked="0"/>
    </xf>
    <xf numFmtId="0" fontId="96" fillId="20" borderId="53" xfId="0" applyFont="1" applyFill="1" applyBorder="1" applyAlignment="1" applyProtection="1">
      <alignment horizontal="center" vertical="top"/>
      <protection hidden="1"/>
    </xf>
    <xf numFmtId="0" fontId="96" fillId="20" borderId="54" xfId="0" applyFont="1" applyFill="1" applyBorder="1" applyAlignment="1" applyProtection="1">
      <alignment horizontal="left" vertical="top" wrapText="1"/>
      <protection locked="0"/>
    </xf>
    <xf numFmtId="0" fontId="96" fillId="27" borderId="54" xfId="0" applyFont="1" applyFill="1" applyBorder="1" applyAlignment="1" applyProtection="1">
      <alignment horizontal="left" vertical="top" wrapText="1"/>
      <protection locked="0"/>
    </xf>
    <xf numFmtId="1" fontId="122" fillId="27" borderId="54" xfId="0" applyNumberFormat="1" applyFont="1" applyFill="1" applyBorder="1" applyAlignment="1" applyProtection="1">
      <alignment horizontal="center" vertical="center" wrapText="1"/>
      <protection locked="0"/>
    </xf>
    <xf numFmtId="0" fontId="71" fillId="27" borderId="54" xfId="0" applyFont="1" applyFill="1" applyBorder="1" applyAlignment="1" applyProtection="1">
      <alignment horizontal="left" vertical="top" wrapText="1"/>
      <protection locked="0"/>
    </xf>
    <xf numFmtId="0" fontId="88" fillId="27" borderId="55" xfId="0" applyFont="1" applyFill="1" applyBorder="1" applyAlignment="1" applyProtection="1">
      <alignment horizontal="center" vertical="center" wrapText="1"/>
      <protection locked="0"/>
    </xf>
    <xf numFmtId="0" fontId="71" fillId="3" borderId="53" xfId="0" applyFont="1" applyFill="1" applyBorder="1" applyAlignment="1" applyProtection="1">
      <alignment horizontal="center" vertical="top"/>
      <protection hidden="1"/>
    </xf>
    <xf numFmtId="0" fontId="71" fillId="25" borderId="54" xfId="0" applyFont="1" applyFill="1" applyBorder="1" applyAlignment="1" applyProtection="1">
      <alignment horizontal="left" vertical="top" wrapText="1"/>
      <protection locked="0"/>
    </xf>
    <xf numFmtId="1" fontId="122" fillId="25" borderId="54" xfId="0" applyNumberFormat="1" applyFont="1" applyFill="1" applyBorder="1" applyAlignment="1" applyProtection="1">
      <alignment horizontal="center" vertical="center" wrapText="1"/>
      <protection locked="0"/>
    </xf>
    <xf numFmtId="0" fontId="88" fillId="25" borderId="55" xfId="0" applyFont="1" applyFill="1" applyBorder="1" applyAlignment="1" applyProtection="1">
      <alignment horizontal="center" vertical="center" wrapText="1"/>
      <protection locked="0"/>
    </xf>
    <xf numFmtId="0" fontId="71" fillId="17" borderId="53" xfId="0" applyFont="1" applyFill="1" applyBorder="1" applyAlignment="1" applyProtection="1">
      <alignment horizontal="center" vertical="top"/>
      <protection hidden="1"/>
    </xf>
    <xf numFmtId="0" fontId="71" fillId="6" borderId="53" xfId="0" applyFont="1" applyFill="1" applyBorder="1" applyAlignment="1" applyProtection="1">
      <alignment horizontal="center" vertical="top"/>
      <protection hidden="1"/>
    </xf>
    <xf numFmtId="0" fontId="71" fillId="11" borderId="53" xfId="0" applyFont="1" applyFill="1" applyBorder="1" applyAlignment="1" applyProtection="1">
      <alignment horizontal="center" vertical="top"/>
      <protection hidden="1"/>
    </xf>
    <xf numFmtId="0" fontId="71" fillId="32" borderId="53" xfId="0" applyFont="1" applyFill="1" applyBorder="1" applyAlignment="1" applyProtection="1">
      <alignment horizontal="center" vertical="top"/>
      <protection hidden="1"/>
    </xf>
    <xf numFmtId="0" fontId="71" fillId="32" borderId="54" xfId="0" applyFont="1" applyFill="1" applyBorder="1" applyAlignment="1" applyProtection="1">
      <alignment horizontal="left" vertical="top" wrapText="1"/>
      <protection locked="0"/>
    </xf>
    <xf numFmtId="0" fontId="71" fillId="31" borderId="53" xfId="0" applyFont="1" applyFill="1" applyBorder="1" applyAlignment="1" applyProtection="1">
      <alignment horizontal="center" vertical="top"/>
      <protection hidden="1"/>
    </xf>
    <xf numFmtId="0" fontId="71" fillId="31" borderId="54" xfId="0" applyFont="1" applyFill="1" applyBorder="1" applyAlignment="1" applyProtection="1">
      <alignment horizontal="left" vertical="top" wrapText="1"/>
      <protection locked="0"/>
    </xf>
    <xf numFmtId="0" fontId="71" fillId="19" borderId="56" xfId="0" applyFont="1" applyFill="1" applyBorder="1" applyAlignment="1" applyProtection="1">
      <alignment horizontal="center" vertical="top"/>
      <protection hidden="1"/>
    </xf>
    <xf numFmtId="0" fontId="71" fillId="25" borderId="57" xfId="0" applyFont="1" applyFill="1" applyBorder="1" applyAlignment="1" applyProtection="1">
      <alignment horizontal="left" vertical="top" wrapText="1"/>
      <protection locked="0"/>
    </xf>
    <xf numFmtId="1" fontId="122" fillId="25" borderId="57" xfId="0" applyNumberFormat="1" applyFont="1" applyFill="1" applyBorder="1" applyAlignment="1" applyProtection="1">
      <alignment horizontal="center" vertical="center" wrapText="1"/>
      <protection locked="0"/>
    </xf>
    <xf numFmtId="0" fontId="88" fillId="25" borderId="58" xfId="0" applyFont="1" applyFill="1" applyBorder="1" applyAlignment="1" applyProtection="1">
      <alignment horizontal="center" vertical="center" wrapText="1"/>
      <protection locked="0"/>
    </xf>
    <xf numFmtId="0" fontId="88" fillId="8" borderId="0" xfId="0" applyFont="1" applyFill="1" applyAlignment="1">
      <alignment horizontal="left" indent="12"/>
    </xf>
    <xf numFmtId="0" fontId="135" fillId="0" borderId="3" xfId="0" applyFont="1" applyBorder="1" applyAlignment="1" applyProtection="1">
      <alignment vertical="center"/>
      <protection hidden="1"/>
    </xf>
    <xf numFmtId="0" fontId="144" fillId="0" borderId="3" xfId="0" applyFont="1" applyBorder="1" applyAlignment="1" applyProtection="1">
      <alignment horizontal="left" vertical="center"/>
      <protection hidden="1"/>
    </xf>
    <xf numFmtId="0" fontId="145" fillId="0" borderId="3" xfId="0" applyFont="1" applyBorder="1" applyAlignment="1" applyProtection="1">
      <alignment horizontal="left" vertical="center"/>
      <protection hidden="1"/>
    </xf>
    <xf numFmtId="0" fontId="135" fillId="0" borderId="0" xfId="0" applyFont="1" applyAlignment="1" applyProtection="1">
      <alignment vertical="center"/>
      <protection hidden="1"/>
    </xf>
    <xf numFmtId="0" fontId="144" fillId="0" borderId="0" xfId="0" applyFont="1" applyAlignment="1" applyProtection="1">
      <alignment horizontal="left" vertical="center"/>
      <protection hidden="1"/>
    </xf>
    <xf numFmtId="0" fontId="145" fillId="0" borderId="0" xfId="0" applyFont="1" applyAlignment="1" applyProtection="1">
      <alignment horizontal="left" vertical="center"/>
      <protection hidden="1"/>
    </xf>
    <xf numFmtId="0" fontId="146" fillId="0" borderId="0" xfId="0" applyFont="1" applyAlignment="1" applyProtection="1">
      <alignment horizontal="left" vertical="center"/>
      <protection hidden="1"/>
    </xf>
    <xf numFmtId="0" fontId="147" fillId="0" borderId="0" xfId="0" applyFont="1" applyAlignment="1" applyProtection="1">
      <alignment horizontal="left"/>
      <protection hidden="1"/>
    </xf>
    <xf numFmtId="0" fontId="148" fillId="0" borderId="0" xfId="0" applyFont="1" applyAlignment="1">
      <alignment textRotation="90"/>
    </xf>
    <xf numFmtId="0" fontId="149" fillId="0" borderId="0" xfId="0" applyFont="1" applyAlignment="1">
      <alignment textRotation="90"/>
    </xf>
    <xf numFmtId="0" fontId="150" fillId="0" borderId="0" xfId="0" applyFont="1" applyAlignment="1">
      <alignment textRotation="90"/>
    </xf>
    <xf numFmtId="0" fontId="151" fillId="0" borderId="0" xfId="0" applyFont="1" applyAlignment="1">
      <alignment horizontal="center" vertical="center"/>
    </xf>
    <xf numFmtId="0" fontId="149" fillId="0" borderId="0" xfId="0" applyFont="1"/>
    <xf numFmtId="0" fontId="152" fillId="0" borderId="0" xfId="0" applyFont="1" applyAlignment="1" applyProtection="1">
      <alignment horizontal="center"/>
      <protection hidden="1"/>
    </xf>
    <xf numFmtId="0" fontId="153" fillId="0" borderId="0" xfId="0" applyFont="1" applyAlignment="1" applyProtection="1">
      <alignment horizontal="left"/>
      <protection hidden="1"/>
    </xf>
    <xf numFmtId="0" fontId="145" fillId="0" borderId="0" xfId="0" applyFont="1" applyAlignment="1">
      <alignment horizontal="center" vertical="center"/>
    </xf>
    <xf numFmtId="0" fontId="154" fillId="8" borderId="0" xfId="0" applyFont="1" applyFill="1"/>
    <xf numFmtId="0" fontId="148" fillId="0" borderId="0" xfId="0" applyFont="1" applyAlignment="1">
      <alignment horizontal="center" textRotation="90"/>
    </xf>
    <xf numFmtId="0" fontId="155" fillId="0" borderId="0" xfId="0" applyFont="1" applyAlignment="1">
      <alignment horizontal="center" vertical="center"/>
    </xf>
    <xf numFmtId="0" fontId="149" fillId="0" borderId="0" xfId="0" applyFont="1" applyAlignment="1">
      <alignment horizontal="center"/>
    </xf>
    <xf numFmtId="0" fontId="153" fillId="0" borderId="0" xfId="0" applyFont="1" applyAlignment="1" applyProtection="1">
      <alignment horizontal="center"/>
      <protection hidden="1"/>
    </xf>
    <xf numFmtId="0" fontId="150" fillId="0" borderId="0" xfId="0" applyFont="1" applyAlignment="1">
      <alignment horizontal="center" textRotation="90"/>
    </xf>
    <xf numFmtId="0" fontId="156" fillId="0" borderId="0" xfId="0" applyFont="1" applyAlignment="1">
      <alignment horizontal="center" vertical="center"/>
    </xf>
    <xf numFmtId="0" fontId="149" fillId="0" borderId="0" xfId="0" applyFont="1" applyAlignment="1">
      <alignment horizontal="center" textRotation="90"/>
    </xf>
    <xf numFmtId="0" fontId="71" fillId="0" borderId="0" xfId="0" applyFont="1" applyAlignment="1">
      <alignment horizontal="center"/>
    </xf>
    <xf numFmtId="0" fontId="154" fillId="8" borderId="0" xfId="0" applyFont="1" applyFill="1" applyAlignment="1">
      <alignment horizontal="center"/>
    </xf>
    <xf numFmtId="0" fontId="66" fillId="0" borderId="50" xfId="3" applyFont="1" applyFill="1" applyBorder="1" applyAlignment="1">
      <alignment horizontal="left" vertical="top" wrapText="1"/>
    </xf>
    <xf numFmtId="0" fontId="71" fillId="0" borderId="51" xfId="3" applyFont="1" applyFill="1" applyBorder="1" applyAlignment="1" applyProtection="1">
      <alignment horizontal="left" vertical="top" wrapText="1"/>
      <protection locked="0"/>
    </xf>
    <xf numFmtId="1" fontId="157" fillId="0" borderId="52" xfId="3" applyNumberFormat="1" applyFont="1" applyFill="1" applyBorder="1" applyAlignment="1" applyProtection="1">
      <alignment horizontal="center" vertical="center" wrapText="1"/>
      <protection locked="0"/>
    </xf>
    <xf numFmtId="0" fontId="152" fillId="0" borderId="80" xfId="2" applyFont="1" applyFill="1" applyBorder="1" applyAlignment="1" applyProtection="1">
      <alignment horizontal="left" vertical="center" wrapText="1"/>
      <protection hidden="1"/>
    </xf>
    <xf numFmtId="0" fontId="152" fillId="0" borderId="81" xfId="2" applyFont="1" applyFill="1" applyBorder="1" applyAlignment="1" applyProtection="1">
      <alignment horizontal="left" vertical="center" wrapText="1"/>
      <protection hidden="1"/>
    </xf>
    <xf numFmtId="0" fontId="153" fillId="0" borderId="29" xfId="2" applyFont="1" applyFill="1" applyBorder="1" applyAlignment="1" applyProtection="1">
      <alignment horizontal="left" vertical="center" wrapText="1"/>
      <protection hidden="1"/>
    </xf>
    <xf numFmtId="0" fontId="153" fillId="0" borderId="80" xfId="2" applyFont="1" applyFill="1" applyBorder="1" applyAlignment="1" applyProtection="1">
      <alignment horizontal="left" vertical="center" wrapText="1"/>
      <protection hidden="1"/>
    </xf>
    <xf numFmtId="1" fontId="158" fillId="0" borderId="52" xfId="3" applyNumberFormat="1" applyFont="1" applyFill="1" applyBorder="1" applyAlignment="1" applyProtection="1">
      <alignment horizontal="center" vertical="center" wrapText="1"/>
      <protection locked="0"/>
    </xf>
    <xf numFmtId="1" fontId="71" fillId="0" borderId="0" xfId="0" applyNumberFormat="1" applyFont="1"/>
    <xf numFmtId="0" fontId="66" fillId="0" borderId="53" xfId="3" applyFont="1" applyFill="1" applyBorder="1" applyAlignment="1">
      <alignment horizontal="left" vertical="top" wrapText="1"/>
    </xf>
    <xf numFmtId="0" fontId="71" fillId="0" borderId="54" xfId="3" applyFont="1" applyFill="1" applyBorder="1" applyAlignment="1" applyProtection="1">
      <alignment horizontal="left" vertical="top" wrapText="1"/>
      <protection locked="0"/>
    </xf>
    <xf numFmtId="1" fontId="157" fillId="0" borderId="55" xfId="3" applyNumberFormat="1" applyFont="1" applyFill="1" applyBorder="1" applyAlignment="1" applyProtection="1">
      <alignment horizontal="center" vertical="center" wrapText="1"/>
      <protection locked="0"/>
    </xf>
    <xf numFmtId="1" fontId="158" fillId="0" borderId="55" xfId="3" applyNumberFormat="1" applyFont="1" applyFill="1" applyBorder="1" applyAlignment="1" applyProtection="1">
      <alignment horizontal="center" vertical="center" wrapText="1"/>
      <protection locked="0"/>
    </xf>
    <xf numFmtId="0" fontId="159" fillId="0" borderId="0" xfId="0" applyFont="1" applyAlignment="1">
      <alignment horizontal="center" textRotation="90"/>
    </xf>
    <xf numFmtId="0" fontId="160" fillId="0" borderId="0" xfId="0" applyFont="1" applyAlignment="1">
      <alignment horizontal="center"/>
    </xf>
    <xf numFmtId="0" fontId="161" fillId="0" borderId="0" xfId="0" applyFont="1" applyAlignment="1" applyProtection="1">
      <alignment horizontal="center"/>
      <protection hidden="1"/>
    </xf>
    <xf numFmtId="0" fontId="162" fillId="0" borderId="0" xfId="0" applyFont="1" applyAlignment="1" applyProtection="1">
      <alignment horizontal="left"/>
      <protection hidden="1"/>
    </xf>
    <xf numFmtId="0" fontId="163" fillId="0" borderId="0" xfId="0" applyFont="1" applyAlignment="1">
      <alignment horizontal="center" textRotation="90"/>
    </xf>
    <xf numFmtId="0" fontId="164" fillId="0" borderId="0" xfId="0" applyFont="1" applyAlignment="1">
      <alignment horizontal="center"/>
    </xf>
    <xf numFmtId="0" fontId="161" fillId="0" borderId="80" xfId="2" applyFont="1" applyFill="1" applyBorder="1" applyAlignment="1" applyProtection="1">
      <alignment horizontal="left" vertical="center" wrapText="1"/>
      <protection hidden="1"/>
    </xf>
    <xf numFmtId="0" fontId="161" fillId="0" borderId="81" xfId="2" applyFont="1" applyFill="1" applyBorder="1" applyAlignment="1" applyProtection="1">
      <alignment horizontal="left" vertical="center" wrapText="1"/>
      <protection hidden="1"/>
    </xf>
    <xf numFmtId="0" fontId="162" fillId="0" borderId="29" xfId="2" applyFont="1" applyFill="1" applyBorder="1" applyAlignment="1" applyProtection="1">
      <alignment horizontal="left" vertical="center" wrapText="1"/>
      <protection hidden="1"/>
    </xf>
    <xf numFmtId="0" fontId="162" fillId="0" borderId="80" xfId="2" applyFont="1" applyFill="1" applyBorder="1" applyAlignment="1" applyProtection="1">
      <alignment horizontal="left" vertical="center" wrapText="1"/>
      <protection hidden="1"/>
    </xf>
    <xf numFmtId="1" fontId="165" fillId="0" borderId="55" xfId="3" applyNumberFormat="1" applyFont="1" applyFill="1" applyBorder="1" applyAlignment="1" applyProtection="1">
      <alignment horizontal="center" vertical="center" wrapText="1"/>
      <protection locked="0"/>
    </xf>
    <xf numFmtId="0" fontId="77" fillId="0" borderId="0" xfId="0" applyFont="1" applyAlignment="1">
      <alignment horizontal="left" vertical="top"/>
    </xf>
    <xf numFmtId="0" fontId="86" fillId="0" borderId="0" xfId="0" applyFont="1" applyAlignment="1">
      <alignment horizontal="left" vertical="top"/>
    </xf>
    <xf numFmtId="0" fontId="71" fillId="0" borderId="0" xfId="0" applyFont="1" applyAlignment="1">
      <alignment horizontal="left"/>
    </xf>
    <xf numFmtId="49" fontId="71" fillId="0" borderId="0" xfId="0" applyNumberFormat="1" applyFont="1" applyAlignment="1">
      <alignment horizontal="left"/>
    </xf>
    <xf numFmtId="0" fontId="136" fillId="18" borderId="50" xfId="0" applyFont="1" applyFill="1" applyBorder="1"/>
    <xf numFmtId="0" fontId="73" fillId="18" borderId="51" xfId="0" applyFont="1" applyFill="1" applyBorder="1" applyAlignment="1">
      <alignment vertical="top"/>
    </xf>
    <xf numFmtId="0" fontId="109" fillId="18" borderId="51" xfId="0" applyFont="1" applyFill="1" applyBorder="1" applyAlignment="1">
      <alignment horizontal="center" vertical="center" textRotation="90"/>
    </xf>
    <xf numFmtId="0" fontId="88" fillId="18" borderId="53" xfId="0" applyFont="1" applyFill="1" applyBorder="1" applyAlignment="1">
      <alignment vertical="top" wrapText="1"/>
    </xf>
    <xf numFmtId="0" fontId="88" fillId="29" borderId="54" xfId="0" applyFont="1" applyFill="1" applyBorder="1" applyAlignment="1">
      <alignment vertical="top" wrapText="1"/>
    </xf>
    <xf numFmtId="0" fontId="120" fillId="29" borderId="54" xfId="0" applyFont="1" applyFill="1" applyBorder="1" applyAlignment="1">
      <alignment horizontal="center" vertical="top" wrapText="1"/>
    </xf>
    <xf numFmtId="0" fontId="120" fillId="29" borderId="55" xfId="0" applyFont="1" applyFill="1" applyBorder="1" applyAlignment="1">
      <alignment horizontal="center" vertical="top" wrapText="1"/>
    </xf>
    <xf numFmtId="0" fontId="90" fillId="34" borderId="53" xfId="0" applyFont="1" applyFill="1" applyBorder="1" applyAlignment="1" applyProtection="1">
      <alignment horizontal="center" vertical="center" wrapText="1"/>
      <protection hidden="1"/>
    </xf>
    <xf numFmtId="0" fontId="71" fillId="0" borderId="54" xfId="0" applyFont="1" applyBorder="1" applyAlignment="1" applyProtection="1">
      <alignment horizontal="left" vertical="center" wrapText="1"/>
      <protection locked="0"/>
    </xf>
    <xf numFmtId="0" fontId="166" fillId="0" borderId="54" xfId="0" applyFont="1" applyBorder="1" applyAlignment="1" applyProtection="1">
      <alignment horizontal="center" vertical="center" wrapText="1"/>
      <protection locked="0"/>
    </xf>
    <xf numFmtId="1" fontId="132" fillId="0" borderId="54" xfId="0" applyNumberFormat="1" applyFont="1" applyBorder="1" applyAlignment="1" applyProtection="1">
      <alignment horizontal="center" vertical="center" wrapText="1"/>
      <protection locked="0"/>
    </xf>
    <xf numFmtId="0" fontId="73" fillId="0" borderId="54" xfId="0" applyFont="1" applyBorder="1" applyAlignment="1">
      <alignment horizontal="center" vertical="center" wrapText="1"/>
    </xf>
    <xf numFmtId="0" fontId="73" fillId="0" borderId="55" xfId="0" applyFont="1" applyBorder="1" applyAlignment="1">
      <alignment horizontal="center" vertical="center" wrapText="1"/>
    </xf>
    <xf numFmtId="0" fontId="90" fillId="35" borderId="53" xfId="0" applyFont="1" applyFill="1" applyBorder="1" applyAlignment="1" applyProtection="1">
      <alignment horizontal="center" vertical="center" wrapText="1"/>
      <protection hidden="1"/>
    </xf>
    <xf numFmtId="0" fontId="90" fillId="36" borderId="53" xfId="0" applyFont="1" applyFill="1" applyBorder="1" applyAlignment="1" applyProtection="1">
      <alignment horizontal="center" vertical="center" wrapText="1"/>
      <protection hidden="1"/>
    </xf>
    <xf numFmtId="0" fontId="96" fillId="37" borderId="53" xfId="0" applyFont="1" applyFill="1" applyBorder="1" applyAlignment="1" applyProtection="1">
      <alignment horizontal="center" vertical="center" wrapText="1"/>
      <protection hidden="1"/>
    </xf>
    <xf numFmtId="0" fontId="96" fillId="38" borderId="53" xfId="0" applyFont="1" applyFill="1" applyBorder="1" applyAlignment="1" applyProtection="1">
      <alignment horizontal="center" vertical="center" wrapText="1"/>
      <protection hidden="1"/>
    </xf>
    <xf numFmtId="0" fontId="71" fillId="29" borderId="53" xfId="0" applyFont="1" applyFill="1" applyBorder="1" applyAlignment="1" applyProtection="1">
      <alignment horizontal="center" vertical="center" wrapText="1"/>
      <protection hidden="1"/>
    </xf>
    <xf numFmtId="0" fontId="71" fillId="18" borderId="53" xfId="0" applyFont="1" applyFill="1" applyBorder="1" applyAlignment="1" applyProtection="1">
      <alignment horizontal="center" vertical="center" wrapText="1"/>
      <protection hidden="1"/>
    </xf>
    <xf numFmtId="0" fontId="71" fillId="9" borderId="56" xfId="0" applyFont="1" applyFill="1" applyBorder="1" applyAlignment="1" applyProtection="1">
      <alignment horizontal="center" vertical="center" wrapText="1"/>
      <protection hidden="1"/>
    </xf>
    <xf numFmtId="0" fontId="71" fillId="0" borderId="57" xfId="0" applyFont="1" applyBorder="1" applyAlignment="1" applyProtection="1">
      <alignment horizontal="left" vertical="center" wrapText="1"/>
      <protection locked="0"/>
    </xf>
    <xf numFmtId="0" fontId="166" fillId="0" borderId="57" xfId="0" applyFont="1" applyBorder="1" applyAlignment="1" applyProtection="1">
      <alignment horizontal="center" vertical="center" wrapText="1"/>
      <protection locked="0"/>
    </xf>
    <xf numFmtId="1" fontId="132" fillId="0" borderId="57" xfId="0" applyNumberFormat="1" applyFont="1" applyBorder="1" applyAlignment="1" applyProtection="1">
      <alignment horizontal="center" vertical="center" wrapText="1"/>
      <protection locked="0"/>
    </xf>
    <xf numFmtId="0" fontId="73" fillId="0" borderId="57" xfId="0" applyFont="1" applyBorder="1" applyAlignment="1">
      <alignment horizontal="center" vertical="center" wrapText="1"/>
    </xf>
    <xf numFmtId="0" fontId="73" fillId="0" borderId="58" xfId="0" applyFont="1" applyBorder="1" applyAlignment="1">
      <alignment horizontal="center" vertical="center" wrapText="1"/>
    </xf>
    <xf numFmtId="0" fontId="66" fillId="29" borderId="0" xfId="0" applyFont="1" applyFill="1" applyAlignment="1" applyProtection="1">
      <alignment horizontal="center" vertical="top"/>
      <protection hidden="1"/>
    </xf>
    <xf numFmtId="0" fontId="128" fillId="29" borderId="0" xfId="0" applyFont="1" applyFill="1" applyAlignment="1" applyProtection="1">
      <alignment horizontal="right" vertical="center" wrapText="1"/>
      <protection hidden="1"/>
    </xf>
    <xf numFmtId="9" fontId="167" fillId="29" borderId="0" xfId="0" applyNumberFormat="1" applyFont="1" applyFill="1" applyAlignment="1" applyProtection="1">
      <alignment horizontal="center" vertical="center"/>
      <protection hidden="1"/>
    </xf>
    <xf numFmtId="1" fontId="168" fillId="29" borderId="0" xfId="0" applyNumberFormat="1" applyFont="1" applyFill="1" applyAlignment="1" applyProtection="1">
      <alignment horizontal="center" vertical="center" wrapText="1"/>
      <protection hidden="1"/>
    </xf>
    <xf numFmtId="0" fontId="67" fillId="0" borderId="3" xfId="0" applyFont="1" applyBorder="1" applyAlignment="1" applyProtection="1">
      <alignment vertical="center" wrapText="1"/>
      <protection hidden="1"/>
    </xf>
    <xf numFmtId="0" fontId="68" fillId="0" borderId="3" xfId="0" applyFont="1" applyBorder="1" applyAlignment="1" applyProtection="1">
      <alignment vertical="center" wrapText="1"/>
      <protection hidden="1"/>
    </xf>
    <xf numFmtId="0" fontId="70" fillId="0" borderId="0" xfId="0" applyFont="1" applyAlignment="1" applyProtection="1">
      <alignment vertical="center" wrapText="1"/>
      <protection hidden="1"/>
    </xf>
    <xf numFmtId="0" fontId="66" fillId="0" borderId="0" xfId="0" applyFont="1" applyAlignment="1" applyProtection="1">
      <alignment wrapText="1"/>
      <protection hidden="1"/>
    </xf>
    <xf numFmtId="0" fontId="67" fillId="0" borderId="0" xfId="0" applyFont="1" applyAlignment="1" applyProtection="1">
      <alignment vertical="center" wrapText="1"/>
      <protection hidden="1"/>
    </xf>
    <xf numFmtId="0" fontId="68" fillId="0" borderId="0" xfId="0" applyFont="1" applyAlignment="1" applyProtection="1">
      <alignment vertical="center" wrapText="1"/>
      <protection hidden="1"/>
    </xf>
    <xf numFmtId="0" fontId="86" fillId="0" borderId="0" xfId="0" applyFont="1" applyAlignment="1" applyProtection="1">
      <alignment horizontal="left" vertical="top"/>
      <protection hidden="1"/>
    </xf>
    <xf numFmtId="0" fontId="87" fillId="0" borderId="0" xfId="0" applyFont="1" applyAlignment="1" applyProtection="1">
      <alignment vertical="center" wrapText="1"/>
      <protection hidden="1"/>
    </xf>
    <xf numFmtId="0" fontId="86" fillId="0" borderId="0" xfId="0" applyFont="1" applyAlignment="1" applyProtection="1">
      <alignment horizontal="left" vertical="top" wrapText="1"/>
      <protection hidden="1"/>
    </xf>
    <xf numFmtId="0" fontId="90" fillId="0" borderId="0" xfId="0" applyFont="1" applyAlignment="1" applyProtection="1">
      <alignment wrapText="1"/>
      <protection hidden="1"/>
    </xf>
    <xf numFmtId="0" fontId="73" fillId="0" borderId="0" xfId="0" applyFont="1" applyAlignment="1" applyProtection="1">
      <alignment vertical="top" wrapText="1"/>
      <protection hidden="1"/>
    </xf>
    <xf numFmtId="0" fontId="104" fillId="24" borderId="50" xfId="0" applyFont="1" applyFill="1" applyBorder="1" applyAlignment="1" applyProtection="1">
      <alignment vertical="top" wrapText="1"/>
      <protection hidden="1"/>
    </xf>
    <xf numFmtId="0" fontId="104" fillId="24" borderId="52" xfId="0" applyFont="1" applyFill="1" applyBorder="1" applyAlignment="1" applyProtection="1">
      <alignment vertical="top" wrapText="1"/>
      <protection hidden="1"/>
    </xf>
    <xf numFmtId="0" fontId="88" fillId="0" borderId="0" xfId="0" applyFont="1" applyAlignment="1" applyProtection="1">
      <alignment wrapText="1"/>
      <protection hidden="1"/>
    </xf>
    <xf numFmtId="0" fontId="73" fillId="0" borderId="53" xfId="0" applyFont="1" applyBorder="1" applyAlignment="1" applyProtection="1">
      <alignment horizontal="center" vertical="top" wrapText="1"/>
      <protection hidden="1"/>
    </xf>
    <xf numFmtId="0" fontId="71" fillId="0" borderId="55" xfId="0" applyFont="1" applyBorder="1" applyAlignment="1" applyProtection="1">
      <alignment wrapText="1"/>
      <protection hidden="1"/>
    </xf>
    <xf numFmtId="0" fontId="169" fillId="0" borderId="0" xfId="0" applyFont="1" applyAlignment="1" applyProtection="1">
      <alignment vertical="center" wrapText="1"/>
      <protection hidden="1"/>
    </xf>
    <xf numFmtId="0" fontId="170" fillId="0" borderId="53" xfId="0" applyFont="1" applyBorder="1" applyAlignment="1" applyProtection="1">
      <alignment horizontal="left" vertical="center" wrapText="1"/>
      <protection hidden="1"/>
    </xf>
    <xf numFmtId="49" fontId="71" fillId="0" borderId="55" xfId="0" applyNumberFormat="1" applyFont="1" applyBorder="1" applyAlignment="1" applyProtection="1">
      <alignment vertical="center" wrapText="1"/>
      <protection locked="0"/>
    </xf>
    <xf numFmtId="0" fontId="71" fillId="0" borderId="0" xfId="0" applyFont="1" applyAlignment="1" applyProtection="1">
      <alignment horizontal="left" vertical="center" wrapText="1"/>
      <protection hidden="1"/>
    </xf>
    <xf numFmtId="0" fontId="170" fillId="0" borderId="56" xfId="0" applyFont="1" applyBorder="1" applyAlignment="1" applyProtection="1">
      <alignment horizontal="left" vertical="center" wrapText="1"/>
      <protection hidden="1"/>
    </xf>
    <xf numFmtId="49" fontId="71" fillId="0" borderId="58" xfId="0" applyNumberFormat="1" applyFont="1" applyBorder="1" applyAlignment="1" applyProtection="1">
      <alignment vertical="center" wrapText="1"/>
      <protection locked="0"/>
    </xf>
    <xf numFmtId="0" fontId="170" fillId="0" borderId="0" xfId="0" applyFont="1" applyAlignment="1" applyProtection="1">
      <alignment horizontal="left" vertical="center" wrapText="1"/>
      <protection hidden="1"/>
    </xf>
    <xf numFmtId="49" fontId="71" fillId="0" borderId="0" xfId="0" applyNumberFormat="1" applyFont="1" applyAlignment="1" applyProtection="1">
      <alignment vertical="center" wrapText="1"/>
      <protection hidden="1"/>
    </xf>
    <xf numFmtId="0" fontId="96" fillId="0" borderId="0" xfId="0" applyFont="1" applyAlignment="1" applyProtection="1">
      <alignment horizontal="left" vertical="center" wrapText="1"/>
      <protection hidden="1"/>
    </xf>
    <xf numFmtId="0" fontId="73" fillId="0" borderId="0" xfId="0" applyFont="1" applyAlignment="1" applyProtection="1">
      <alignment horizontal="center" vertical="top" wrapText="1"/>
      <protection hidden="1"/>
    </xf>
    <xf numFmtId="0" fontId="76" fillId="0" borderId="0" xfId="0" applyFont="1" applyAlignment="1" applyProtection="1">
      <alignment wrapText="1"/>
      <protection hidden="1"/>
    </xf>
    <xf numFmtId="0" fontId="67" fillId="0" borderId="3" xfId="10" applyFont="1" applyBorder="1" applyAlignment="1" applyProtection="1">
      <alignment vertical="center"/>
      <protection hidden="1"/>
    </xf>
    <xf numFmtId="173" fontId="70" fillId="0" borderId="0" xfId="10" applyNumberFormat="1" applyFont="1" applyAlignment="1" applyProtection="1">
      <alignment vertical="center"/>
      <protection hidden="1"/>
    </xf>
    <xf numFmtId="0" fontId="67" fillId="0" borderId="0" xfId="10" applyFont="1" applyAlignment="1" applyProtection="1">
      <alignment vertical="center"/>
      <protection locked="0" hidden="1"/>
    </xf>
    <xf numFmtId="0" fontId="68" fillId="0" borderId="0" xfId="10" applyFont="1" applyAlignment="1" applyProtection="1">
      <alignment vertical="center"/>
      <protection locked="0" hidden="1"/>
    </xf>
    <xf numFmtId="0" fontId="70" fillId="0" borderId="0" xfId="10" applyFont="1" applyAlignment="1" applyProtection="1">
      <alignment vertical="center"/>
      <protection locked="0" hidden="1"/>
    </xf>
    <xf numFmtId="0" fontId="66" fillId="0" borderId="0" xfId="10" applyFont="1" applyProtection="1">
      <protection locked="0" hidden="1"/>
    </xf>
    <xf numFmtId="0" fontId="86" fillId="0" borderId="0" xfId="10" applyFont="1" applyAlignment="1">
      <alignment horizontal="left" vertical="top"/>
    </xf>
    <xf numFmtId="173" fontId="71" fillId="0" borderId="0" xfId="10" applyNumberFormat="1" applyFont="1" applyProtection="1">
      <protection hidden="1"/>
    </xf>
    <xf numFmtId="0" fontId="73" fillId="0" borderId="0" xfId="10" applyFont="1" applyAlignment="1">
      <alignment vertical="top" textRotation="90" shrinkToFit="1"/>
    </xf>
    <xf numFmtId="0" fontId="73" fillId="0" borderId="0" xfId="10" applyFont="1" applyAlignment="1">
      <alignment horizontal="center" vertical="top" textRotation="90" shrinkToFit="1"/>
    </xf>
    <xf numFmtId="0" fontId="87" fillId="24" borderId="0" xfId="10" applyFont="1" applyFill="1" applyAlignment="1">
      <alignment vertical="top"/>
    </xf>
    <xf numFmtId="0" fontId="120" fillId="18" borderId="50" xfId="10" applyFont="1" applyFill="1" applyBorder="1" applyAlignment="1">
      <alignment vertical="top" wrapText="1"/>
    </xf>
    <xf numFmtId="0" fontId="120" fillId="18" borderId="51" xfId="10" applyFont="1" applyFill="1" applyBorder="1" applyAlignment="1">
      <alignment vertical="top" wrapText="1"/>
    </xf>
    <xf numFmtId="0" fontId="98" fillId="18" borderId="52" xfId="10" applyFont="1" applyFill="1" applyBorder="1" applyAlignment="1">
      <alignment vertical="top" wrapText="1"/>
    </xf>
    <xf numFmtId="173" fontId="66" fillId="0" borderId="0" xfId="10" applyNumberFormat="1" applyFont="1" applyAlignment="1" applyProtection="1">
      <alignment vertical="top"/>
      <protection hidden="1"/>
    </xf>
    <xf numFmtId="0" fontId="66" fillId="0" borderId="0" xfId="10" applyFont="1" applyAlignment="1">
      <alignment vertical="top"/>
    </xf>
    <xf numFmtId="0" fontId="66" fillId="0" borderId="53" xfId="10" applyFont="1" applyBorder="1" applyAlignment="1">
      <alignment horizontal="center" vertical="top"/>
    </xf>
    <xf numFmtId="0" fontId="66" fillId="0" borderId="54" xfId="10" applyFont="1" applyBorder="1" applyAlignment="1" applyProtection="1">
      <alignment horizontal="left" vertical="top" wrapText="1"/>
      <protection locked="0"/>
    </xf>
    <xf numFmtId="9" fontId="66" fillId="0" borderId="54" xfId="10" applyNumberFormat="1" applyFont="1" applyBorder="1" applyAlignment="1" applyProtection="1">
      <alignment horizontal="left" vertical="top" wrapText="1"/>
      <protection locked="0"/>
    </xf>
    <xf numFmtId="1" fontId="118" fillId="0" borderId="54" xfId="10" applyNumberFormat="1" applyFont="1" applyBorder="1" applyAlignment="1" applyProtection="1">
      <alignment horizontal="center" vertical="center" wrapText="1"/>
      <protection locked="0"/>
    </xf>
    <xf numFmtId="0" fontId="88" fillId="0" borderId="55" xfId="10" applyFont="1" applyBorder="1" applyAlignment="1" applyProtection="1">
      <alignment horizontal="center" vertical="center" wrapText="1"/>
      <protection locked="0"/>
    </xf>
    <xf numFmtId="173" fontId="66" fillId="0" borderId="0" xfId="10" applyNumberFormat="1" applyFont="1" applyProtection="1">
      <protection hidden="1"/>
    </xf>
    <xf numFmtId="0" fontId="66" fillId="0" borderId="0" xfId="10" applyFont="1"/>
    <xf numFmtId="0" fontId="121" fillId="0" borderId="0" xfId="10" applyFont="1"/>
    <xf numFmtId="0" fontId="66" fillId="21" borderId="56" xfId="10" applyFont="1" applyFill="1" applyBorder="1" applyAlignment="1" applyProtection="1">
      <alignment horizontal="center" vertical="top"/>
      <protection hidden="1"/>
    </xf>
    <xf numFmtId="49" fontId="66" fillId="21" borderId="57" xfId="10" applyNumberFormat="1" applyFont="1" applyFill="1" applyBorder="1" applyAlignment="1" applyProtection="1">
      <alignment horizontal="right" vertical="center" wrapText="1"/>
      <protection hidden="1"/>
    </xf>
    <xf numFmtId="9" fontId="98" fillId="21" borderId="57" xfId="10" applyNumberFormat="1" applyFont="1" applyFill="1" applyBorder="1" applyAlignment="1" applyProtection="1">
      <alignment horizontal="center" vertical="center"/>
      <protection hidden="1"/>
    </xf>
    <xf numFmtId="1" fontId="88" fillId="21" borderId="57" xfId="10" applyNumberFormat="1" applyFont="1" applyFill="1" applyBorder="1" applyAlignment="1" applyProtection="1">
      <alignment horizontal="center" vertical="center" wrapText="1"/>
      <protection hidden="1"/>
    </xf>
    <xf numFmtId="1" fontId="88" fillId="21" borderId="58" xfId="10" applyNumberFormat="1" applyFont="1" applyFill="1" applyBorder="1" applyAlignment="1" applyProtection="1">
      <alignment horizontal="center" vertical="center" wrapText="1"/>
      <protection hidden="1"/>
    </xf>
    <xf numFmtId="0" fontId="87" fillId="24" borderId="50" xfId="10" applyFont="1" applyFill="1" applyBorder="1" applyAlignment="1">
      <alignment vertical="top"/>
    </xf>
    <xf numFmtId="0" fontId="87" fillId="24" borderId="51" xfId="10" applyFont="1" applyFill="1" applyBorder="1" applyAlignment="1">
      <alignment vertical="top"/>
    </xf>
    <xf numFmtId="0" fontId="87" fillId="24" borderId="52" xfId="10" applyFont="1" applyFill="1" applyBorder="1" applyAlignment="1">
      <alignment vertical="top"/>
    </xf>
    <xf numFmtId="0" fontId="120" fillId="18" borderId="53" xfId="10" applyFont="1" applyFill="1" applyBorder="1" applyAlignment="1">
      <alignment vertical="top" wrapText="1"/>
    </xf>
    <xf numFmtId="0" fontId="120" fillId="18" borderId="54" xfId="10" applyFont="1" applyFill="1" applyBorder="1" applyAlignment="1">
      <alignment vertical="top" wrapText="1"/>
    </xf>
    <xf numFmtId="0" fontId="98" fillId="18" borderId="55" xfId="10" applyFont="1" applyFill="1" applyBorder="1" applyAlignment="1">
      <alignment vertical="top" wrapText="1"/>
    </xf>
    <xf numFmtId="0" fontId="66" fillId="9" borderId="56" xfId="10" applyFont="1" applyFill="1" applyBorder="1" applyAlignment="1" applyProtection="1">
      <alignment horizontal="center" vertical="top"/>
      <protection hidden="1"/>
    </xf>
    <xf numFmtId="49" fontId="66" fillId="9" borderId="57" xfId="10" applyNumberFormat="1" applyFont="1" applyFill="1" applyBorder="1" applyAlignment="1" applyProtection="1">
      <alignment horizontal="right" vertical="center" wrapText="1"/>
      <protection hidden="1"/>
    </xf>
    <xf numFmtId="9" fontId="98" fillId="9" borderId="57" xfId="10" applyNumberFormat="1" applyFont="1" applyFill="1" applyBorder="1" applyAlignment="1" applyProtection="1">
      <alignment horizontal="center" vertical="center"/>
      <protection hidden="1"/>
    </xf>
    <xf numFmtId="1" fontId="88" fillId="9" borderId="57" xfId="10" applyNumberFormat="1" applyFont="1" applyFill="1" applyBorder="1" applyAlignment="1" applyProtection="1">
      <alignment horizontal="center" vertical="center" wrapText="1"/>
      <protection hidden="1"/>
    </xf>
    <xf numFmtId="1" fontId="88" fillId="9" borderId="58" xfId="10" applyNumberFormat="1" applyFont="1" applyFill="1" applyBorder="1" applyAlignment="1" applyProtection="1">
      <alignment horizontal="center" vertical="center" wrapText="1"/>
      <protection hidden="1"/>
    </xf>
    <xf numFmtId="0" fontId="77" fillId="0" borderId="0" xfId="0" applyFont="1" applyAlignment="1" applyProtection="1">
      <alignment horizontal="left" vertical="center"/>
      <protection hidden="1"/>
    </xf>
    <xf numFmtId="0" fontId="171" fillId="8" borderId="0" xfId="0" applyFont="1" applyFill="1" applyProtection="1">
      <protection hidden="1"/>
    </xf>
    <xf numFmtId="0" fontId="172" fillId="8" borderId="0" xfId="0" applyFont="1" applyFill="1" applyAlignment="1" applyProtection="1">
      <alignment horizontal="right" textRotation="90"/>
      <protection hidden="1"/>
    </xf>
    <xf numFmtId="0" fontId="135" fillId="8" borderId="0" xfId="0" applyFont="1" applyFill="1" applyAlignment="1" applyProtection="1">
      <alignment horizontal="right" textRotation="90"/>
      <protection hidden="1"/>
    </xf>
    <xf numFmtId="0" fontId="71" fillId="8" borderId="0" xfId="0" applyFont="1" applyFill="1" applyAlignment="1" applyProtection="1">
      <alignment horizontal="right"/>
      <protection hidden="1"/>
    </xf>
    <xf numFmtId="0" fontId="173" fillId="8" borderId="0" xfId="0" applyFont="1" applyFill="1" applyAlignment="1" applyProtection="1">
      <alignment horizontal="right" vertical="center"/>
      <protection hidden="1"/>
    </xf>
    <xf numFmtId="0" fontId="174" fillId="8" borderId="0" xfId="0" applyFont="1" applyFill="1" applyAlignment="1" applyProtection="1">
      <alignment horizontal="right" vertical="center"/>
      <protection hidden="1"/>
    </xf>
    <xf numFmtId="0" fontId="171" fillId="8" borderId="0" xfId="0" applyFont="1" applyFill="1" applyAlignment="1" applyProtection="1">
      <alignment horizontal="left"/>
      <protection hidden="1"/>
    </xf>
    <xf numFmtId="0" fontId="88" fillId="0" borderId="50" xfId="0" applyFont="1" applyBorder="1" applyAlignment="1" applyProtection="1">
      <alignment horizontal="right" vertical="center"/>
      <protection hidden="1"/>
    </xf>
    <xf numFmtId="0" fontId="71" fillId="0" borderId="51" xfId="0" applyFont="1" applyBorder="1" applyAlignment="1" applyProtection="1">
      <alignment vertical="center"/>
      <protection hidden="1"/>
    </xf>
    <xf numFmtId="0" fontId="71" fillId="0" borderId="51" xfId="0" applyFont="1" applyBorder="1" applyAlignment="1" applyProtection="1">
      <alignment horizontal="left" vertical="center"/>
      <protection locked="0"/>
    </xf>
    <xf numFmtId="0" fontId="175" fillId="0" borderId="51" xfId="0" applyFont="1" applyBorder="1" applyAlignment="1" applyProtection="1">
      <alignment vertical="center"/>
      <protection locked="0"/>
    </xf>
    <xf numFmtId="0" fontId="132" fillId="0" borderId="52" xfId="0" applyFont="1" applyBorder="1" applyAlignment="1" applyProtection="1">
      <alignment vertical="center"/>
      <protection locked="0"/>
    </xf>
    <xf numFmtId="0" fontId="106" fillId="0" borderId="59" xfId="0" applyFont="1" applyBorder="1" applyAlignment="1" applyProtection="1">
      <alignment horizontal="left"/>
      <protection hidden="1"/>
    </xf>
    <xf numFmtId="0" fontId="71" fillId="0" borderId="59" xfId="0" applyFont="1" applyBorder="1" applyProtection="1">
      <protection hidden="1"/>
    </xf>
    <xf numFmtId="0" fontId="101" fillId="0" borderId="59" xfId="0" applyFont="1" applyBorder="1" applyAlignment="1" applyProtection="1">
      <alignment horizontal="left" vertical="center"/>
      <protection locked="0"/>
    </xf>
    <xf numFmtId="0" fontId="88" fillId="0" borderId="53" xfId="0" applyFont="1" applyBorder="1" applyAlignment="1" applyProtection="1">
      <alignment horizontal="right" vertical="center"/>
      <protection hidden="1"/>
    </xf>
    <xf numFmtId="0" fontId="71" fillId="0" borderId="54" xfId="0" applyFont="1" applyBorder="1" applyAlignment="1" applyProtection="1">
      <alignment vertical="center"/>
      <protection hidden="1"/>
    </xf>
    <xf numFmtId="0" fontId="71" fillId="0" borderId="54" xfId="0" applyFont="1" applyBorder="1" applyAlignment="1" applyProtection="1">
      <alignment horizontal="left" vertical="center"/>
      <protection locked="0"/>
    </xf>
    <xf numFmtId="0" fontId="175" fillId="0" borderId="54" xfId="0" applyFont="1" applyBorder="1" applyAlignment="1" applyProtection="1">
      <alignment vertical="center"/>
      <protection locked="0"/>
    </xf>
    <xf numFmtId="0" fontId="132" fillId="0" borderId="55" xfId="0" applyFont="1" applyBorder="1" applyAlignment="1" applyProtection="1">
      <alignment vertical="center"/>
      <protection locked="0"/>
    </xf>
    <xf numFmtId="0" fontId="106" fillId="0" borderId="66" xfId="0" applyFont="1" applyBorder="1" applyAlignment="1" applyProtection="1">
      <alignment horizontal="left"/>
      <protection hidden="1"/>
    </xf>
    <xf numFmtId="0" fontId="71" fillId="0" borderId="66" xfId="0" applyFont="1" applyBorder="1" applyProtection="1">
      <protection hidden="1"/>
    </xf>
    <xf numFmtId="0" fontId="101" fillId="0" borderId="66" xfId="0" applyFont="1" applyBorder="1" applyAlignment="1" applyProtection="1">
      <alignment horizontal="left" vertical="center"/>
      <protection locked="0"/>
    </xf>
    <xf numFmtId="0" fontId="101" fillId="0" borderId="54" xfId="0" applyFont="1" applyBorder="1" applyAlignment="1" applyProtection="1">
      <alignment horizontal="left" vertical="center"/>
      <protection locked="0"/>
    </xf>
    <xf numFmtId="0" fontId="88" fillId="0" borderId="56" xfId="0" applyFont="1" applyBorder="1" applyAlignment="1" applyProtection="1">
      <alignment horizontal="right" vertical="center"/>
      <protection hidden="1"/>
    </xf>
    <xf numFmtId="0" fontId="71" fillId="0" borderId="57" xfId="0" applyFont="1" applyBorder="1" applyAlignment="1" applyProtection="1">
      <alignment vertical="center"/>
      <protection hidden="1"/>
    </xf>
    <xf numFmtId="0" fontId="71" fillId="0" borderId="57" xfId="0" applyFont="1" applyBorder="1" applyAlignment="1" applyProtection="1">
      <alignment horizontal="left" vertical="center"/>
      <protection locked="0"/>
    </xf>
    <xf numFmtId="0" fontId="175" fillId="0" borderId="57" xfId="0" applyFont="1" applyBorder="1" applyAlignment="1" applyProtection="1">
      <alignment vertical="center"/>
      <protection locked="0"/>
    </xf>
    <xf numFmtId="0" fontId="132" fillId="0" borderId="58" xfId="0" applyFont="1" applyBorder="1" applyAlignment="1" applyProtection="1">
      <alignment vertical="center"/>
      <protection locked="0"/>
    </xf>
    <xf numFmtId="0" fontId="106" fillId="0" borderId="67" xfId="0" applyFont="1" applyBorder="1" applyAlignment="1" applyProtection="1">
      <alignment horizontal="left"/>
      <protection hidden="1"/>
    </xf>
    <xf numFmtId="0" fontId="71" fillId="0" borderId="67" xfId="0" applyFont="1" applyBorder="1" applyProtection="1">
      <protection hidden="1"/>
    </xf>
    <xf numFmtId="0" fontId="101" fillId="0" borderId="67" xfId="0" applyFont="1" applyBorder="1" applyAlignment="1" applyProtection="1">
      <alignment horizontal="left" vertical="center"/>
      <protection locked="0"/>
    </xf>
    <xf numFmtId="0" fontId="71" fillId="8" borderId="0" xfId="0" applyFont="1" applyFill="1" applyAlignment="1">
      <alignment horizontal="left" indent="13"/>
    </xf>
    <xf numFmtId="0" fontId="67" fillId="0" borderId="0" xfId="0" applyFont="1" applyAlignment="1">
      <alignment vertical="center"/>
    </xf>
    <xf numFmtId="0" fontId="104" fillId="28" borderId="50" xfId="0" applyFont="1" applyFill="1" applyBorder="1" applyAlignment="1">
      <alignment horizontal="left" vertical="center" wrapText="1"/>
    </xf>
    <xf numFmtId="0" fontId="104" fillId="28" borderId="51" xfId="0" applyFont="1" applyFill="1" applyBorder="1" applyAlignment="1">
      <alignment horizontal="left" vertical="center" wrapText="1"/>
    </xf>
    <xf numFmtId="0" fontId="99" fillId="28" borderId="52" xfId="0" applyFont="1" applyFill="1" applyBorder="1" applyAlignment="1">
      <alignment horizontal="left" vertical="center" wrapText="1"/>
    </xf>
    <xf numFmtId="0" fontId="91" fillId="0" borderId="0" xfId="0" applyFont="1" applyAlignment="1">
      <alignment horizontal="left" vertical="center"/>
    </xf>
    <xf numFmtId="0" fontId="104" fillId="28" borderId="59" xfId="0" applyFont="1" applyFill="1" applyBorder="1" applyAlignment="1" applyProtection="1">
      <alignment horizontal="left" vertical="center" wrapText="1"/>
      <protection hidden="1"/>
    </xf>
    <xf numFmtId="0" fontId="71" fillId="15" borderId="53" xfId="0" applyFont="1" applyFill="1" applyBorder="1" applyAlignment="1" applyProtection="1">
      <alignment horizontal="center" vertical="center"/>
      <protection hidden="1"/>
    </xf>
    <xf numFmtId="0" fontId="71" fillId="15" borderId="54" xfId="0" applyFont="1" applyFill="1" applyBorder="1" applyAlignment="1" applyProtection="1">
      <alignment horizontal="left" vertical="center" wrapText="1"/>
      <protection hidden="1"/>
    </xf>
    <xf numFmtId="1" fontId="118" fillId="4" borderId="54" xfId="0" applyNumberFormat="1" applyFont="1" applyFill="1" applyBorder="1" applyAlignment="1" applyProtection="1">
      <alignment horizontal="center" vertical="center" wrapText="1"/>
      <protection locked="0"/>
    </xf>
    <xf numFmtId="1" fontId="118" fillId="0" borderId="55" xfId="0" applyNumberFormat="1" applyFont="1" applyBorder="1" applyAlignment="1" applyProtection="1">
      <alignment horizontal="center" vertical="center" wrapText="1"/>
      <protection locked="0"/>
    </xf>
    <xf numFmtId="165" fontId="71" fillId="0" borderId="0" xfId="0" applyNumberFormat="1" applyFont="1" applyAlignment="1" applyProtection="1">
      <alignment horizontal="center"/>
      <protection locked="0"/>
    </xf>
    <xf numFmtId="1" fontId="97" fillId="0" borderId="66" xfId="0" applyNumberFormat="1" applyFont="1" applyBorder="1" applyAlignment="1" applyProtection="1">
      <alignment horizontal="left" vertical="top" wrapText="1"/>
      <protection locked="0"/>
    </xf>
    <xf numFmtId="0" fontId="71" fillId="21" borderId="53" xfId="0" applyFont="1" applyFill="1" applyBorder="1" applyAlignment="1" applyProtection="1">
      <alignment horizontal="center" vertical="center"/>
      <protection hidden="1"/>
    </xf>
    <xf numFmtId="0" fontId="71" fillId="21" borderId="53" xfId="0" applyFont="1" applyFill="1" applyBorder="1" applyAlignment="1" applyProtection="1">
      <alignment horizontal="left" vertical="center"/>
      <protection hidden="1"/>
    </xf>
    <xf numFmtId="0" fontId="88" fillId="8" borderId="0" xfId="0" applyFont="1" applyFill="1" applyProtection="1">
      <protection hidden="1"/>
    </xf>
    <xf numFmtId="0" fontId="71" fillId="10" borderId="53" xfId="0" applyFont="1" applyFill="1" applyBorder="1" applyAlignment="1" applyProtection="1">
      <alignment horizontal="center" vertical="center"/>
      <protection hidden="1"/>
    </xf>
    <xf numFmtId="0" fontId="71" fillId="10" borderId="53" xfId="0" applyFont="1" applyFill="1" applyBorder="1" applyAlignment="1" applyProtection="1">
      <alignment horizontal="left" vertical="center"/>
      <protection hidden="1"/>
    </xf>
    <xf numFmtId="0" fontId="71" fillId="20" borderId="53" xfId="0" applyFont="1" applyFill="1" applyBorder="1" applyAlignment="1" applyProtection="1">
      <alignment horizontal="center" vertical="center"/>
      <protection hidden="1"/>
    </xf>
    <xf numFmtId="0" fontId="71" fillId="20" borderId="53" xfId="0" applyFont="1" applyFill="1" applyBorder="1" applyAlignment="1" applyProtection="1">
      <alignment horizontal="left" vertical="center"/>
      <protection hidden="1"/>
    </xf>
    <xf numFmtId="0" fontId="71" fillId="17" borderId="53" xfId="0" applyFont="1" applyFill="1" applyBorder="1" applyAlignment="1" applyProtection="1">
      <alignment horizontal="center" vertical="center"/>
      <protection hidden="1"/>
    </xf>
    <xf numFmtId="0" fontId="71" fillId="17" borderId="53" xfId="0" applyFont="1" applyFill="1" applyBorder="1" applyAlignment="1" applyProtection="1">
      <alignment horizontal="left" vertical="center"/>
      <protection hidden="1"/>
    </xf>
    <xf numFmtId="0" fontId="71" fillId="11" borderId="53" xfId="0" applyFont="1" applyFill="1" applyBorder="1" applyAlignment="1" applyProtection="1">
      <alignment horizontal="center" vertical="center"/>
      <protection hidden="1"/>
    </xf>
    <xf numFmtId="0" fontId="71" fillId="11" borderId="53" xfId="0" applyFont="1" applyFill="1" applyBorder="1" applyAlignment="1" applyProtection="1">
      <alignment horizontal="left" vertical="center"/>
      <protection hidden="1"/>
    </xf>
    <xf numFmtId="0" fontId="71" fillId="12" borderId="53" xfId="0" applyFont="1" applyFill="1" applyBorder="1" applyAlignment="1" applyProtection="1">
      <alignment horizontal="center" vertical="center"/>
      <protection hidden="1"/>
    </xf>
    <xf numFmtId="0" fontId="71" fillId="12" borderId="53" xfId="0" applyFont="1" applyFill="1" applyBorder="1" applyAlignment="1" applyProtection="1">
      <alignment horizontal="left" vertical="center"/>
      <protection hidden="1"/>
    </xf>
    <xf numFmtId="0" fontId="96" fillId="27" borderId="53" xfId="0" applyFont="1" applyFill="1" applyBorder="1" applyAlignment="1" applyProtection="1">
      <alignment horizontal="center" vertical="center"/>
      <protection hidden="1"/>
    </xf>
    <xf numFmtId="0" fontId="96" fillId="27" borderId="53" xfId="0" applyFont="1" applyFill="1" applyBorder="1" applyAlignment="1" applyProtection="1">
      <alignment horizontal="left" vertical="center"/>
      <protection hidden="1"/>
    </xf>
    <xf numFmtId="0" fontId="71" fillId="25" borderId="53" xfId="0" applyFont="1" applyFill="1" applyBorder="1" applyAlignment="1" applyProtection="1">
      <alignment horizontal="center" vertical="center"/>
      <protection hidden="1"/>
    </xf>
    <xf numFmtId="0" fontId="71" fillId="25" borderId="53" xfId="0" applyFont="1" applyFill="1" applyBorder="1" applyAlignment="1" applyProtection="1">
      <alignment horizontal="left" vertical="center"/>
      <protection hidden="1"/>
    </xf>
    <xf numFmtId="0" fontId="71" fillId="22" borderId="56" xfId="0" applyFont="1" applyFill="1" applyBorder="1" applyAlignment="1" applyProtection="1">
      <alignment horizontal="center" vertical="center"/>
      <protection hidden="1"/>
    </xf>
    <xf numFmtId="0" fontId="71" fillId="22" borderId="56" xfId="0" applyFont="1" applyFill="1" applyBorder="1" applyAlignment="1" applyProtection="1">
      <alignment horizontal="left" vertical="center"/>
      <protection hidden="1"/>
    </xf>
    <xf numFmtId="1" fontId="118" fillId="4" borderId="57" xfId="0" applyNumberFormat="1" applyFont="1" applyFill="1" applyBorder="1" applyAlignment="1" applyProtection="1">
      <alignment horizontal="center" vertical="center" wrapText="1"/>
      <protection locked="0"/>
    </xf>
    <xf numFmtId="1" fontId="118" fillId="0" borderId="58" xfId="0" applyNumberFormat="1" applyFont="1" applyBorder="1" applyAlignment="1" applyProtection="1">
      <alignment horizontal="center" vertical="center" wrapText="1"/>
      <protection locked="0"/>
    </xf>
    <xf numFmtId="1" fontId="97" fillId="0" borderId="67" xfId="0" applyNumberFormat="1" applyFont="1" applyBorder="1" applyAlignment="1" applyProtection="1">
      <alignment horizontal="left" vertical="top" wrapText="1"/>
      <protection locked="0"/>
    </xf>
    <xf numFmtId="0" fontId="73" fillId="0" borderId="0" xfId="0" applyFont="1" applyAlignment="1">
      <alignment vertical="center" textRotation="90" shrinkToFit="1"/>
    </xf>
    <xf numFmtId="0" fontId="104" fillId="28" borderId="52" xfId="0" applyFont="1" applyFill="1" applyBorder="1" applyAlignment="1">
      <alignment horizontal="left" vertical="center" wrapText="1"/>
    </xf>
    <xf numFmtId="0" fontId="71" fillId="21" borderId="54" xfId="0" applyFont="1" applyFill="1" applyBorder="1" applyAlignment="1" applyProtection="1">
      <alignment horizontal="left" vertical="center" wrapText="1"/>
      <protection hidden="1"/>
    </xf>
    <xf numFmtId="0" fontId="71" fillId="10" borderId="54" xfId="0" applyFont="1" applyFill="1" applyBorder="1" applyAlignment="1" applyProtection="1">
      <alignment horizontal="left" vertical="center" wrapText="1"/>
      <protection hidden="1"/>
    </xf>
    <xf numFmtId="0" fontId="71" fillId="20" borderId="54" xfId="0" applyFont="1" applyFill="1" applyBorder="1" applyAlignment="1" applyProtection="1">
      <alignment horizontal="left" vertical="center" wrapText="1"/>
      <protection hidden="1"/>
    </xf>
    <xf numFmtId="0" fontId="71" fillId="17" borderId="54" xfId="0" applyFont="1" applyFill="1" applyBorder="1" applyAlignment="1" applyProtection="1">
      <alignment horizontal="left" vertical="center" wrapText="1"/>
      <protection hidden="1"/>
    </xf>
    <xf numFmtId="0" fontId="71" fillId="11" borderId="54" xfId="0" applyFont="1" applyFill="1" applyBorder="1" applyAlignment="1" applyProtection="1">
      <alignment horizontal="left" vertical="center" wrapText="1"/>
      <protection hidden="1"/>
    </xf>
    <xf numFmtId="0" fontId="71" fillId="12" borderId="54" xfId="0" applyFont="1" applyFill="1" applyBorder="1" applyAlignment="1" applyProtection="1">
      <alignment horizontal="left" vertical="center" wrapText="1"/>
      <protection hidden="1"/>
    </xf>
    <xf numFmtId="0" fontId="96" fillId="27" borderId="54" xfId="0" applyFont="1" applyFill="1" applyBorder="1" applyAlignment="1" applyProtection="1">
      <alignment horizontal="left" vertical="center" wrapText="1"/>
      <protection hidden="1"/>
    </xf>
    <xf numFmtId="0" fontId="71" fillId="25" borderId="54" xfId="0" applyFont="1" applyFill="1" applyBorder="1" applyAlignment="1" applyProtection="1">
      <alignment horizontal="left" vertical="center" wrapText="1"/>
      <protection hidden="1"/>
    </xf>
    <xf numFmtId="0" fontId="71" fillId="22" borderId="57" xfId="0" applyFont="1" applyFill="1" applyBorder="1" applyAlignment="1" applyProtection="1">
      <alignment horizontal="left" vertical="center" wrapText="1"/>
      <protection hidden="1"/>
    </xf>
    <xf numFmtId="0" fontId="68" fillId="0" borderId="3" xfId="0" applyFont="1" applyBorder="1" applyAlignment="1" applyProtection="1">
      <alignment horizontal="left" vertical="center"/>
      <protection hidden="1"/>
    </xf>
    <xf numFmtId="0" fontId="86" fillId="0" borderId="17" xfId="0" applyFont="1" applyBorder="1" applyAlignment="1">
      <alignment vertical="top"/>
    </xf>
    <xf numFmtId="0" fontId="176" fillId="0" borderId="3" xfId="0" applyFont="1" applyBorder="1" applyAlignment="1">
      <alignment vertical="center"/>
    </xf>
    <xf numFmtId="0" fontId="66" fillId="8" borderId="53" xfId="0" applyFont="1" applyFill="1" applyBorder="1" applyAlignment="1">
      <alignment horizontal="center" vertical="top"/>
    </xf>
    <xf numFmtId="49" fontId="66" fillId="8" borderId="54" xfId="0" applyNumberFormat="1" applyFont="1" applyFill="1" applyBorder="1" applyAlignment="1" applyProtection="1">
      <alignment horizontal="left" vertical="top" wrapText="1"/>
      <protection locked="0"/>
    </xf>
    <xf numFmtId="49" fontId="66" fillId="12" borderId="54" xfId="0" quotePrefix="1" applyNumberFormat="1" applyFont="1" applyFill="1" applyBorder="1" applyAlignment="1" applyProtection="1">
      <alignment horizontal="left" vertical="top" wrapText="1"/>
      <protection locked="0"/>
    </xf>
    <xf numFmtId="0" fontId="118" fillId="8" borderId="54" xfId="0" applyFont="1" applyFill="1" applyBorder="1" applyAlignment="1" applyProtection="1">
      <alignment horizontal="center" vertical="center"/>
      <protection locked="0"/>
    </xf>
    <xf numFmtId="0" fontId="66" fillId="12" borderId="53" xfId="0" applyFont="1" applyFill="1" applyBorder="1" applyAlignment="1">
      <alignment horizontal="center" vertical="top"/>
    </xf>
    <xf numFmtId="49" fontId="66" fillId="12" borderId="54" xfId="0" applyNumberFormat="1" applyFont="1" applyFill="1" applyBorder="1" applyAlignment="1" applyProtection="1">
      <alignment horizontal="left" vertical="top" wrapText="1"/>
      <protection locked="0"/>
    </xf>
    <xf numFmtId="0" fontId="118" fillId="7" borderId="54" xfId="0" applyFont="1" applyFill="1" applyBorder="1" applyAlignment="1" applyProtection="1">
      <alignment horizontal="center" vertical="center"/>
      <protection locked="0"/>
    </xf>
    <xf numFmtId="0" fontId="66" fillId="7" borderId="53" xfId="0" applyFont="1" applyFill="1" applyBorder="1" applyAlignment="1">
      <alignment horizontal="center" vertical="top"/>
    </xf>
    <xf numFmtId="49" fontId="66" fillId="7" borderId="54" xfId="0" applyNumberFormat="1" applyFont="1" applyFill="1" applyBorder="1" applyAlignment="1" applyProtection="1">
      <alignment horizontal="left" vertical="top" wrapText="1"/>
      <protection locked="0"/>
    </xf>
    <xf numFmtId="0" fontId="66" fillId="12" borderId="56" xfId="0" applyFont="1" applyFill="1" applyBorder="1" applyAlignment="1">
      <alignment horizontal="center" vertical="top"/>
    </xf>
    <xf numFmtId="49" fontId="66" fillId="12" borderId="57" xfId="0" applyNumberFormat="1" applyFont="1" applyFill="1" applyBorder="1" applyAlignment="1" applyProtection="1">
      <alignment horizontal="left" vertical="top" wrapText="1"/>
      <protection locked="0"/>
    </xf>
    <xf numFmtId="49" fontId="66" fillId="12" borderId="57" xfId="0" quotePrefix="1" applyNumberFormat="1" applyFont="1" applyFill="1" applyBorder="1" applyAlignment="1" applyProtection="1">
      <alignment horizontal="left" vertical="top" wrapText="1"/>
      <protection locked="0"/>
    </xf>
    <xf numFmtId="0" fontId="118" fillId="7" borderId="57" xfId="0" applyFont="1" applyFill="1" applyBorder="1" applyAlignment="1" applyProtection="1">
      <alignment horizontal="center" vertical="center"/>
      <protection locked="0"/>
    </xf>
    <xf numFmtId="2" fontId="90" fillId="0" borderId="0" xfId="0" applyNumberFormat="1" applyFont="1"/>
    <xf numFmtId="0" fontId="177" fillId="0" borderId="3" xfId="0" applyFont="1" applyBorder="1" applyAlignment="1" applyProtection="1">
      <alignment vertical="center"/>
      <protection hidden="1"/>
    </xf>
    <xf numFmtId="0" fontId="177" fillId="0" borderId="0" xfId="0" applyFont="1" applyAlignment="1" applyProtection="1">
      <alignment vertical="center"/>
      <protection hidden="1"/>
    </xf>
    <xf numFmtId="0" fontId="96" fillId="0" borderId="0" xfId="0" applyFont="1"/>
    <xf numFmtId="0" fontId="73" fillId="0" borderId="0" xfId="0" applyFont="1" applyAlignment="1" applyProtection="1">
      <alignment vertical="top" textRotation="90" shrinkToFit="1"/>
      <protection hidden="1"/>
    </xf>
    <xf numFmtId="0" fontId="73" fillId="0" borderId="0" xfId="0" applyFont="1" applyAlignment="1" applyProtection="1">
      <alignment horizontal="center" vertical="top" textRotation="90" shrinkToFit="1"/>
      <protection hidden="1"/>
    </xf>
    <xf numFmtId="0" fontId="96" fillId="0" borderId="0" xfId="0" applyFont="1" applyAlignment="1">
      <alignment vertical="top"/>
    </xf>
    <xf numFmtId="0" fontId="178" fillId="0" borderId="0" xfId="1" applyFont="1" applyBorder="1" applyAlignment="1" applyProtection="1"/>
    <xf numFmtId="0" fontId="129" fillId="0" borderId="0" xfId="1" applyFont="1" applyBorder="1" applyAlignment="1" applyProtection="1">
      <alignment vertical="top"/>
    </xf>
    <xf numFmtId="0" fontId="66" fillId="8" borderId="53" xfId="0" applyFont="1" applyFill="1" applyBorder="1" applyAlignment="1">
      <alignment horizontal="center" vertical="center"/>
    </xf>
    <xf numFmtId="49" fontId="66" fillId="8" borderId="54" xfId="0" applyNumberFormat="1" applyFont="1" applyFill="1" applyBorder="1" applyAlignment="1" applyProtection="1">
      <alignment horizontal="left" vertical="center" wrapText="1"/>
      <protection locked="0"/>
    </xf>
    <xf numFmtId="1" fontId="118" fillId="8" borderId="54" xfId="0" applyNumberFormat="1" applyFont="1" applyFill="1" applyBorder="1" applyAlignment="1" applyProtection="1">
      <alignment horizontal="center" vertical="center" wrapText="1"/>
      <protection locked="0"/>
    </xf>
    <xf numFmtId="170" fontId="66" fillId="8" borderId="54" xfId="18" applyNumberFormat="1" applyFont="1" applyFill="1" applyBorder="1" applyAlignment="1" applyProtection="1">
      <alignment horizontal="left" vertical="center" wrapText="1"/>
      <protection locked="0"/>
    </xf>
    <xf numFmtId="9" fontId="66" fillId="8" borderId="54" xfId="18" applyNumberFormat="1" applyFont="1" applyFill="1" applyBorder="1" applyAlignment="1" applyProtection="1">
      <alignment horizontal="left" vertical="center" wrapText="1"/>
      <protection locked="0"/>
    </xf>
    <xf numFmtId="170" fontId="66" fillId="8" borderId="55" xfId="18" applyNumberFormat="1" applyFont="1" applyFill="1" applyBorder="1" applyAlignment="1" applyProtection="1">
      <alignment horizontal="left" vertical="center" wrapText="1"/>
    </xf>
    <xf numFmtId="0" fontId="66" fillId="12" borderId="53" xfId="0" applyFont="1" applyFill="1" applyBorder="1" applyAlignment="1">
      <alignment horizontal="center" vertical="center"/>
    </xf>
    <xf numFmtId="0" fontId="66" fillId="7" borderId="53" xfId="0" applyFont="1" applyFill="1" applyBorder="1" applyAlignment="1">
      <alignment horizontal="center" vertical="center"/>
    </xf>
    <xf numFmtId="49" fontId="66" fillId="12" borderId="54" xfId="0" applyNumberFormat="1" applyFont="1" applyFill="1" applyBorder="1" applyAlignment="1" applyProtection="1">
      <alignment horizontal="left" vertical="center" wrapText="1"/>
      <protection locked="0"/>
    </xf>
    <xf numFmtId="1" fontId="118" fillId="7" borderId="54" xfId="0" applyNumberFormat="1" applyFont="1" applyFill="1" applyBorder="1" applyAlignment="1" applyProtection="1">
      <alignment horizontal="center" vertical="center" wrapText="1"/>
      <protection locked="0"/>
    </xf>
    <xf numFmtId="1" fontId="118" fillId="12" borderId="54" xfId="0" applyNumberFormat="1" applyFont="1" applyFill="1" applyBorder="1" applyAlignment="1" applyProtection="1">
      <alignment horizontal="center" vertical="center" wrapText="1"/>
      <protection locked="0"/>
    </xf>
    <xf numFmtId="9" fontId="66" fillId="12" borderId="54" xfId="0" applyNumberFormat="1" applyFont="1" applyFill="1" applyBorder="1" applyAlignment="1" applyProtection="1">
      <alignment horizontal="left" vertical="center" wrapText="1"/>
      <protection locked="0"/>
    </xf>
    <xf numFmtId="49" fontId="66" fillId="7" borderId="54" xfId="0" applyNumberFormat="1" applyFont="1" applyFill="1" applyBorder="1" applyAlignment="1" applyProtection="1">
      <alignment horizontal="left" vertical="center" wrapText="1"/>
      <protection locked="0"/>
    </xf>
    <xf numFmtId="9" fontId="66" fillId="7" borderId="54" xfId="0" applyNumberFormat="1" applyFont="1" applyFill="1" applyBorder="1" applyAlignment="1" applyProtection="1">
      <alignment horizontal="left" vertical="center" wrapText="1"/>
      <protection locked="0"/>
    </xf>
    <xf numFmtId="0" fontId="66" fillId="12" borderId="56" xfId="0" applyFont="1" applyFill="1" applyBorder="1" applyAlignment="1">
      <alignment horizontal="center" vertical="center"/>
    </xf>
    <xf numFmtId="49" fontId="66" fillId="7" borderId="57" xfId="0" applyNumberFormat="1" applyFont="1" applyFill="1" applyBorder="1" applyAlignment="1" applyProtection="1">
      <alignment horizontal="left" vertical="center" wrapText="1"/>
      <protection locked="0"/>
    </xf>
    <xf numFmtId="1" fontId="118" fillId="7" borderId="57" xfId="0" applyNumberFormat="1" applyFont="1" applyFill="1" applyBorder="1" applyAlignment="1" applyProtection="1">
      <alignment horizontal="center" vertical="center" wrapText="1"/>
      <protection locked="0"/>
    </xf>
    <xf numFmtId="1" fontId="118" fillId="12" borderId="57" xfId="0" applyNumberFormat="1" applyFont="1" applyFill="1" applyBorder="1" applyAlignment="1" applyProtection="1">
      <alignment horizontal="center" vertical="center" wrapText="1"/>
      <protection locked="0"/>
    </xf>
    <xf numFmtId="170" fontId="66" fillId="8" borderId="57" xfId="18" applyNumberFormat="1" applyFont="1" applyFill="1" applyBorder="1" applyAlignment="1" applyProtection="1">
      <alignment horizontal="left" vertical="center" wrapText="1"/>
      <protection locked="0"/>
    </xf>
    <xf numFmtId="9" fontId="66" fillId="7" borderId="57" xfId="0" applyNumberFormat="1" applyFont="1" applyFill="1" applyBorder="1" applyAlignment="1" applyProtection="1">
      <alignment horizontal="left" vertical="center" wrapText="1"/>
      <protection locked="0"/>
    </xf>
    <xf numFmtId="170" fontId="66" fillId="8" borderId="58" xfId="18" applyNumberFormat="1" applyFont="1" applyFill="1" applyBorder="1" applyAlignment="1" applyProtection="1">
      <alignment horizontal="left" vertical="center" wrapText="1"/>
    </xf>
    <xf numFmtId="9" fontId="71" fillId="8" borderId="0" xfId="0" applyNumberFormat="1" applyFont="1" applyFill="1"/>
    <xf numFmtId="0" fontId="170" fillId="8" borderId="61" xfId="0" applyFont="1" applyFill="1" applyBorder="1" applyAlignment="1">
      <alignment horizontal="right"/>
    </xf>
    <xf numFmtId="170" fontId="170" fillId="8" borderId="62" xfId="0" applyNumberFormat="1" applyFont="1" applyFill="1" applyBorder="1"/>
    <xf numFmtId="9" fontId="170" fillId="8" borderId="62" xfId="0" applyNumberFormat="1" applyFont="1" applyFill="1" applyBorder="1"/>
    <xf numFmtId="170" fontId="170" fillId="8" borderId="63" xfId="0" applyNumberFormat="1" applyFont="1" applyFill="1" applyBorder="1"/>
    <xf numFmtId="0" fontId="179" fillId="8" borderId="0" xfId="0" applyFont="1" applyFill="1" applyAlignment="1">
      <alignment horizontal="left" indent="6"/>
    </xf>
    <xf numFmtId="0" fontId="179" fillId="8" borderId="0" xfId="0" applyFont="1" applyFill="1" applyAlignment="1">
      <alignment horizontal="left" indent="11"/>
    </xf>
    <xf numFmtId="0" fontId="99" fillId="24" borderId="51" xfId="0" applyFont="1" applyFill="1" applyBorder="1" applyAlignment="1">
      <alignment horizontal="left" vertical="top" wrapText="1"/>
    </xf>
    <xf numFmtId="9" fontId="88" fillId="8" borderId="54" xfId="0" applyNumberFormat="1" applyFont="1" applyFill="1" applyBorder="1" applyAlignment="1" applyProtection="1">
      <alignment horizontal="center" vertical="center"/>
      <protection locked="0"/>
    </xf>
    <xf numFmtId="9" fontId="88" fillId="12" borderId="54" xfId="0" applyNumberFormat="1" applyFont="1" applyFill="1" applyBorder="1" applyAlignment="1" applyProtection="1">
      <alignment horizontal="center" vertical="center"/>
      <protection locked="0"/>
    </xf>
    <xf numFmtId="9" fontId="88" fillId="7" borderId="54" xfId="0" applyNumberFormat="1" applyFont="1" applyFill="1" applyBorder="1" applyAlignment="1" applyProtection="1">
      <alignment horizontal="center" vertical="center"/>
      <protection locked="0"/>
    </xf>
    <xf numFmtId="9" fontId="88" fillId="7" borderId="57" xfId="0" applyNumberFormat="1" applyFont="1" applyFill="1" applyBorder="1" applyAlignment="1" applyProtection="1">
      <alignment horizontal="center" vertical="center"/>
      <protection locked="0"/>
    </xf>
    <xf numFmtId="0" fontId="66" fillId="7" borderId="46" xfId="0" applyFont="1" applyFill="1" applyBorder="1" applyAlignment="1" applyProtection="1">
      <alignment horizontal="center" vertical="top"/>
      <protection hidden="1"/>
    </xf>
    <xf numFmtId="49" fontId="66" fillId="7" borderId="60" xfId="0" applyNumberFormat="1" applyFont="1" applyFill="1" applyBorder="1" applyAlignment="1" applyProtection="1">
      <alignment horizontal="right" vertical="center" wrapText="1"/>
      <protection hidden="1"/>
    </xf>
    <xf numFmtId="9" fontId="98" fillId="7" borderId="60" xfId="0" applyNumberFormat="1" applyFont="1" applyFill="1" applyBorder="1" applyAlignment="1" applyProtection="1">
      <alignment horizontal="center" vertical="center"/>
      <protection hidden="1"/>
    </xf>
    <xf numFmtId="1" fontId="88" fillId="7" borderId="60" xfId="0" applyNumberFormat="1" applyFont="1" applyFill="1" applyBorder="1" applyAlignment="1" applyProtection="1">
      <alignment horizontal="center" vertical="center" wrapText="1"/>
      <protection hidden="1"/>
    </xf>
    <xf numFmtId="49" fontId="66" fillId="7" borderId="60" xfId="0" applyNumberFormat="1" applyFont="1" applyFill="1" applyBorder="1" applyAlignment="1" applyProtection="1">
      <alignment horizontal="left" vertical="top" wrapText="1"/>
      <protection hidden="1"/>
    </xf>
    <xf numFmtId="0" fontId="88" fillId="7" borderId="23" xfId="0" applyFont="1" applyFill="1" applyBorder="1" applyAlignment="1" applyProtection="1">
      <alignment horizontal="center" vertical="center" wrapText="1"/>
      <protection hidden="1"/>
    </xf>
    <xf numFmtId="0" fontId="71" fillId="0" borderId="55" xfId="0" applyFont="1" applyBorder="1" applyAlignment="1" applyProtection="1">
      <alignment vertical="center" wrapText="1"/>
      <protection hidden="1"/>
    </xf>
    <xf numFmtId="0" fontId="96" fillId="0" borderId="53" xfId="0" applyFont="1" applyBorder="1" applyAlignment="1" applyProtection="1">
      <alignment horizontal="left" vertical="center" wrapText="1"/>
      <protection locked="0"/>
    </xf>
    <xf numFmtId="0" fontId="71" fillId="0" borderId="58" xfId="0" applyFont="1" applyBorder="1" applyAlignment="1" applyProtection="1">
      <alignment vertical="center" wrapText="1"/>
      <protection hidden="1"/>
    </xf>
    <xf numFmtId="0" fontId="96" fillId="0" borderId="56" xfId="0" applyFont="1" applyBorder="1" applyAlignment="1" applyProtection="1">
      <alignment horizontal="left" vertical="center" wrapText="1"/>
      <protection locked="0"/>
    </xf>
    <xf numFmtId="0" fontId="117" fillId="24" borderId="51" xfId="0" applyFont="1" applyFill="1" applyBorder="1" applyAlignment="1">
      <alignment vertical="top" wrapText="1"/>
    </xf>
    <xf numFmtId="1" fontId="118" fillId="7" borderId="54" xfId="0" applyNumberFormat="1" applyFont="1" applyFill="1" applyBorder="1" applyAlignment="1" applyProtection="1">
      <alignment horizontal="center" vertical="top" wrapText="1"/>
      <protection locked="0"/>
    </xf>
    <xf numFmtId="0" fontId="66" fillId="7" borderId="54" xfId="0" quotePrefix="1" applyFont="1" applyFill="1" applyBorder="1" applyAlignment="1" applyProtection="1">
      <alignment horizontal="left" vertical="top" wrapText="1"/>
      <protection locked="0"/>
    </xf>
    <xf numFmtId="0" fontId="88" fillId="7" borderId="55" xfId="0" applyFont="1" applyFill="1" applyBorder="1" applyAlignment="1" applyProtection="1">
      <alignment horizontal="center" vertical="top" wrapText="1"/>
      <protection locked="0"/>
    </xf>
    <xf numFmtId="1" fontId="118" fillId="12" borderId="54" xfId="0" applyNumberFormat="1" applyFont="1" applyFill="1" applyBorder="1" applyAlignment="1" applyProtection="1">
      <alignment horizontal="center" vertical="top" wrapText="1"/>
      <protection locked="0"/>
    </xf>
    <xf numFmtId="0" fontId="66" fillId="12" borderId="54" xfId="0" quotePrefix="1" applyFont="1" applyFill="1" applyBorder="1" applyAlignment="1" applyProtection="1">
      <alignment horizontal="left" vertical="top" wrapText="1"/>
      <protection locked="0"/>
    </xf>
    <xf numFmtId="0" fontId="88" fillId="12" borderId="55" xfId="0" applyFont="1" applyFill="1" applyBorder="1" applyAlignment="1" applyProtection="1">
      <alignment horizontal="center" vertical="top" wrapText="1"/>
      <protection locked="0"/>
    </xf>
    <xf numFmtId="0" fontId="66" fillId="12" borderId="57" xfId="0" applyFont="1" applyFill="1" applyBorder="1" applyAlignment="1" applyProtection="1">
      <alignment horizontal="left" vertical="top" wrapText="1"/>
      <protection locked="0"/>
    </xf>
    <xf numFmtId="1" fontId="118" fillId="7" borderId="57" xfId="0" applyNumberFormat="1" applyFont="1" applyFill="1" applyBorder="1" applyAlignment="1" applyProtection="1">
      <alignment horizontal="center" vertical="top" wrapText="1"/>
      <protection locked="0"/>
    </xf>
    <xf numFmtId="0" fontId="88" fillId="12" borderId="58" xfId="0" applyFont="1" applyFill="1" applyBorder="1" applyAlignment="1" applyProtection="1">
      <alignment horizontal="center" vertical="top" wrapText="1"/>
      <protection locked="0"/>
    </xf>
    <xf numFmtId="0" fontId="180" fillId="0" borderId="0" xfId="0" applyFont="1"/>
    <xf numFmtId="0" fontId="89" fillId="0" borderId="0" xfId="0" applyFont="1"/>
    <xf numFmtId="0" fontId="90" fillId="8" borderId="0" xfId="0" applyFont="1" applyFill="1"/>
    <xf numFmtId="0" fontId="118" fillId="8" borderId="54" xfId="0" applyFont="1" applyFill="1" applyBorder="1" applyAlignment="1" applyProtection="1">
      <alignment horizontal="center" vertical="top"/>
      <protection locked="0"/>
    </xf>
    <xf numFmtId="1" fontId="118" fillId="8" borderId="54" xfId="0" applyNumberFormat="1" applyFont="1" applyFill="1" applyBorder="1" applyAlignment="1" applyProtection="1">
      <alignment horizontal="center" vertical="top" wrapText="1"/>
      <protection locked="0"/>
    </xf>
    <xf numFmtId="0" fontId="88" fillId="8" borderId="54" xfId="0" applyFont="1" applyFill="1" applyBorder="1" applyAlignment="1" applyProtection="1">
      <alignment horizontal="center" vertical="top" wrapText="1"/>
      <protection locked="0"/>
    </xf>
    <xf numFmtId="0" fontId="91" fillId="12" borderId="55" xfId="0" applyFont="1" applyFill="1" applyBorder="1" applyAlignment="1" applyProtection="1">
      <alignment horizontal="left" vertical="center" wrapText="1"/>
      <protection hidden="1"/>
    </xf>
    <xf numFmtId="0" fontId="91" fillId="8" borderId="55" xfId="0" applyFont="1" applyFill="1" applyBorder="1" applyAlignment="1" applyProtection="1">
      <alignment horizontal="left" vertical="center" wrapText="1"/>
      <protection hidden="1"/>
    </xf>
    <xf numFmtId="0" fontId="118" fillId="7" borderId="54" xfId="0" applyFont="1" applyFill="1" applyBorder="1" applyAlignment="1" applyProtection="1">
      <alignment horizontal="center" vertical="top"/>
      <protection locked="0"/>
    </xf>
    <xf numFmtId="0" fontId="88" fillId="12" borderId="54" xfId="0" applyFont="1" applyFill="1" applyBorder="1" applyAlignment="1" applyProtection="1">
      <alignment horizontal="center" vertical="top" wrapText="1"/>
      <protection locked="0"/>
    </xf>
    <xf numFmtId="49" fontId="66" fillId="12" borderId="55" xfId="0" applyNumberFormat="1" applyFont="1" applyFill="1" applyBorder="1" applyAlignment="1" applyProtection="1">
      <alignment horizontal="left" vertical="top" wrapText="1"/>
      <protection locked="0"/>
    </xf>
    <xf numFmtId="0" fontId="88" fillId="7" borderId="54" xfId="0" applyFont="1" applyFill="1" applyBorder="1" applyAlignment="1" applyProtection="1">
      <alignment horizontal="center" vertical="top" wrapText="1"/>
      <protection locked="0"/>
    </xf>
    <xf numFmtId="49" fontId="66" fillId="7" borderId="55" xfId="0" applyNumberFormat="1" applyFont="1" applyFill="1" applyBorder="1" applyAlignment="1" applyProtection="1">
      <alignment horizontal="left" vertical="top" wrapText="1"/>
      <protection locked="0"/>
    </xf>
    <xf numFmtId="0" fontId="118" fillId="7" borderId="57" xfId="0" applyFont="1" applyFill="1" applyBorder="1" applyAlignment="1" applyProtection="1">
      <alignment horizontal="center" vertical="top"/>
      <protection locked="0"/>
    </xf>
    <xf numFmtId="0" fontId="88" fillId="12" borderId="57" xfId="0" applyFont="1" applyFill="1" applyBorder="1" applyAlignment="1" applyProtection="1">
      <alignment horizontal="center" vertical="top" wrapText="1"/>
      <protection locked="0"/>
    </xf>
    <xf numFmtId="49" fontId="66" fillId="12" borderId="58" xfId="0" applyNumberFormat="1" applyFont="1" applyFill="1" applyBorder="1" applyAlignment="1" applyProtection="1">
      <alignment horizontal="left" vertical="top" wrapText="1"/>
      <protection locked="0"/>
    </xf>
    <xf numFmtId="0" fontId="181" fillId="8" borderId="0" xfId="0" applyFont="1" applyFill="1"/>
    <xf numFmtId="0" fontId="76" fillId="0" borderId="0" xfId="0" applyFont="1" applyProtection="1">
      <protection hidden="1"/>
    </xf>
    <xf numFmtId="0" fontId="69" fillId="0" borderId="3" xfId="0" applyFont="1" applyBorder="1" applyAlignment="1" applyProtection="1">
      <alignment horizontal="right" vertical="center"/>
      <protection locked="0"/>
    </xf>
    <xf numFmtId="49" fontId="66" fillId="0" borderId="16" xfId="0" applyNumberFormat="1" applyFont="1" applyBorder="1" applyAlignment="1" applyProtection="1">
      <alignment horizontal="left" vertical="center" wrapText="1" shrinkToFit="1"/>
      <protection hidden="1"/>
    </xf>
    <xf numFmtId="49" fontId="66" fillId="0" borderId="0" xfId="0" applyNumberFormat="1" applyFont="1" applyAlignment="1" applyProtection="1">
      <alignment horizontal="left" vertical="center" wrapText="1" shrinkToFit="1"/>
      <protection hidden="1"/>
    </xf>
    <xf numFmtId="49" fontId="66" fillId="0" borderId="8" xfId="0" applyNumberFormat="1" applyFont="1" applyBorder="1" applyAlignment="1" applyProtection="1">
      <alignment horizontal="left" vertical="center" wrapText="1" shrinkToFit="1"/>
      <protection hidden="1"/>
    </xf>
    <xf numFmtId="49" fontId="66" fillId="0" borderId="7" xfId="0" applyNumberFormat="1" applyFont="1" applyBorder="1" applyAlignment="1" applyProtection="1">
      <alignment horizontal="left" vertical="center" wrapText="1" shrinkToFit="1"/>
      <protection hidden="1"/>
    </xf>
    <xf numFmtId="49" fontId="66" fillId="0" borderId="18" xfId="0" applyNumberFormat="1" applyFont="1" applyBorder="1" applyAlignment="1" applyProtection="1">
      <alignment horizontal="left" vertical="center" wrapText="1" shrinkToFit="1"/>
      <protection hidden="1"/>
    </xf>
    <xf numFmtId="49" fontId="66" fillId="0" borderId="19" xfId="0" applyNumberFormat="1" applyFont="1" applyBorder="1" applyAlignment="1" applyProtection="1">
      <alignment horizontal="left" vertical="center" wrapText="1" shrinkToFit="1"/>
      <protection hidden="1"/>
    </xf>
    <xf numFmtId="49" fontId="66" fillId="0" borderId="3" xfId="0" applyNumberFormat="1" applyFont="1" applyBorder="1" applyAlignment="1" applyProtection="1">
      <alignment horizontal="left" vertical="center" wrapText="1" shrinkToFit="1"/>
      <protection hidden="1"/>
    </xf>
    <xf numFmtId="49" fontId="66" fillId="0" borderId="20" xfId="0" applyNumberFormat="1" applyFont="1" applyBorder="1" applyAlignment="1" applyProtection="1">
      <alignment horizontal="left" vertical="center" wrapText="1" shrinkToFit="1"/>
      <protection hidden="1"/>
    </xf>
    <xf numFmtId="49" fontId="66" fillId="0" borderId="21" xfId="0" applyNumberFormat="1" applyFont="1" applyBorder="1" applyAlignment="1" applyProtection="1">
      <alignment horizontal="left" vertical="center" wrapText="1" shrinkToFit="1"/>
      <protection hidden="1"/>
    </xf>
    <xf numFmtId="49" fontId="66" fillId="0" borderId="22" xfId="0" applyNumberFormat="1" applyFont="1" applyBorder="1" applyAlignment="1" applyProtection="1">
      <alignment horizontal="left" vertical="center" wrapText="1" shrinkToFit="1"/>
      <protection hidden="1"/>
    </xf>
    <xf numFmtId="0" fontId="66" fillId="0" borderId="7" xfId="0" applyFont="1" applyBorder="1" applyAlignment="1" applyProtection="1">
      <alignment horizontal="left" vertical="center" wrapText="1" shrinkToFit="1"/>
      <protection hidden="1"/>
    </xf>
    <xf numFmtId="0" fontId="66" fillId="0" borderId="0" xfId="0" applyFont="1" applyAlignment="1" applyProtection="1">
      <alignment horizontal="left" vertical="center" wrapText="1" shrinkToFit="1"/>
      <protection hidden="1"/>
    </xf>
    <xf numFmtId="0" fontId="66" fillId="0" borderId="18" xfId="0" applyFont="1" applyBorder="1" applyAlignment="1" applyProtection="1">
      <alignment horizontal="left" vertical="center" wrapText="1" shrinkToFit="1"/>
      <protection hidden="1"/>
    </xf>
    <xf numFmtId="49" fontId="66" fillId="0" borderId="7" xfId="0" applyNumberFormat="1" applyFont="1" applyBorder="1" applyAlignment="1" applyProtection="1">
      <alignment horizontal="center" vertical="center" wrapText="1" shrinkToFit="1"/>
      <protection hidden="1"/>
    </xf>
    <xf numFmtId="49" fontId="66" fillId="0" borderId="8" xfId="0" applyNumberFormat="1" applyFont="1" applyBorder="1" applyAlignment="1" applyProtection="1">
      <alignment horizontal="center" vertical="center" wrapText="1" shrinkToFit="1"/>
      <protection hidden="1"/>
    </xf>
    <xf numFmtId="49" fontId="92" fillId="23" borderId="11" xfId="0" applyNumberFormat="1" applyFont="1" applyFill="1" applyBorder="1" applyAlignment="1" applyProtection="1">
      <alignment horizontal="left" wrapText="1" shrinkToFit="1"/>
      <protection hidden="1"/>
    </xf>
    <xf numFmtId="49" fontId="92" fillId="23" borderId="17" xfId="0" applyNumberFormat="1" applyFont="1" applyFill="1" applyBorder="1" applyAlignment="1" applyProtection="1">
      <alignment horizontal="left" wrapText="1" shrinkToFit="1"/>
      <protection hidden="1"/>
    </xf>
    <xf numFmtId="49" fontId="92" fillId="23" borderId="12" xfId="0" applyNumberFormat="1" applyFont="1" applyFill="1" applyBorder="1" applyAlignment="1" applyProtection="1">
      <alignment horizontal="left" wrapText="1" shrinkToFit="1"/>
      <protection hidden="1"/>
    </xf>
    <xf numFmtId="0" fontId="92" fillId="23" borderId="11" xfId="0" applyFont="1" applyFill="1" applyBorder="1" applyAlignment="1" applyProtection="1">
      <alignment horizontal="left"/>
      <protection hidden="1"/>
    </xf>
    <xf numFmtId="0" fontId="92" fillId="23" borderId="12" xfId="0" applyFont="1" applyFill="1" applyBorder="1" applyAlignment="1" applyProtection="1">
      <alignment horizontal="left"/>
      <protection hidden="1"/>
    </xf>
    <xf numFmtId="0" fontId="66" fillId="0" borderId="8" xfId="0" applyFont="1" applyBorder="1" applyAlignment="1" applyProtection="1">
      <alignment horizontal="left" vertical="center" wrapText="1" shrinkToFit="1"/>
      <protection hidden="1"/>
    </xf>
    <xf numFmtId="0" fontId="71" fillId="12" borderId="0" xfId="0" applyFont="1" applyFill="1" applyAlignment="1" applyProtection="1">
      <alignment horizontal="left" vertical="top" wrapText="1"/>
      <protection hidden="1"/>
    </xf>
    <xf numFmtId="0" fontId="96" fillId="12" borderId="0" xfId="0" applyFont="1" applyFill="1" applyAlignment="1" applyProtection="1">
      <alignment horizontal="center" textRotation="90"/>
      <protection hidden="1"/>
    </xf>
    <xf numFmtId="0" fontId="97" fillId="12" borderId="0" xfId="0" applyFont="1" applyFill="1" applyAlignment="1" applyProtection="1">
      <alignment horizontal="center" textRotation="90" wrapText="1"/>
      <protection hidden="1"/>
    </xf>
    <xf numFmtId="0" fontId="98" fillId="12" borderId="0" xfId="0" applyFont="1" applyFill="1" applyAlignment="1" applyProtection="1">
      <alignment horizontal="center" textRotation="90" wrapText="1"/>
      <protection hidden="1"/>
    </xf>
    <xf numFmtId="0" fontId="99" fillId="0" borderId="0" xfId="0" applyFont="1" applyAlignment="1" applyProtection="1">
      <alignment horizontal="center" textRotation="90"/>
      <protection hidden="1"/>
    </xf>
    <xf numFmtId="0" fontId="104" fillId="24" borderId="0" xfId="0" applyFont="1" applyFill="1" applyAlignment="1" applyProtection="1">
      <alignment horizontal="left" vertical="top" wrapText="1"/>
      <protection hidden="1"/>
    </xf>
    <xf numFmtId="0" fontId="105" fillId="24" borderId="0" xfId="0" applyFont="1" applyFill="1" applyAlignment="1" applyProtection="1">
      <alignment horizontal="right" vertical="center" wrapText="1"/>
      <protection hidden="1"/>
    </xf>
    <xf numFmtId="0" fontId="71" fillId="7" borderId="0" xfId="0" applyFont="1" applyFill="1" applyAlignment="1" applyProtection="1">
      <alignment horizontal="left" vertical="top" wrapText="1"/>
      <protection hidden="1"/>
    </xf>
    <xf numFmtId="0" fontId="110" fillId="0" borderId="0" xfId="0" applyFont="1" applyAlignment="1" applyProtection="1">
      <alignment horizontal="left" vertical="top" wrapText="1"/>
      <protection hidden="1"/>
    </xf>
    <xf numFmtId="0" fontId="0" fillId="12" borderId="0" xfId="0" applyFill="1" applyAlignment="1" applyProtection="1">
      <alignment horizontal="left" vertical="top" wrapText="1"/>
      <protection hidden="1"/>
    </xf>
    <xf numFmtId="0" fontId="17" fillId="12" borderId="0" xfId="0" applyFont="1" applyFill="1" applyAlignment="1" applyProtection="1">
      <alignment horizontal="center" textRotation="90"/>
      <protection hidden="1"/>
    </xf>
    <xf numFmtId="0" fontId="31" fillId="12" borderId="0" xfId="0" applyFont="1" applyFill="1" applyAlignment="1" applyProtection="1">
      <alignment horizontal="center" textRotation="90" wrapText="1"/>
      <protection hidden="1"/>
    </xf>
    <xf numFmtId="0" fontId="18" fillId="12" borderId="0" xfId="0" applyFont="1" applyFill="1" applyAlignment="1" applyProtection="1">
      <alignment horizontal="center" textRotation="90" wrapText="1"/>
      <protection hidden="1"/>
    </xf>
    <xf numFmtId="0" fontId="30" fillId="0" borderId="0" xfId="0" applyFont="1" applyAlignment="1" applyProtection="1">
      <alignment horizontal="center" textRotation="90"/>
      <protection hidden="1"/>
    </xf>
    <xf numFmtId="0" fontId="32" fillId="24" borderId="0" xfId="0" applyFont="1" applyFill="1" applyAlignment="1" applyProtection="1">
      <alignment horizontal="left" vertical="top" wrapText="1"/>
      <protection hidden="1"/>
    </xf>
    <xf numFmtId="0" fontId="43" fillId="24" borderId="0" xfId="0" applyFont="1" applyFill="1" applyAlignment="1" applyProtection="1">
      <alignment horizontal="right" vertical="center" wrapText="1"/>
      <protection hidden="1"/>
    </xf>
    <xf numFmtId="0" fontId="0" fillId="7" borderId="0" xfId="0" applyFill="1" applyAlignment="1" applyProtection="1">
      <alignment horizontal="left" vertical="top" wrapText="1"/>
      <protection hidden="1"/>
    </xf>
    <xf numFmtId="0" fontId="19" fillId="0" borderId="0" xfId="0" applyFont="1" applyAlignment="1" applyProtection="1">
      <alignment horizontal="left" vertical="top" wrapText="1"/>
      <protection hidden="1"/>
    </xf>
    <xf numFmtId="0" fontId="34" fillId="0" borderId="0" xfId="0" applyFont="1" applyAlignment="1" applyProtection="1">
      <alignment horizontal="left" vertical="top" wrapText="1"/>
      <protection hidden="1"/>
    </xf>
    <xf numFmtId="0" fontId="89" fillId="24" borderId="52" xfId="0" applyFont="1" applyFill="1" applyBorder="1" applyAlignment="1">
      <alignment horizontal="center"/>
    </xf>
    <xf numFmtId="0" fontId="89" fillId="24" borderId="59" xfId="0" applyFont="1" applyFill="1" applyBorder="1" applyAlignment="1">
      <alignment horizontal="center"/>
    </xf>
    <xf numFmtId="0" fontId="96" fillId="0" borderId="0" xfId="1" applyFont="1" applyFill="1" applyBorder="1" applyAlignment="1" applyProtection="1">
      <alignment horizontal="left" textRotation="90"/>
      <protection hidden="1"/>
    </xf>
    <xf numFmtId="0" fontId="169" fillId="0" borderId="0" xfId="0" applyFont="1" applyAlignment="1" applyProtection="1">
      <alignment horizontal="left" vertical="center" wrapText="1"/>
      <protection hidden="1"/>
    </xf>
    <xf numFmtId="0" fontId="169" fillId="0" borderId="0" xfId="0" applyFont="1" applyAlignment="1" applyProtection="1">
      <alignment horizontal="right" vertical="center" wrapText="1"/>
      <protection hidden="1"/>
    </xf>
    <xf numFmtId="0" fontId="73" fillId="18" borderId="52" xfId="0" applyFont="1" applyFill="1" applyBorder="1" applyAlignment="1" applyProtection="1">
      <alignment horizontal="center" vertical="center" wrapText="1"/>
      <protection locked="0"/>
    </xf>
    <xf numFmtId="0" fontId="73" fillId="18" borderId="50" xfId="0" applyFont="1" applyFill="1" applyBorder="1" applyAlignment="1" applyProtection="1">
      <alignment horizontal="center" vertical="center" wrapText="1"/>
      <protection locked="0"/>
    </xf>
    <xf numFmtId="0" fontId="73" fillId="18" borderId="51" xfId="0" applyFont="1" applyFill="1" applyBorder="1" applyAlignment="1" applyProtection="1">
      <alignment horizontal="center" vertical="center" wrapText="1"/>
      <protection locked="0"/>
    </xf>
    <xf numFmtId="0" fontId="71" fillId="9" borderId="0" xfId="0" applyFont="1" applyFill="1" applyAlignment="1" applyProtection="1">
      <alignment horizontal="center" vertical="center" textRotation="90"/>
      <protection hidden="1"/>
    </xf>
    <xf numFmtId="0" fontId="131" fillId="24" borderId="0" xfId="1" applyFont="1" applyFill="1" applyBorder="1" applyAlignment="1" applyProtection="1">
      <alignment horizontal="center" vertical="center"/>
      <protection hidden="1"/>
    </xf>
    <xf numFmtId="0" fontId="88" fillId="18" borderId="0" xfId="0" applyFont="1" applyFill="1" applyAlignment="1" applyProtection="1">
      <alignment horizontal="center" vertical="center" textRotation="90"/>
      <protection hidden="1"/>
    </xf>
    <xf numFmtId="0" fontId="88" fillId="9" borderId="0" xfId="0" applyFont="1" applyFill="1" applyAlignment="1" applyProtection="1">
      <alignment horizontal="center" vertical="center" textRotation="90"/>
      <protection hidden="1"/>
    </xf>
    <xf numFmtId="0" fontId="66" fillId="18" borderId="0" xfId="0" applyFont="1" applyFill="1" applyAlignment="1" applyProtection="1">
      <alignment horizontal="center" vertical="center" textRotation="90"/>
      <protection hidden="1"/>
    </xf>
    <xf numFmtId="49" fontId="71" fillId="7" borderId="53" xfId="0" applyNumberFormat="1" applyFont="1" applyFill="1" applyBorder="1" applyAlignment="1" applyProtection="1">
      <alignment horizontal="left" vertical="center"/>
      <protection locked="0"/>
    </xf>
    <xf numFmtId="49" fontId="71" fillId="7" borderId="55" xfId="0" applyNumberFormat="1" applyFont="1" applyFill="1" applyBorder="1" applyAlignment="1" applyProtection="1">
      <alignment horizontal="left" vertical="center"/>
      <protection locked="0"/>
    </xf>
    <xf numFmtId="49" fontId="71" fillId="12" borderId="56" xfId="0" applyNumberFormat="1" applyFont="1" applyFill="1" applyBorder="1" applyAlignment="1" applyProtection="1">
      <alignment horizontal="left" vertical="center"/>
      <protection locked="0"/>
    </xf>
    <xf numFmtId="49" fontId="71" fillId="12" borderId="58" xfId="0" applyNumberFormat="1" applyFont="1" applyFill="1" applyBorder="1" applyAlignment="1" applyProtection="1">
      <alignment horizontal="left" vertical="center"/>
      <protection locked="0"/>
    </xf>
    <xf numFmtId="49" fontId="71" fillId="12" borderId="53" xfId="0" applyNumberFormat="1" applyFont="1" applyFill="1" applyBorder="1" applyAlignment="1" applyProtection="1">
      <alignment horizontal="left" vertical="center"/>
      <protection locked="0"/>
    </xf>
    <xf numFmtId="49" fontId="71" fillId="12" borderId="55" xfId="0" applyNumberFormat="1" applyFont="1" applyFill="1" applyBorder="1" applyAlignment="1" applyProtection="1">
      <alignment horizontal="left" vertical="center"/>
      <protection locked="0"/>
    </xf>
    <xf numFmtId="49" fontId="71" fillId="7" borderId="50" xfId="0" applyNumberFormat="1" applyFont="1" applyFill="1" applyBorder="1" applyAlignment="1" applyProtection="1">
      <alignment horizontal="left" vertical="center"/>
      <protection locked="0"/>
    </xf>
    <xf numFmtId="49" fontId="71" fillId="7" borderId="52" xfId="0" applyNumberFormat="1" applyFont="1" applyFill="1" applyBorder="1" applyAlignment="1" applyProtection="1">
      <alignment horizontal="left" vertical="center"/>
      <protection locked="0"/>
    </xf>
    <xf numFmtId="0" fontId="126" fillId="46" borderId="0" xfId="0" applyFont="1" applyFill="1" applyAlignment="1">
      <alignment horizontal="center" vertical="center"/>
    </xf>
    <xf numFmtId="0" fontId="128" fillId="0" borderId="76" xfId="0" applyFont="1" applyBorder="1" applyAlignment="1" applyProtection="1">
      <alignment horizontal="left" vertical="top" wrapText="1"/>
      <protection locked="0"/>
    </xf>
    <xf numFmtId="0" fontId="128" fillId="0" borderId="70" xfId="0" applyFont="1" applyBorder="1" applyAlignment="1" applyProtection="1">
      <alignment horizontal="left" vertical="top" wrapText="1"/>
      <protection locked="0"/>
    </xf>
    <xf numFmtId="0" fontId="128" fillId="0" borderId="77" xfId="0" applyFont="1" applyBorder="1" applyAlignment="1" applyProtection="1">
      <alignment horizontal="left" vertical="top" wrapText="1"/>
      <protection locked="0"/>
    </xf>
    <xf numFmtId="0" fontId="127" fillId="0" borderId="64" xfId="0" applyFont="1" applyBorder="1" applyAlignment="1" applyProtection="1">
      <alignment horizontal="left" vertical="top" wrapText="1"/>
      <protection locked="0"/>
    </xf>
    <xf numFmtId="0" fontId="127" fillId="0" borderId="78" xfId="0" applyFont="1" applyBorder="1" applyAlignment="1" applyProtection="1">
      <alignment horizontal="left" vertical="top" wrapText="1"/>
      <protection locked="0"/>
    </xf>
    <xf numFmtId="0" fontId="127" fillId="0" borderId="65" xfId="0" applyFont="1" applyBorder="1" applyAlignment="1" applyProtection="1">
      <alignment horizontal="left" vertical="top" wrapText="1"/>
      <protection locked="0"/>
    </xf>
    <xf numFmtId="0" fontId="112" fillId="0" borderId="0" xfId="0" applyFont="1" applyAlignment="1">
      <alignment horizontal="left" vertical="center"/>
    </xf>
    <xf numFmtId="0" fontId="88" fillId="18" borderId="0" xfId="10" applyFont="1" applyFill="1" applyAlignment="1" applyProtection="1">
      <alignment horizontal="left" vertical="center" wrapText="1"/>
      <protection locked="0"/>
    </xf>
  </cellXfs>
  <cellStyles count="23">
    <cellStyle name="40 % - Akzent3" xfId="2" builtinId="39"/>
    <cellStyle name="40 % - Akzent4" xfId="3" builtinId="43"/>
    <cellStyle name="Euro" xfId="13" xr:uid="{00000000-0005-0000-0000-000002000000}"/>
    <cellStyle name="Hyperlink 2" xfId="5" xr:uid="{00000000-0005-0000-0000-000003000000}"/>
    <cellStyle name="Hyperlink 3" xfId="8" xr:uid="{00000000-0005-0000-0000-000004000000}"/>
    <cellStyle name="Hyperlink 4" xfId="11" xr:uid="{00000000-0005-0000-0000-000005000000}"/>
    <cellStyle name="Komma" xfId="16" builtinId="3"/>
    <cellStyle name="Komma 2" xfId="6" xr:uid="{00000000-0005-0000-0000-000007000000}"/>
    <cellStyle name="Link" xfId="1" builtinId="8"/>
    <cellStyle name="Link 2" xfId="21" xr:uid="{00000000-0005-0000-0000-000009000000}"/>
    <cellStyle name="Neutral" xfId="19" builtinId="28"/>
    <cellStyle name="Normal 2" xfId="7" xr:uid="{00000000-0005-0000-0000-00000B000000}"/>
    <cellStyle name="Prozent" xfId="17" builtinId="5"/>
    <cellStyle name="Prozent 2" xfId="15" xr:uid="{00000000-0005-0000-0000-00000D000000}"/>
    <cellStyle name="Standard" xfId="0" builtinId="0"/>
    <cellStyle name="Standard 2" xfId="4" xr:uid="{00000000-0005-0000-0000-00000F000000}"/>
    <cellStyle name="Standard 20" xfId="20" xr:uid="{00000000-0005-0000-0000-000010000000}"/>
    <cellStyle name="Standard 3" xfId="9" xr:uid="{00000000-0005-0000-0000-000011000000}"/>
    <cellStyle name="Standard 3 2" xfId="10" xr:uid="{00000000-0005-0000-0000-000012000000}"/>
    <cellStyle name="Standard 4" xfId="12" xr:uid="{00000000-0005-0000-0000-000013000000}"/>
    <cellStyle name="Standard 5" xfId="22" xr:uid="{00000000-0005-0000-0000-000014000000}"/>
    <cellStyle name="Währung" xfId="18" builtinId="4"/>
    <cellStyle name="Währung 2" xfId="14" xr:uid="{00000000-0005-0000-0000-000016000000}"/>
  </cellStyles>
  <dxfs count="200">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ont>
        <color theme="6" tint="0.59996337778862885"/>
      </font>
      <fill>
        <patternFill>
          <bgColor rgb="FFC6EFCE"/>
        </patternFill>
      </fill>
    </dxf>
    <dxf>
      <font>
        <color rgb="FFFFEB9C"/>
      </font>
      <fill>
        <patternFill>
          <bgColor rgb="FFFFEB9C"/>
        </patternFill>
      </fill>
    </dxf>
    <dxf>
      <font>
        <color rgb="FFFFCCCC"/>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ill>
        <patternFill>
          <bgColor theme="0" tint="-0.14996795556505021"/>
        </patternFill>
      </fill>
    </dxf>
    <dxf>
      <fill>
        <patternFill>
          <bgColor theme="0" tint="-4.9989318521683403E-2"/>
        </patternFill>
      </fill>
    </dxf>
    <dxf>
      <font>
        <color theme="0"/>
      </font>
      <fill>
        <patternFill>
          <bgColor theme="4" tint="-0.24994659260841701"/>
        </patternFill>
      </fill>
    </dxf>
    <dxf>
      <fill>
        <patternFill>
          <bgColor rgb="FFFF0000"/>
        </patternFill>
      </fill>
    </dxf>
    <dxf>
      <fill>
        <patternFill>
          <bgColor theme="4" tint="0.59996337778862885"/>
        </patternFill>
      </fill>
    </dxf>
    <dxf>
      <fill>
        <patternFill>
          <bgColor theme="0" tint="-4.9989318521683403E-2"/>
        </patternFill>
      </fill>
    </dxf>
    <dxf>
      <fill>
        <patternFill>
          <bgColor theme="4" tint="0.59996337778862885"/>
        </patternFill>
      </fill>
    </dxf>
    <dxf>
      <fill>
        <patternFill>
          <bgColor theme="0" tint="-4.9989318521683403E-2"/>
        </patternFill>
      </fill>
    </dxf>
    <dxf>
      <fill>
        <patternFill>
          <bgColor theme="4" tint="0.59996337778862885"/>
        </patternFill>
      </fill>
    </dxf>
    <dxf>
      <fill>
        <patternFill>
          <bgColor theme="0" tint="-4.9989318521683403E-2"/>
        </patternFill>
      </fill>
    </dxf>
    <dxf>
      <fill>
        <patternFill>
          <bgColor theme="4" tint="0.59996337778862885"/>
        </patternFill>
      </fill>
    </dxf>
    <dxf>
      <fill>
        <patternFill>
          <bgColor theme="0" tint="-4.9989318521683403E-2"/>
        </patternFill>
      </fill>
    </dxf>
    <dxf>
      <fill>
        <patternFill>
          <bgColor theme="4" tint="0.59996337778862885"/>
        </patternFill>
      </fill>
    </dxf>
    <dxf>
      <fill>
        <patternFill>
          <bgColor theme="0" tint="-4.9989318521683403E-2"/>
        </patternFill>
      </fill>
    </dxf>
    <dxf>
      <fill>
        <patternFill>
          <bgColor theme="4" tint="0.59996337778862885"/>
        </patternFill>
      </fill>
    </dxf>
    <dxf>
      <fill>
        <patternFill>
          <bgColor theme="0" tint="-4.9989318521683403E-2"/>
        </patternFill>
      </fill>
    </dxf>
    <dxf>
      <fill>
        <patternFill>
          <bgColor theme="0" tint="-4.9989318521683403E-2"/>
        </patternFill>
      </fill>
    </dxf>
    <dxf>
      <fill>
        <patternFill>
          <bgColor theme="5" tint="0.59996337778862885"/>
        </patternFill>
      </fill>
    </dxf>
    <dxf>
      <font>
        <color rgb="FF9C0006"/>
      </font>
      <fill>
        <patternFill>
          <bgColor rgb="FFFFC7CE"/>
        </patternFill>
      </fill>
    </dxf>
    <dxf>
      <font>
        <color rgb="FFC00000"/>
      </font>
      <fill>
        <patternFill>
          <bgColor theme="5" tint="0.39994506668294322"/>
        </patternFill>
      </fill>
    </dxf>
    <dxf>
      <fill>
        <patternFill>
          <bgColor theme="0" tint="-0.14996795556505021"/>
        </patternFill>
      </fill>
    </dxf>
    <dxf>
      <fill>
        <patternFill>
          <bgColor theme="0" tint="-4.9989318521683403E-2"/>
        </patternFill>
      </fill>
    </dxf>
    <dxf>
      <fill>
        <patternFill>
          <bgColor theme="5" tint="0.59996337778862885"/>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7" tint="0.79998168889431442"/>
        </patternFill>
      </fill>
    </dxf>
    <dxf>
      <fill>
        <patternFill>
          <bgColor theme="7" tint="0.59996337778862885"/>
        </patternFill>
      </fill>
    </dxf>
    <dxf>
      <fill>
        <patternFill>
          <bgColor theme="9" tint="0.79998168889431442"/>
        </patternFill>
      </fill>
    </dxf>
    <dxf>
      <fill>
        <patternFill>
          <bgColor theme="9" tint="0.59996337778862885"/>
        </patternFill>
      </fill>
    </dxf>
    <dxf>
      <fill>
        <patternFill>
          <bgColor theme="5" tint="0.59996337778862885"/>
        </patternFill>
      </fill>
    </dxf>
    <dxf>
      <fill>
        <patternFill>
          <bgColor theme="5" tint="0.79998168889431442"/>
        </patternFill>
      </fill>
    </dxf>
    <dxf>
      <fill>
        <patternFill>
          <bgColor theme="4" tint="0.79998168889431442"/>
        </patternFill>
      </fill>
    </dxf>
    <dxf>
      <fill>
        <patternFill>
          <bgColor theme="4" tint="0.59996337778862885"/>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0.14996795556505021"/>
        </patternFill>
      </fill>
    </dxf>
    <dxf>
      <fill>
        <patternFill>
          <bgColor theme="0" tint="-4.9989318521683403E-2"/>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4.9989318521683403E-2"/>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4.9989318521683403E-2"/>
        </patternFill>
      </fill>
    </dxf>
    <dxf>
      <fill>
        <patternFill>
          <bgColor theme="0" tint="-0.14996795556505021"/>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4.9989318521683403E-2"/>
        </patternFill>
      </fill>
    </dxf>
    <dxf>
      <fill>
        <patternFill>
          <bgColor theme="0" tint="-0.14996795556505021"/>
        </patternFill>
      </fill>
    </dxf>
    <dxf>
      <font>
        <color theme="6" tint="0.59996337778862885"/>
      </font>
      <fill>
        <patternFill>
          <bgColor rgb="FFC6EFCE"/>
        </patternFill>
      </fill>
    </dxf>
    <dxf>
      <font>
        <color rgb="FFFFEB9C"/>
      </font>
      <fill>
        <patternFill>
          <bgColor rgb="FFFFEB9C"/>
        </patternFill>
      </fill>
    </dxf>
    <dxf>
      <font>
        <color rgb="FFFFCCCC"/>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5" tint="0.59996337778862885"/>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5" tint="0.59996337778862885"/>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0.14996795556505021"/>
        </patternFill>
      </fill>
    </dxf>
    <dxf>
      <fill>
        <patternFill>
          <bgColor theme="0" tint="-4.9989318521683403E-2"/>
        </patternFill>
      </fill>
    </dxf>
    <dxf>
      <fill>
        <patternFill>
          <bgColor theme="0" tint="-4.9989318521683403E-2"/>
        </patternFill>
      </fill>
    </dxf>
    <dxf>
      <fill>
        <patternFill>
          <bgColor theme="0" tint="-0.14996795556505021"/>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4.9989318521683403E-2"/>
        </patternFill>
      </fill>
    </dxf>
    <dxf>
      <fill>
        <patternFill>
          <bgColor theme="0" tint="-0.14996795556505021"/>
        </patternFill>
      </fill>
    </dxf>
    <dxf>
      <fill>
        <patternFill>
          <bgColor theme="0" tint="-0.14996795556505021"/>
        </patternFill>
      </fill>
    </dxf>
    <dxf>
      <fill>
        <patternFill>
          <bgColor theme="0" tint="-4.9989318521683403E-2"/>
        </patternFill>
      </fill>
    </dxf>
    <dxf>
      <fill>
        <patternFill>
          <bgColor theme="0" tint="-4.9989318521683403E-2"/>
        </patternFill>
      </fill>
    </dxf>
    <dxf>
      <fill>
        <patternFill>
          <bgColor theme="0" tint="-0.14996795556505021"/>
        </patternFill>
      </fill>
    </dxf>
    <dxf>
      <fill>
        <patternFill>
          <bgColor theme="0" tint="-0.14996795556505021"/>
        </patternFill>
      </fill>
    </dxf>
    <dxf>
      <fill>
        <patternFill>
          <bgColor theme="0" tint="-4.9989318521683403E-2"/>
        </patternFill>
      </fill>
    </dxf>
    <dxf>
      <fill>
        <patternFill>
          <bgColor theme="0" tint="-4.9989318521683403E-2"/>
        </patternFill>
      </fill>
    </dxf>
    <dxf>
      <fill>
        <patternFill>
          <bgColor theme="0" tint="-0.14996795556505021"/>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4.9989318521683403E-2"/>
        </patternFill>
      </fill>
    </dxf>
    <dxf>
      <fill>
        <patternFill>
          <bgColor theme="0" tint="-0.14996795556505021"/>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4.9989318521683403E-2"/>
        </patternFill>
      </fill>
    </dxf>
    <dxf>
      <fill>
        <patternFill>
          <bgColor theme="0" tint="-0.14996795556505021"/>
        </patternFill>
      </fill>
    </dxf>
    <dxf>
      <fill>
        <patternFill>
          <bgColor theme="0" tint="-0.14996795556505021"/>
        </patternFill>
      </fill>
    </dxf>
    <dxf>
      <fill>
        <patternFill>
          <bgColor theme="0" tint="-4.9989318521683403E-2"/>
        </patternFill>
      </fill>
    </dxf>
  </dxfs>
  <tableStyles count="0" defaultTableStyle="TableStyleMedium9" defaultPivotStyle="PivotStyleLight16"/>
  <colors>
    <mruColors>
      <color rgb="FF73A0CD"/>
      <color rgb="FF6D9BC8"/>
      <color rgb="FF95B0BF"/>
      <color rgb="FF0066CC"/>
      <color rgb="FF99FFCC"/>
      <color rgb="FFCCFF99"/>
      <color rgb="FF99FF99"/>
      <color rgb="FFFF3300"/>
      <color rgb="FFFFEB9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charts/_rels/chart24.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5.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26.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27.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28.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48.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49.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50.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51.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52.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53.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54.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55.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56.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radarChart>
        <c:radarStyle val="filled"/>
        <c:varyColors val="0"/>
        <c:ser>
          <c:idx val="0"/>
          <c:order val="0"/>
          <c:spPr>
            <a:solidFill>
              <a:schemeClr val="accent1">
                <a:alpha val="50000"/>
              </a:schemeClr>
            </a:solidFill>
            <a:ln w="22225"/>
          </c:spPr>
          <c:cat>
            <c:strRef>
              <c:f>Forces!$B$62:$B$70</c:f>
              <c:strCache>
                <c:ptCount val="9"/>
                <c:pt idx="0">
                  <c:v>CUSTOMER RELATIONSHIP</c:v>
                </c:pt>
                <c:pt idx="1">
                  <c:v>REVENUE STREAMS</c:v>
                </c:pt>
                <c:pt idx="2">
                  <c:v>COST STRUCTURE</c:v>
                </c:pt>
                <c:pt idx="3">
                  <c:v>CUSTOMER SEGMENTS</c:v>
                </c:pt>
                <c:pt idx="4">
                  <c:v>CHANNELS</c:v>
                </c:pt>
                <c:pt idx="5">
                  <c:v>CUSTOMER RELATIONSHIP</c:v>
                </c:pt>
                <c:pt idx="6">
                  <c:v>KEY RESSOURCES</c:v>
                </c:pt>
                <c:pt idx="7">
                  <c:v>KEY ACTIVITIES</c:v>
                </c:pt>
                <c:pt idx="8">
                  <c:v>KEY PARTNERSHIP</c:v>
                </c:pt>
              </c:strCache>
            </c:strRef>
          </c:cat>
          <c:val>
            <c:numRef>
              <c:f>Forces!$C$62:$C$70</c:f>
              <c:numCache>
                <c:formatCode>General</c:formatCode>
                <c:ptCount val="9"/>
                <c:pt idx="0">
                  <c:v>3.25</c:v>
                </c:pt>
                <c:pt idx="1">
                  <c:v>3.125</c:v>
                </c:pt>
                <c:pt idx="2">
                  <c:v>3.25</c:v>
                </c:pt>
                <c:pt idx="3">
                  <c:v>2</c:v>
                </c:pt>
                <c:pt idx="4">
                  <c:v>1.5714285714285714</c:v>
                </c:pt>
                <c:pt idx="5">
                  <c:v>2.875</c:v>
                </c:pt>
                <c:pt idx="6">
                  <c:v>1.3333333333333333</c:v>
                </c:pt>
                <c:pt idx="7">
                  <c:v>0.75</c:v>
                </c:pt>
                <c:pt idx="8">
                  <c:v>1.5</c:v>
                </c:pt>
              </c:numCache>
            </c:numRef>
          </c:val>
          <c:extLst>
            <c:ext xmlns:c16="http://schemas.microsoft.com/office/drawing/2014/chart" uri="{C3380CC4-5D6E-409C-BE32-E72D297353CC}">
              <c16:uniqueId val="{00000000-EC14-487F-901F-70C64B7E8F68}"/>
            </c:ext>
          </c:extLst>
        </c:ser>
        <c:dLbls>
          <c:showLegendKey val="0"/>
          <c:showVal val="0"/>
          <c:showCatName val="0"/>
          <c:showSerName val="0"/>
          <c:showPercent val="0"/>
          <c:showBubbleSize val="0"/>
        </c:dLbls>
        <c:axId val="-1708777024"/>
        <c:axId val="-1708774848"/>
      </c:radarChart>
      <c:catAx>
        <c:axId val="-1708777024"/>
        <c:scaling>
          <c:orientation val="minMax"/>
        </c:scaling>
        <c:delete val="0"/>
        <c:axPos val="b"/>
        <c:majorGridlines/>
        <c:numFmt formatCode="General" sourceLinked="0"/>
        <c:majorTickMark val="out"/>
        <c:minorTickMark val="none"/>
        <c:tickLblPos val="nextTo"/>
        <c:crossAx val="-1708774848"/>
        <c:crosses val="autoZero"/>
        <c:auto val="1"/>
        <c:lblAlgn val="ctr"/>
        <c:lblOffset val="100"/>
        <c:noMultiLvlLbl val="0"/>
      </c:catAx>
      <c:valAx>
        <c:axId val="-1708774848"/>
        <c:scaling>
          <c:orientation val="minMax"/>
        </c:scaling>
        <c:delete val="0"/>
        <c:axPos val="l"/>
        <c:majorGridlines/>
        <c:numFmt formatCode="General" sourceLinked="1"/>
        <c:majorTickMark val="cross"/>
        <c:minorTickMark val="none"/>
        <c:tickLblPos val="nextTo"/>
        <c:crossAx val="-1708777024"/>
        <c:crosses val="autoZero"/>
        <c:crossBetween val="between"/>
      </c:valAx>
    </c:plotArea>
    <c:plotVisOnly val="1"/>
    <c:dispBlanksAs val="gap"/>
    <c:showDLblsOverMax val="0"/>
  </c:chart>
  <c:spPr>
    <a:ln>
      <a:noFill/>
    </a:ln>
  </c:spPr>
  <c:printSettings>
    <c:headerFooter/>
    <c:pageMargins b="0.78740157499999996" l="0.7" r="0.7" t="0.78740157499999996"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4453193350831147E-2"/>
          <c:y val="3.0478737928459579E-2"/>
          <c:w val="0.81096011499924903"/>
          <c:h val="0.91180701138472342"/>
        </c:manualLayout>
      </c:layout>
      <c:bubbleChart>
        <c:varyColors val="0"/>
        <c:ser>
          <c:idx val="0"/>
          <c:order val="0"/>
          <c:spPr>
            <a:solidFill>
              <a:schemeClr val="tx2">
                <a:alpha val="45000"/>
              </a:schemeClr>
            </a:solidFill>
            <a:ln>
              <a:solidFill>
                <a:schemeClr val="tx2">
                  <a:lumMod val="40000"/>
                  <a:lumOff val="60000"/>
                </a:schemeClr>
              </a:solidFill>
            </a:ln>
          </c:spPr>
          <c:invertIfNegative val="0"/>
          <c:dPt>
            <c:idx val="0"/>
            <c:invertIfNegative val="0"/>
            <c:bubble3D val="0"/>
            <c:extLst>
              <c:ext xmlns:c16="http://schemas.microsoft.com/office/drawing/2014/chart" uri="{C3380CC4-5D6E-409C-BE32-E72D297353CC}">
                <c16:uniqueId val="{00000000-2C28-4254-9644-8545D529EA55}"/>
              </c:ext>
            </c:extLst>
          </c:dPt>
          <c:dPt>
            <c:idx val="1"/>
            <c:invertIfNegative val="0"/>
            <c:bubble3D val="0"/>
            <c:extLst>
              <c:ext xmlns:c16="http://schemas.microsoft.com/office/drawing/2014/chart" uri="{C3380CC4-5D6E-409C-BE32-E72D297353CC}">
                <c16:uniqueId val="{00000001-2C28-4254-9644-8545D529EA55}"/>
              </c:ext>
            </c:extLst>
          </c:dPt>
          <c:dPt>
            <c:idx val="2"/>
            <c:invertIfNegative val="0"/>
            <c:bubble3D val="0"/>
            <c:extLst>
              <c:ext xmlns:c16="http://schemas.microsoft.com/office/drawing/2014/chart" uri="{C3380CC4-5D6E-409C-BE32-E72D297353CC}">
                <c16:uniqueId val="{00000002-2C28-4254-9644-8545D529EA55}"/>
              </c:ext>
            </c:extLst>
          </c:dPt>
          <c:dPt>
            <c:idx val="3"/>
            <c:invertIfNegative val="0"/>
            <c:bubble3D val="0"/>
            <c:extLst>
              <c:ext xmlns:c16="http://schemas.microsoft.com/office/drawing/2014/chart" uri="{C3380CC4-5D6E-409C-BE32-E72D297353CC}">
                <c16:uniqueId val="{00000003-2C28-4254-9644-8545D529EA55}"/>
              </c:ext>
            </c:extLst>
          </c:dPt>
          <c:dPt>
            <c:idx val="4"/>
            <c:invertIfNegative val="0"/>
            <c:bubble3D val="0"/>
            <c:extLst>
              <c:ext xmlns:c16="http://schemas.microsoft.com/office/drawing/2014/chart" uri="{C3380CC4-5D6E-409C-BE32-E72D297353CC}">
                <c16:uniqueId val="{00000004-2C28-4254-9644-8545D529EA55}"/>
              </c:ext>
            </c:extLst>
          </c:dPt>
          <c:dPt>
            <c:idx val="5"/>
            <c:invertIfNegative val="0"/>
            <c:bubble3D val="0"/>
            <c:extLst>
              <c:ext xmlns:c16="http://schemas.microsoft.com/office/drawing/2014/chart" uri="{C3380CC4-5D6E-409C-BE32-E72D297353CC}">
                <c16:uniqueId val="{00000005-2C28-4254-9644-8545D529EA55}"/>
              </c:ext>
            </c:extLst>
          </c:dPt>
          <c:dPt>
            <c:idx val="6"/>
            <c:invertIfNegative val="0"/>
            <c:bubble3D val="0"/>
            <c:extLst>
              <c:ext xmlns:c16="http://schemas.microsoft.com/office/drawing/2014/chart" uri="{C3380CC4-5D6E-409C-BE32-E72D297353CC}">
                <c16:uniqueId val="{00000006-2C28-4254-9644-8545D529EA55}"/>
              </c:ext>
            </c:extLst>
          </c:dPt>
          <c:dPt>
            <c:idx val="7"/>
            <c:invertIfNegative val="0"/>
            <c:bubble3D val="0"/>
            <c:extLst>
              <c:ext xmlns:c16="http://schemas.microsoft.com/office/drawing/2014/chart" uri="{C3380CC4-5D6E-409C-BE32-E72D297353CC}">
                <c16:uniqueId val="{00000007-2C28-4254-9644-8545D529EA55}"/>
              </c:ext>
            </c:extLst>
          </c:dPt>
          <c:dPt>
            <c:idx val="8"/>
            <c:invertIfNegative val="0"/>
            <c:bubble3D val="0"/>
            <c:extLst>
              <c:ext xmlns:c16="http://schemas.microsoft.com/office/drawing/2014/chart" uri="{C3380CC4-5D6E-409C-BE32-E72D297353CC}">
                <c16:uniqueId val="{00000008-2C28-4254-9644-8545D529EA55}"/>
              </c:ext>
            </c:extLst>
          </c:dPt>
          <c:dPt>
            <c:idx val="9"/>
            <c:invertIfNegative val="0"/>
            <c:bubble3D val="0"/>
            <c:extLst>
              <c:ext xmlns:c16="http://schemas.microsoft.com/office/drawing/2014/chart" uri="{C3380CC4-5D6E-409C-BE32-E72D297353CC}">
                <c16:uniqueId val="{00000009-2C28-4254-9644-8545D529EA55}"/>
              </c:ext>
            </c:extLst>
          </c:dPt>
          <c:dPt>
            <c:idx val="10"/>
            <c:invertIfNegative val="0"/>
            <c:bubble3D val="0"/>
            <c:extLst>
              <c:ext xmlns:c16="http://schemas.microsoft.com/office/drawing/2014/chart" uri="{C3380CC4-5D6E-409C-BE32-E72D297353CC}">
                <c16:uniqueId val="{0000000A-2C28-4254-9644-8545D529EA55}"/>
              </c:ext>
            </c:extLst>
          </c:dPt>
          <c:dPt>
            <c:idx val="11"/>
            <c:invertIfNegative val="0"/>
            <c:bubble3D val="0"/>
            <c:extLst>
              <c:ext xmlns:c16="http://schemas.microsoft.com/office/drawing/2014/chart" uri="{C3380CC4-5D6E-409C-BE32-E72D297353CC}">
                <c16:uniqueId val="{0000000B-2C28-4254-9644-8545D529EA55}"/>
              </c:ext>
            </c:extLst>
          </c:dPt>
          <c:dPt>
            <c:idx val="12"/>
            <c:invertIfNegative val="0"/>
            <c:bubble3D val="0"/>
            <c:extLst>
              <c:ext xmlns:c16="http://schemas.microsoft.com/office/drawing/2014/chart" uri="{C3380CC4-5D6E-409C-BE32-E72D297353CC}">
                <c16:uniqueId val="{0000000C-2C28-4254-9644-8545D529EA55}"/>
              </c:ext>
            </c:extLst>
          </c:dPt>
          <c:dPt>
            <c:idx val="13"/>
            <c:invertIfNegative val="0"/>
            <c:bubble3D val="0"/>
            <c:extLst>
              <c:ext xmlns:c16="http://schemas.microsoft.com/office/drawing/2014/chart" uri="{C3380CC4-5D6E-409C-BE32-E72D297353CC}">
                <c16:uniqueId val="{0000000D-2C28-4254-9644-8545D529EA55}"/>
              </c:ext>
            </c:extLst>
          </c:dPt>
          <c:dPt>
            <c:idx val="14"/>
            <c:invertIfNegative val="0"/>
            <c:bubble3D val="0"/>
            <c:extLst>
              <c:ext xmlns:c16="http://schemas.microsoft.com/office/drawing/2014/chart" uri="{C3380CC4-5D6E-409C-BE32-E72D297353CC}">
                <c16:uniqueId val="{0000000E-2C28-4254-9644-8545D529EA55}"/>
              </c:ext>
            </c:extLst>
          </c:dPt>
          <c:dLbls>
            <c:dLbl>
              <c:idx val="0"/>
              <c:layout>
                <c:manualLayout>
                  <c:x val="-0.13556538256335457"/>
                  <c:y val="0"/>
                </c:manualLayout>
              </c:layout>
              <c:tx>
                <c:rich>
                  <a:bodyPr/>
                  <a:lstStyle/>
                  <a:p>
                    <a:r>
                      <a:rPr lang="en-US"/>
                      <a:t>1.1</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0-2C28-4254-9644-8545D529EA55}"/>
                </c:ext>
              </c:extLst>
            </c:dLbl>
            <c:dLbl>
              <c:idx val="1"/>
              <c:layout>
                <c:manualLayout>
                  <c:x val="-0.14361537576349026"/>
                  <c:y val="-1.4362577556826458E-2"/>
                </c:manualLayout>
              </c:layout>
              <c:tx>
                <c:rich>
                  <a:bodyPr/>
                  <a:lstStyle/>
                  <a:p>
                    <a:r>
                      <a:rPr lang="en-US"/>
                      <a:t>1.2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1-2C28-4254-9644-8545D529EA55}"/>
                </c:ext>
              </c:extLst>
            </c:dLbl>
            <c:dLbl>
              <c:idx val="2"/>
              <c:layout>
                <c:manualLayout>
                  <c:x val="-0.13955899517433806"/>
                  <c:y val="-2.1033799726184348E-3"/>
                </c:manualLayout>
              </c:layout>
              <c:tx>
                <c:rich>
                  <a:bodyPr/>
                  <a:lstStyle/>
                  <a:p>
                    <a:r>
                      <a:rPr lang="en-US"/>
                      <a:t>1.3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2-2C28-4254-9644-8545D529EA55}"/>
                </c:ext>
              </c:extLst>
            </c:dLbl>
            <c:dLbl>
              <c:idx val="3"/>
              <c:tx>
                <c:rich>
                  <a:bodyPr/>
                  <a:lstStyle/>
                  <a:p>
                    <a:r>
                      <a:rPr lang="en-US"/>
                      <a:t>1.4</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3-2C28-4254-9644-8545D529EA55}"/>
                </c:ext>
              </c:extLst>
            </c:dLbl>
            <c:dLbl>
              <c:idx val="4"/>
              <c:layout>
                <c:manualLayout>
                  <c:x val="-6.2355064088305663E-2"/>
                  <c:y val="1.1092627280910566E-2"/>
                </c:manualLayout>
              </c:layout>
              <c:tx>
                <c:rich>
                  <a:bodyPr/>
                  <a:lstStyle/>
                  <a:p>
                    <a:r>
                      <a:t>R5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4-2C28-4254-9644-8545D529EA55}"/>
                </c:ext>
              </c:extLst>
            </c:dLbl>
            <c:dLbl>
              <c:idx val="5"/>
              <c:layout>
                <c:manualLayout>
                  <c:x val="-8.1955025798978162E-2"/>
                  <c:y val="8.8741018247284528E-3"/>
                </c:manualLayout>
              </c:layout>
              <c:tx>
                <c:rich>
                  <a:bodyPr/>
                  <a:lstStyle/>
                  <a:p>
                    <a:r>
                      <a:rPr lang="en-US"/>
                      <a:t>1.4</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5-2C28-4254-9644-8545D529EA55}"/>
                </c:ext>
              </c:extLst>
            </c:dLbl>
            <c:dLbl>
              <c:idx val="6"/>
              <c:layout>
                <c:manualLayout>
                  <c:x val="-6.663088311096739E-2"/>
                  <c:y val="0"/>
                </c:manualLayout>
              </c:layout>
              <c:tx>
                <c:rich>
                  <a:bodyPr/>
                  <a:lstStyle/>
                  <a:p>
                    <a:r>
                      <a:rPr lang="en-US"/>
                      <a:t>2.1</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6-2C28-4254-9644-8545D529EA55}"/>
                </c:ext>
              </c:extLst>
            </c:dLbl>
            <c:dLbl>
              <c:idx val="7"/>
              <c:layout>
                <c:manualLayout>
                  <c:x val="-7.4744472510743856E-2"/>
                  <c:y val="8.8741018247284528E-3"/>
                </c:manualLayout>
              </c:layout>
              <c:tx>
                <c:rich>
                  <a:bodyPr/>
                  <a:lstStyle/>
                  <a:p>
                    <a:r>
                      <a:t>R8</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7-2C28-4254-9644-8545D529EA55}"/>
                </c:ext>
              </c:extLst>
            </c:dLbl>
            <c:dLbl>
              <c:idx val="8"/>
              <c:layout>
                <c:manualLayout>
                  <c:x val="-7.744900231066934E-2"/>
                  <c:y val="-1.331115273709268E-2"/>
                </c:manualLayout>
              </c:layout>
              <c:tx>
                <c:rich>
                  <a:bodyPr/>
                  <a:lstStyle/>
                  <a:p>
                    <a:r>
                      <a:t>R9</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8-2C28-4254-9644-8545D529EA55}"/>
                </c:ext>
              </c:extLst>
            </c:dLbl>
            <c:dLbl>
              <c:idx val="9"/>
              <c:layout>
                <c:manualLayout>
                  <c:x val="-6.1726314148598582E-2"/>
                  <c:y val="-1.1092627280910566E-2"/>
                </c:manualLayout>
              </c:layout>
              <c:tx>
                <c:rich>
                  <a:bodyPr/>
                  <a:lstStyle/>
                  <a:p>
                    <a:r>
                      <a:t>R10</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9-2C28-4254-9644-8545D529EA55}"/>
                </c:ext>
              </c:extLst>
            </c:dLbl>
            <c:dLbl>
              <c:idx val="10"/>
              <c:tx>
                <c:rich>
                  <a:bodyPr/>
                  <a:lstStyle/>
                  <a:p>
                    <a:r>
                      <a:t>R11</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A-2C28-4254-9644-8545D529EA55}"/>
                </c:ext>
              </c:extLst>
            </c:dLbl>
            <c:dLbl>
              <c:idx val="11"/>
              <c:layout>
                <c:manualLayout>
                  <c:x val="-5.6317254548747607E-2"/>
                  <c:y val="-6.65557636854634E-3"/>
                </c:manualLayout>
              </c:layout>
              <c:tx>
                <c:rich>
                  <a:bodyPr/>
                  <a:lstStyle/>
                  <a:p>
                    <a:r>
                      <a:t>R12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B-2C28-4254-9644-8545D529EA55}"/>
                </c:ext>
              </c:extLst>
            </c:dLbl>
            <c:dLbl>
              <c:idx val="12"/>
              <c:layout>
                <c:manualLayout>
                  <c:x val="-6.1726314148598582E-2"/>
                  <c:y val="-1.331115273709268E-2"/>
                </c:manualLayout>
              </c:layout>
              <c:tx>
                <c:rich>
                  <a:bodyPr/>
                  <a:lstStyle/>
                  <a:p>
                    <a:r>
                      <a:t>R13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C-2C28-4254-9644-8545D529EA55}"/>
                </c:ext>
              </c:extLst>
            </c:dLbl>
            <c:dLbl>
              <c:idx val="13"/>
              <c:layout>
                <c:manualLayout>
                  <c:x val="-6.8487745125963478E-2"/>
                  <c:y val="1.1092627280910566E-2"/>
                </c:manualLayout>
              </c:layout>
              <c:tx>
                <c:rich>
                  <a:bodyPr/>
                  <a:lstStyle/>
                  <a:p>
                    <a:r>
                      <a:t>R14</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D-2C28-4254-9644-8545D529EA55}"/>
                </c:ext>
              </c:extLst>
            </c:dLbl>
            <c:dLbl>
              <c:idx val="14"/>
              <c:layout>
                <c:manualLayout>
                  <c:x val="-6.5783108848486815E-2"/>
                  <c:y val="-6.65557636854634E-3"/>
                </c:manualLayout>
              </c:layout>
              <c:tx>
                <c:rich>
                  <a:bodyPr/>
                  <a:lstStyle/>
                  <a:p>
                    <a:r>
                      <a:t>R15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E-2C28-4254-9644-8545D529EA55}"/>
                </c:ext>
              </c:extLst>
            </c:dLbl>
            <c:spPr>
              <a:ln>
                <a:noFill/>
              </a:ln>
            </c:spPr>
            <c:txPr>
              <a:bodyPr/>
              <a:lstStyle/>
              <a:p>
                <a:pPr>
                  <a:defRPr>
                    <a:solidFill>
                      <a:sysClr val="windowText" lastClr="000000"/>
                    </a:solidFill>
                  </a:defRPr>
                </a:pPr>
                <a:endParaRPr lang="fr-F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Forces!$A$118:$A$121</c:f>
              <c:numCache>
                <c:formatCode>General</c:formatCode>
                <c:ptCount val="4"/>
                <c:pt idx="0">
                  <c:v>9</c:v>
                </c:pt>
                <c:pt idx="1">
                  <c:v>7</c:v>
                </c:pt>
                <c:pt idx="2">
                  <c:v>5</c:v>
                </c:pt>
                <c:pt idx="3">
                  <c:v>3</c:v>
                </c:pt>
              </c:numCache>
            </c:numRef>
          </c:xVal>
          <c:yVal>
            <c:numRef>
              <c:f>Forces!$B$118:$B$121</c:f>
              <c:numCache>
                <c:formatCode>General</c:formatCode>
                <c:ptCount val="4"/>
                <c:pt idx="0">
                  <c:v>3</c:v>
                </c:pt>
                <c:pt idx="1">
                  <c:v>4</c:v>
                </c:pt>
                <c:pt idx="2">
                  <c:v>3</c:v>
                </c:pt>
                <c:pt idx="3">
                  <c:v>3</c:v>
                </c:pt>
              </c:numCache>
            </c:numRef>
          </c:yVal>
          <c:bubbleSize>
            <c:numRef>
              <c:f>Forces!$C$118:$C$121</c:f>
              <c:numCache>
                <c:formatCode>General</c:formatCode>
                <c:ptCount val="4"/>
                <c:pt idx="0">
                  <c:v>1</c:v>
                </c:pt>
                <c:pt idx="1">
                  <c:v>1</c:v>
                </c:pt>
                <c:pt idx="2">
                  <c:v>1</c:v>
                </c:pt>
                <c:pt idx="3">
                  <c:v>1</c:v>
                </c:pt>
              </c:numCache>
            </c:numRef>
          </c:bubbleSize>
          <c:bubble3D val="0"/>
          <c:extLst>
            <c:ext xmlns:c16="http://schemas.microsoft.com/office/drawing/2014/chart" uri="{C3380CC4-5D6E-409C-BE32-E72D297353CC}">
              <c16:uniqueId val="{0000000F-2C28-4254-9644-8545D529EA55}"/>
            </c:ext>
          </c:extLst>
        </c:ser>
        <c:dLbls>
          <c:showLegendKey val="0"/>
          <c:showVal val="0"/>
          <c:showCatName val="0"/>
          <c:showSerName val="0"/>
          <c:showPercent val="0"/>
          <c:showBubbleSize val="0"/>
        </c:dLbls>
        <c:bubbleScale val="100"/>
        <c:showNegBubbles val="0"/>
        <c:axId val="-1708786272"/>
        <c:axId val="-1708775392"/>
      </c:bubbleChart>
      <c:valAx>
        <c:axId val="-1708786272"/>
        <c:scaling>
          <c:orientation val="minMax"/>
          <c:max val="10"/>
          <c:min val="0"/>
        </c:scaling>
        <c:delete val="0"/>
        <c:axPos val="b"/>
        <c:numFmt formatCode="General" sourceLinked="1"/>
        <c:majorTickMark val="out"/>
        <c:minorTickMark val="none"/>
        <c:tickLblPos val="nextTo"/>
        <c:crossAx val="-1708775392"/>
        <c:crosses val="autoZero"/>
        <c:crossBetween val="midCat"/>
        <c:majorUnit val="1"/>
        <c:minorUnit val="0.1"/>
      </c:valAx>
      <c:valAx>
        <c:axId val="-1708775392"/>
        <c:scaling>
          <c:orientation val="minMax"/>
          <c:max val="5"/>
          <c:min val="0"/>
        </c:scaling>
        <c:delete val="0"/>
        <c:axPos val="l"/>
        <c:numFmt formatCode="General" sourceLinked="1"/>
        <c:majorTickMark val="out"/>
        <c:minorTickMark val="none"/>
        <c:tickLblPos val="nextTo"/>
        <c:crossAx val="-1708786272"/>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4453193350831147E-2"/>
          <c:y val="3.0478737928459579E-2"/>
          <c:w val="0.81096011499924903"/>
          <c:h val="0.91180701138472342"/>
        </c:manualLayout>
      </c:layout>
      <c:bubbleChart>
        <c:varyColors val="0"/>
        <c:ser>
          <c:idx val="0"/>
          <c:order val="0"/>
          <c:spPr>
            <a:solidFill>
              <a:schemeClr val="tx2">
                <a:alpha val="45000"/>
              </a:schemeClr>
            </a:solidFill>
            <a:ln>
              <a:solidFill>
                <a:schemeClr val="tx2">
                  <a:lumMod val="40000"/>
                  <a:lumOff val="60000"/>
                </a:schemeClr>
              </a:solidFill>
            </a:ln>
          </c:spPr>
          <c:invertIfNegative val="0"/>
          <c:dPt>
            <c:idx val="0"/>
            <c:invertIfNegative val="0"/>
            <c:bubble3D val="0"/>
            <c:extLst>
              <c:ext xmlns:c16="http://schemas.microsoft.com/office/drawing/2014/chart" uri="{C3380CC4-5D6E-409C-BE32-E72D297353CC}">
                <c16:uniqueId val="{00000000-6697-4759-99F6-1B62FE6D9338}"/>
              </c:ext>
            </c:extLst>
          </c:dPt>
          <c:dPt>
            <c:idx val="1"/>
            <c:invertIfNegative val="0"/>
            <c:bubble3D val="0"/>
            <c:extLst>
              <c:ext xmlns:c16="http://schemas.microsoft.com/office/drawing/2014/chart" uri="{C3380CC4-5D6E-409C-BE32-E72D297353CC}">
                <c16:uniqueId val="{00000001-6697-4759-99F6-1B62FE6D9338}"/>
              </c:ext>
            </c:extLst>
          </c:dPt>
          <c:dPt>
            <c:idx val="2"/>
            <c:invertIfNegative val="0"/>
            <c:bubble3D val="0"/>
            <c:extLst>
              <c:ext xmlns:c16="http://schemas.microsoft.com/office/drawing/2014/chart" uri="{C3380CC4-5D6E-409C-BE32-E72D297353CC}">
                <c16:uniqueId val="{00000002-6697-4759-99F6-1B62FE6D9338}"/>
              </c:ext>
            </c:extLst>
          </c:dPt>
          <c:dPt>
            <c:idx val="3"/>
            <c:invertIfNegative val="0"/>
            <c:bubble3D val="0"/>
            <c:extLst>
              <c:ext xmlns:c16="http://schemas.microsoft.com/office/drawing/2014/chart" uri="{C3380CC4-5D6E-409C-BE32-E72D297353CC}">
                <c16:uniqueId val="{00000003-6697-4759-99F6-1B62FE6D9338}"/>
              </c:ext>
            </c:extLst>
          </c:dPt>
          <c:dPt>
            <c:idx val="4"/>
            <c:invertIfNegative val="0"/>
            <c:bubble3D val="0"/>
            <c:extLst>
              <c:ext xmlns:c16="http://schemas.microsoft.com/office/drawing/2014/chart" uri="{C3380CC4-5D6E-409C-BE32-E72D297353CC}">
                <c16:uniqueId val="{00000004-6697-4759-99F6-1B62FE6D9338}"/>
              </c:ext>
            </c:extLst>
          </c:dPt>
          <c:dPt>
            <c:idx val="5"/>
            <c:invertIfNegative val="0"/>
            <c:bubble3D val="0"/>
            <c:extLst>
              <c:ext xmlns:c16="http://schemas.microsoft.com/office/drawing/2014/chart" uri="{C3380CC4-5D6E-409C-BE32-E72D297353CC}">
                <c16:uniqueId val="{00000005-6697-4759-99F6-1B62FE6D9338}"/>
              </c:ext>
            </c:extLst>
          </c:dPt>
          <c:dPt>
            <c:idx val="6"/>
            <c:invertIfNegative val="0"/>
            <c:bubble3D val="0"/>
            <c:extLst>
              <c:ext xmlns:c16="http://schemas.microsoft.com/office/drawing/2014/chart" uri="{C3380CC4-5D6E-409C-BE32-E72D297353CC}">
                <c16:uniqueId val="{00000006-6697-4759-99F6-1B62FE6D9338}"/>
              </c:ext>
            </c:extLst>
          </c:dPt>
          <c:dPt>
            <c:idx val="7"/>
            <c:invertIfNegative val="0"/>
            <c:bubble3D val="0"/>
            <c:extLst>
              <c:ext xmlns:c16="http://schemas.microsoft.com/office/drawing/2014/chart" uri="{C3380CC4-5D6E-409C-BE32-E72D297353CC}">
                <c16:uniqueId val="{00000007-6697-4759-99F6-1B62FE6D9338}"/>
              </c:ext>
            </c:extLst>
          </c:dPt>
          <c:dPt>
            <c:idx val="8"/>
            <c:invertIfNegative val="0"/>
            <c:bubble3D val="0"/>
            <c:extLst>
              <c:ext xmlns:c16="http://schemas.microsoft.com/office/drawing/2014/chart" uri="{C3380CC4-5D6E-409C-BE32-E72D297353CC}">
                <c16:uniqueId val="{00000008-6697-4759-99F6-1B62FE6D9338}"/>
              </c:ext>
            </c:extLst>
          </c:dPt>
          <c:dPt>
            <c:idx val="9"/>
            <c:invertIfNegative val="0"/>
            <c:bubble3D val="0"/>
            <c:extLst>
              <c:ext xmlns:c16="http://schemas.microsoft.com/office/drawing/2014/chart" uri="{C3380CC4-5D6E-409C-BE32-E72D297353CC}">
                <c16:uniqueId val="{00000009-6697-4759-99F6-1B62FE6D9338}"/>
              </c:ext>
            </c:extLst>
          </c:dPt>
          <c:dPt>
            <c:idx val="10"/>
            <c:invertIfNegative val="0"/>
            <c:bubble3D val="0"/>
            <c:extLst>
              <c:ext xmlns:c16="http://schemas.microsoft.com/office/drawing/2014/chart" uri="{C3380CC4-5D6E-409C-BE32-E72D297353CC}">
                <c16:uniqueId val="{0000000A-6697-4759-99F6-1B62FE6D9338}"/>
              </c:ext>
            </c:extLst>
          </c:dPt>
          <c:dPt>
            <c:idx val="11"/>
            <c:invertIfNegative val="0"/>
            <c:bubble3D val="0"/>
            <c:extLst>
              <c:ext xmlns:c16="http://schemas.microsoft.com/office/drawing/2014/chart" uri="{C3380CC4-5D6E-409C-BE32-E72D297353CC}">
                <c16:uniqueId val="{0000000B-6697-4759-99F6-1B62FE6D9338}"/>
              </c:ext>
            </c:extLst>
          </c:dPt>
          <c:dPt>
            <c:idx val="12"/>
            <c:invertIfNegative val="0"/>
            <c:bubble3D val="0"/>
            <c:extLst>
              <c:ext xmlns:c16="http://schemas.microsoft.com/office/drawing/2014/chart" uri="{C3380CC4-5D6E-409C-BE32-E72D297353CC}">
                <c16:uniqueId val="{0000000C-6697-4759-99F6-1B62FE6D9338}"/>
              </c:ext>
            </c:extLst>
          </c:dPt>
          <c:dPt>
            <c:idx val="13"/>
            <c:invertIfNegative val="0"/>
            <c:bubble3D val="0"/>
            <c:extLst>
              <c:ext xmlns:c16="http://schemas.microsoft.com/office/drawing/2014/chart" uri="{C3380CC4-5D6E-409C-BE32-E72D297353CC}">
                <c16:uniqueId val="{0000000D-6697-4759-99F6-1B62FE6D9338}"/>
              </c:ext>
            </c:extLst>
          </c:dPt>
          <c:dPt>
            <c:idx val="14"/>
            <c:invertIfNegative val="0"/>
            <c:bubble3D val="0"/>
            <c:extLst>
              <c:ext xmlns:c16="http://schemas.microsoft.com/office/drawing/2014/chart" uri="{C3380CC4-5D6E-409C-BE32-E72D297353CC}">
                <c16:uniqueId val="{0000000E-6697-4759-99F6-1B62FE6D9338}"/>
              </c:ext>
            </c:extLst>
          </c:dPt>
          <c:dLbls>
            <c:dLbl>
              <c:idx val="0"/>
              <c:layout>
                <c:manualLayout>
                  <c:x val="-0.13556538256335457"/>
                  <c:y val="0"/>
                </c:manualLayout>
              </c:layout>
              <c:tx>
                <c:rich>
                  <a:bodyPr/>
                  <a:lstStyle/>
                  <a:p>
                    <a:r>
                      <a:rPr lang="en-US"/>
                      <a:t>2.1</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0-6697-4759-99F6-1B62FE6D9338}"/>
                </c:ext>
              </c:extLst>
            </c:dLbl>
            <c:dLbl>
              <c:idx val="1"/>
              <c:layout>
                <c:manualLayout>
                  <c:x val="-0.14361537576349026"/>
                  <c:y val="-1.4362577556826458E-2"/>
                </c:manualLayout>
              </c:layout>
              <c:tx>
                <c:rich>
                  <a:bodyPr/>
                  <a:lstStyle/>
                  <a:p>
                    <a:r>
                      <a:rPr lang="en-US"/>
                      <a:t>2.2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1-6697-4759-99F6-1B62FE6D9338}"/>
                </c:ext>
              </c:extLst>
            </c:dLbl>
            <c:dLbl>
              <c:idx val="2"/>
              <c:layout>
                <c:manualLayout>
                  <c:x val="-0.13955899517433806"/>
                  <c:y val="-2.1033799726184348E-3"/>
                </c:manualLayout>
              </c:layout>
              <c:tx>
                <c:rich>
                  <a:bodyPr/>
                  <a:lstStyle/>
                  <a:p>
                    <a:r>
                      <a:rPr lang="en-US"/>
                      <a:t>2.3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2-6697-4759-99F6-1B62FE6D9338}"/>
                </c:ext>
              </c:extLst>
            </c:dLbl>
            <c:dLbl>
              <c:idx val="3"/>
              <c:tx>
                <c:rich>
                  <a:bodyPr/>
                  <a:lstStyle/>
                  <a:p>
                    <a:r>
                      <a:rPr lang="en-US"/>
                      <a:t>2.4</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3-6697-4759-99F6-1B62FE6D9338}"/>
                </c:ext>
              </c:extLst>
            </c:dLbl>
            <c:dLbl>
              <c:idx val="4"/>
              <c:layout>
                <c:manualLayout>
                  <c:x val="-0.13352953308096621"/>
                  <c:y val="-1.2204965146141616E-2"/>
                </c:manualLayout>
              </c:layout>
              <c:tx>
                <c:rich>
                  <a:bodyPr/>
                  <a:lstStyle/>
                  <a:p>
                    <a:r>
                      <a:rPr lang="en-US"/>
                      <a:t>2.5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4-6697-4759-99F6-1B62FE6D9338}"/>
                </c:ext>
              </c:extLst>
            </c:dLbl>
            <c:dLbl>
              <c:idx val="5"/>
              <c:layout>
                <c:manualLayout>
                  <c:x val="-0.1388947007387194"/>
                  <c:y val="8.8742815213403454E-3"/>
                </c:manualLayout>
              </c:layout>
              <c:tx>
                <c:rich>
                  <a:bodyPr/>
                  <a:lstStyle/>
                  <a:p>
                    <a:r>
                      <a:rPr lang="en-US"/>
                      <a:t>2.6</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5-6697-4759-99F6-1B62FE6D9338}"/>
                </c:ext>
              </c:extLst>
            </c:dLbl>
            <c:dLbl>
              <c:idx val="6"/>
              <c:layout>
                <c:manualLayout>
                  <c:x val="-0.1283153074659521"/>
                  <c:y val="0"/>
                </c:manualLayout>
              </c:layout>
              <c:tx>
                <c:rich>
                  <a:bodyPr/>
                  <a:lstStyle/>
                  <a:p>
                    <a:r>
                      <a:rPr lang="en-US"/>
                      <a:t>2.7</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6-6697-4759-99F6-1B62FE6D9338}"/>
                </c:ext>
              </c:extLst>
            </c:dLbl>
            <c:dLbl>
              <c:idx val="7"/>
              <c:layout>
                <c:manualLayout>
                  <c:x val="-0.12219393511883324"/>
                  <c:y val="1.6639965757612816E-2"/>
                </c:manualLayout>
              </c:layout>
              <c:tx>
                <c:rich>
                  <a:bodyPr/>
                  <a:lstStyle/>
                  <a:p>
                    <a:r>
                      <a:rPr lang="en-US"/>
                      <a:t>2.8</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7-6697-4759-99F6-1B62FE6D9338}"/>
                </c:ext>
              </c:extLst>
            </c:dLbl>
            <c:dLbl>
              <c:idx val="8"/>
              <c:layout>
                <c:manualLayout>
                  <c:x val="-7.744900231066934E-2"/>
                  <c:y val="-1.331115273709268E-2"/>
                </c:manualLayout>
              </c:layout>
              <c:tx>
                <c:rich>
                  <a:bodyPr/>
                  <a:lstStyle/>
                  <a:p>
                    <a:r>
                      <a:t>R9</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8-6697-4759-99F6-1B62FE6D9338}"/>
                </c:ext>
              </c:extLst>
            </c:dLbl>
            <c:dLbl>
              <c:idx val="9"/>
              <c:layout>
                <c:manualLayout>
                  <c:x val="-6.1726314148598582E-2"/>
                  <c:y val="-1.1092627280910566E-2"/>
                </c:manualLayout>
              </c:layout>
              <c:tx>
                <c:rich>
                  <a:bodyPr/>
                  <a:lstStyle/>
                  <a:p>
                    <a:r>
                      <a:t>R10</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9-6697-4759-99F6-1B62FE6D9338}"/>
                </c:ext>
              </c:extLst>
            </c:dLbl>
            <c:dLbl>
              <c:idx val="10"/>
              <c:tx>
                <c:rich>
                  <a:bodyPr/>
                  <a:lstStyle/>
                  <a:p>
                    <a:r>
                      <a:t>R11</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A-6697-4759-99F6-1B62FE6D9338}"/>
                </c:ext>
              </c:extLst>
            </c:dLbl>
            <c:dLbl>
              <c:idx val="11"/>
              <c:layout>
                <c:manualLayout>
                  <c:x val="-5.6317254548747607E-2"/>
                  <c:y val="-6.65557636854634E-3"/>
                </c:manualLayout>
              </c:layout>
              <c:tx>
                <c:rich>
                  <a:bodyPr/>
                  <a:lstStyle/>
                  <a:p>
                    <a:r>
                      <a:t>R12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B-6697-4759-99F6-1B62FE6D9338}"/>
                </c:ext>
              </c:extLst>
            </c:dLbl>
            <c:dLbl>
              <c:idx val="12"/>
              <c:layout>
                <c:manualLayout>
                  <c:x val="-6.1726314148598582E-2"/>
                  <c:y val="-1.331115273709268E-2"/>
                </c:manualLayout>
              </c:layout>
              <c:tx>
                <c:rich>
                  <a:bodyPr/>
                  <a:lstStyle/>
                  <a:p>
                    <a:r>
                      <a:t>R13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C-6697-4759-99F6-1B62FE6D9338}"/>
                </c:ext>
              </c:extLst>
            </c:dLbl>
            <c:dLbl>
              <c:idx val="13"/>
              <c:layout>
                <c:manualLayout>
                  <c:x val="-6.8487745125963478E-2"/>
                  <c:y val="1.1092627280910566E-2"/>
                </c:manualLayout>
              </c:layout>
              <c:tx>
                <c:rich>
                  <a:bodyPr/>
                  <a:lstStyle/>
                  <a:p>
                    <a:r>
                      <a:t>R14</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D-6697-4759-99F6-1B62FE6D9338}"/>
                </c:ext>
              </c:extLst>
            </c:dLbl>
            <c:dLbl>
              <c:idx val="14"/>
              <c:layout>
                <c:manualLayout>
                  <c:x val="-6.5783108848486815E-2"/>
                  <c:y val="-6.65557636854634E-3"/>
                </c:manualLayout>
              </c:layout>
              <c:tx>
                <c:rich>
                  <a:bodyPr/>
                  <a:lstStyle/>
                  <a:p>
                    <a:r>
                      <a:t>R15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E-6697-4759-99F6-1B62FE6D9338}"/>
                </c:ext>
              </c:extLst>
            </c:dLbl>
            <c:spPr>
              <a:ln>
                <a:noFill/>
              </a:ln>
            </c:spPr>
            <c:txPr>
              <a:bodyPr/>
              <a:lstStyle/>
              <a:p>
                <a:pPr>
                  <a:defRPr>
                    <a:solidFill>
                      <a:sysClr val="windowText" lastClr="000000"/>
                    </a:solidFill>
                  </a:defRPr>
                </a:pPr>
                <a:endParaRPr lang="fr-F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Forces!$A$123:$A$130</c:f>
              <c:numCache>
                <c:formatCode>General</c:formatCode>
                <c:ptCount val="8"/>
                <c:pt idx="0">
                  <c:v>5</c:v>
                </c:pt>
                <c:pt idx="1">
                  <c:v>4</c:v>
                </c:pt>
                <c:pt idx="2">
                  <c:v>8</c:v>
                </c:pt>
                <c:pt idx="3">
                  <c:v>8</c:v>
                </c:pt>
                <c:pt idx="4">
                  <c:v>5</c:v>
                </c:pt>
                <c:pt idx="5">
                  <c:v>9</c:v>
                </c:pt>
                <c:pt idx="6">
                  <c:v>5</c:v>
                </c:pt>
                <c:pt idx="7">
                  <c:v>7</c:v>
                </c:pt>
              </c:numCache>
            </c:numRef>
          </c:xVal>
          <c:yVal>
            <c:numRef>
              <c:f>Forces!$B$123:$B$130</c:f>
              <c:numCache>
                <c:formatCode>General</c:formatCode>
                <c:ptCount val="8"/>
                <c:pt idx="0">
                  <c:v>5</c:v>
                </c:pt>
                <c:pt idx="1">
                  <c:v>2</c:v>
                </c:pt>
                <c:pt idx="2">
                  <c:v>4</c:v>
                </c:pt>
                <c:pt idx="3">
                  <c:v>4</c:v>
                </c:pt>
                <c:pt idx="4">
                  <c:v>3</c:v>
                </c:pt>
                <c:pt idx="5">
                  <c:v>2</c:v>
                </c:pt>
                <c:pt idx="6">
                  <c:v>2</c:v>
                </c:pt>
                <c:pt idx="7">
                  <c:v>3</c:v>
                </c:pt>
              </c:numCache>
            </c:numRef>
          </c:yVal>
          <c:bubbleSize>
            <c:numRef>
              <c:f>Forces!$C$123:$C$130</c:f>
              <c:numCache>
                <c:formatCode>General</c:formatCode>
                <c:ptCount val="8"/>
                <c:pt idx="0">
                  <c:v>1</c:v>
                </c:pt>
                <c:pt idx="1">
                  <c:v>1</c:v>
                </c:pt>
                <c:pt idx="2">
                  <c:v>1</c:v>
                </c:pt>
                <c:pt idx="3">
                  <c:v>1</c:v>
                </c:pt>
                <c:pt idx="4">
                  <c:v>1</c:v>
                </c:pt>
                <c:pt idx="5">
                  <c:v>1</c:v>
                </c:pt>
                <c:pt idx="6">
                  <c:v>1</c:v>
                </c:pt>
                <c:pt idx="7">
                  <c:v>1</c:v>
                </c:pt>
              </c:numCache>
            </c:numRef>
          </c:bubbleSize>
          <c:bubble3D val="0"/>
          <c:extLst>
            <c:ext xmlns:c16="http://schemas.microsoft.com/office/drawing/2014/chart" uri="{C3380CC4-5D6E-409C-BE32-E72D297353CC}">
              <c16:uniqueId val="{0000000F-6697-4759-99F6-1B62FE6D9338}"/>
            </c:ext>
          </c:extLst>
        </c:ser>
        <c:dLbls>
          <c:showLegendKey val="0"/>
          <c:showVal val="0"/>
          <c:showCatName val="0"/>
          <c:showSerName val="0"/>
          <c:showPercent val="0"/>
          <c:showBubbleSize val="0"/>
        </c:dLbls>
        <c:bubbleScale val="100"/>
        <c:showNegBubbles val="0"/>
        <c:axId val="-1873034048"/>
        <c:axId val="-1634954800"/>
      </c:bubbleChart>
      <c:valAx>
        <c:axId val="-1873034048"/>
        <c:scaling>
          <c:orientation val="minMax"/>
          <c:max val="10"/>
          <c:min val="0"/>
        </c:scaling>
        <c:delete val="0"/>
        <c:axPos val="b"/>
        <c:numFmt formatCode="General" sourceLinked="1"/>
        <c:majorTickMark val="out"/>
        <c:minorTickMark val="none"/>
        <c:tickLblPos val="nextTo"/>
        <c:crossAx val="-1634954800"/>
        <c:crosses val="autoZero"/>
        <c:crossBetween val="midCat"/>
        <c:majorUnit val="1"/>
        <c:minorUnit val="0.1"/>
      </c:valAx>
      <c:valAx>
        <c:axId val="-1634954800"/>
        <c:scaling>
          <c:orientation val="minMax"/>
          <c:max val="5"/>
          <c:min val="0"/>
        </c:scaling>
        <c:delete val="0"/>
        <c:axPos val="l"/>
        <c:numFmt formatCode="General" sourceLinked="1"/>
        <c:majorTickMark val="out"/>
        <c:minorTickMark val="none"/>
        <c:tickLblPos val="nextTo"/>
        <c:crossAx val="-1873034048"/>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4453193350831147E-2"/>
          <c:y val="3.0478737928459579E-2"/>
          <c:w val="0.81096011499924903"/>
          <c:h val="0.91180701138472342"/>
        </c:manualLayout>
      </c:layout>
      <c:bubbleChart>
        <c:varyColors val="0"/>
        <c:ser>
          <c:idx val="0"/>
          <c:order val="0"/>
          <c:spPr>
            <a:solidFill>
              <a:schemeClr val="tx2">
                <a:alpha val="45000"/>
              </a:schemeClr>
            </a:solidFill>
            <a:ln>
              <a:solidFill>
                <a:schemeClr val="tx2">
                  <a:lumMod val="40000"/>
                  <a:lumOff val="60000"/>
                </a:schemeClr>
              </a:solidFill>
            </a:ln>
          </c:spPr>
          <c:invertIfNegative val="0"/>
          <c:dPt>
            <c:idx val="0"/>
            <c:invertIfNegative val="0"/>
            <c:bubble3D val="0"/>
            <c:extLst>
              <c:ext xmlns:c16="http://schemas.microsoft.com/office/drawing/2014/chart" uri="{C3380CC4-5D6E-409C-BE32-E72D297353CC}">
                <c16:uniqueId val="{00000000-790D-42C1-A516-1C9B2CD000EE}"/>
              </c:ext>
            </c:extLst>
          </c:dPt>
          <c:dPt>
            <c:idx val="1"/>
            <c:invertIfNegative val="0"/>
            <c:bubble3D val="0"/>
            <c:extLst>
              <c:ext xmlns:c16="http://schemas.microsoft.com/office/drawing/2014/chart" uri="{C3380CC4-5D6E-409C-BE32-E72D297353CC}">
                <c16:uniqueId val="{00000001-790D-42C1-A516-1C9B2CD000EE}"/>
              </c:ext>
            </c:extLst>
          </c:dPt>
          <c:dPt>
            <c:idx val="2"/>
            <c:invertIfNegative val="0"/>
            <c:bubble3D val="0"/>
            <c:extLst>
              <c:ext xmlns:c16="http://schemas.microsoft.com/office/drawing/2014/chart" uri="{C3380CC4-5D6E-409C-BE32-E72D297353CC}">
                <c16:uniqueId val="{00000002-790D-42C1-A516-1C9B2CD000EE}"/>
              </c:ext>
            </c:extLst>
          </c:dPt>
          <c:dPt>
            <c:idx val="3"/>
            <c:invertIfNegative val="0"/>
            <c:bubble3D val="0"/>
            <c:extLst>
              <c:ext xmlns:c16="http://schemas.microsoft.com/office/drawing/2014/chart" uri="{C3380CC4-5D6E-409C-BE32-E72D297353CC}">
                <c16:uniqueId val="{00000003-790D-42C1-A516-1C9B2CD000EE}"/>
              </c:ext>
            </c:extLst>
          </c:dPt>
          <c:dPt>
            <c:idx val="4"/>
            <c:invertIfNegative val="0"/>
            <c:bubble3D val="0"/>
            <c:extLst>
              <c:ext xmlns:c16="http://schemas.microsoft.com/office/drawing/2014/chart" uri="{C3380CC4-5D6E-409C-BE32-E72D297353CC}">
                <c16:uniqueId val="{00000004-790D-42C1-A516-1C9B2CD000EE}"/>
              </c:ext>
            </c:extLst>
          </c:dPt>
          <c:dPt>
            <c:idx val="5"/>
            <c:invertIfNegative val="0"/>
            <c:bubble3D val="0"/>
            <c:extLst>
              <c:ext xmlns:c16="http://schemas.microsoft.com/office/drawing/2014/chart" uri="{C3380CC4-5D6E-409C-BE32-E72D297353CC}">
                <c16:uniqueId val="{00000005-790D-42C1-A516-1C9B2CD000EE}"/>
              </c:ext>
            </c:extLst>
          </c:dPt>
          <c:dPt>
            <c:idx val="6"/>
            <c:invertIfNegative val="0"/>
            <c:bubble3D val="0"/>
            <c:extLst>
              <c:ext xmlns:c16="http://schemas.microsoft.com/office/drawing/2014/chart" uri="{C3380CC4-5D6E-409C-BE32-E72D297353CC}">
                <c16:uniqueId val="{00000006-790D-42C1-A516-1C9B2CD000EE}"/>
              </c:ext>
            </c:extLst>
          </c:dPt>
          <c:dPt>
            <c:idx val="7"/>
            <c:invertIfNegative val="0"/>
            <c:bubble3D val="0"/>
            <c:extLst>
              <c:ext xmlns:c16="http://schemas.microsoft.com/office/drawing/2014/chart" uri="{C3380CC4-5D6E-409C-BE32-E72D297353CC}">
                <c16:uniqueId val="{00000007-790D-42C1-A516-1C9B2CD000EE}"/>
              </c:ext>
            </c:extLst>
          </c:dPt>
          <c:dPt>
            <c:idx val="8"/>
            <c:invertIfNegative val="0"/>
            <c:bubble3D val="0"/>
            <c:extLst>
              <c:ext xmlns:c16="http://schemas.microsoft.com/office/drawing/2014/chart" uri="{C3380CC4-5D6E-409C-BE32-E72D297353CC}">
                <c16:uniqueId val="{00000008-790D-42C1-A516-1C9B2CD000EE}"/>
              </c:ext>
            </c:extLst>
          </c:dPt>
          <c:dPt>
            <c:idx val="9"/>
            <c:invertIfNegative val="0"/>
            <c:bubble3D val="0"/>
            <c:extLst>
              <c:ext xmlns:c16="http://schemas.microsoft.com/office/drawing/2014/chart" uri="{C3380CC4-5D6E-409C-BE32-E72D297353CC}">
                <c16:uniqueId val="{00000009-790D-42C1-A516-1C9B2CD000EE}"/>
              </c:ext>
            </c:extLst>
          </c:dPt>
          <c:dPt>
            <c:idx val="10"/>
            <c:invertIfNegative val="0"/>
            <c:bubble3D val="0"/>
            <c:extLst>
              <c:ext xmlns:c16="http://schemas.microsoft.com/office/drawing/2014/chart" uri="{C3380CC4-5D6E-409C-BE32-E72D297353CC}">
                <c16:uniqueId val="{0000000A-790D-42C1-A516-1C9B2CD000EE}"/>
              </c:ext>
            </c:extLst>
          </c:dPt>
          <c:dPt>
            <c:idx val="11"/>
            <c:invertIfNegative val="0"/>
            <c:bubble3D val="0"/>
            <c:extLst>
              <c:ext xmlns:c16="http://schemas.microsoft.com/office/drawing/2014/chart" uri="{C3380CC4-5D6E-409C-BE32-E72D297353CC}">
                <c16:uniqueId val="{0000000B-790D-42C1-A516-1C9B2CD000EE}"/>
              </c:ext>
            </c:extLst>
          </c:dPt>
          <c:dPt>
            <c:idx val="12"/>
            <c:invertIfNegative val="0"/>
            <c:bubble3D val="0"/>
            <c:extLst>
              <c:ext xmlns:c16="http://schemas.microsoft.com/office/drawing/2014/chart" uri="{C3380CC4-5D6E-409C-BE32-E72D297353CC}">
                <c16:uniqueId val="{0000000C-790D-42C1-A516-1C9B2CD000EE}"/>
              </c:ext>
            </c:extLst>
          </c:dPt>
          <c:dPt>
            <c:idx val="13"/>
            <c:invertIfNegative val="0"/>
            <c:bubble3D val="0"/>
            <c:extLst>
              <c:ext xmlns:c16="http://schemas.microsoft.com/office/drawing/2014/chart" uri="{C3380CC4-5D6E-409C-BE32-E72D297353CC}">
                <c16:uniqueId val="{0000000D-790D-42C1-A516-1C9B2CD000EE}"/>
              </c:ext>
            </c:extLst>
          </c:dPt>
          <c:dPt>
            <c:idx val="14"/>
            <c:invertIfNegative val="0"/>
            <c:bubble3D val="0"/>
            <c:extLst>
              <c:ext xmlns:c16="http://schemas.microsoft.com/office/drawing/2014/chart" uri="{C3380CC4-5D6E-409C-BE32-E72D297353CC}">
                <c16:uniqueId val="{0000000E-790D-42C1-A516-1C9B2CD000EE}"/>
              </c:ext>
            </c:extLst>
          </c:dPt>
          <c:dLbls>
            <c:dLbl>
              <c:idx val="0"/>
              <c:layout>
                <c:manualLayout>
                  <c:x val="-0.13556538256335457"/>
                  <c:y val="0"/>
                </c:manualLayout>
              </c:layout>
              <c:tx>
                <c:rich>
                  <a:bodyPr/>
                  <a:lstStyle/>
                  <a:p>
                    <a:r>
                      <a:rPr lang="en-US"/>
                      <a:t>3.1</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0-790D-42C1-A516-1C9B2CD000EE}"/>
                </c:ext>
              </c:extLst>
            </c:dLbl>
            <c:dLbl>
              <c:idx val="1"/>
              <c:layout>
                <c:manualLayout>
                  <c:x val="-0.14361537576349026"/>
                  <c:y val="-1.4362577556826458E-2"/>
                </c:manualLayout>
              </c:layout>
              <c:tx>
                <c:rich>
                  <a:bodyPr/>
                  <a:lstStyle/>
                  <a:p>
                    <a:r>
                      <a:rPr lang="en-US"/>
                      <a:t>3.2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1-790D-42C1-A516-1C9B2CD000EE}"/>
                </c:ext>
              </c:extLst>
            </c:dLbl>
            <c:dLbl>
              <c:idx val="2"/>
              <c:layout>
                <c:manualLayout>
                  <c:x val="-0.13955899517433806"/>
                  <c:y val="-2.1033799726184348E-3"/>
                </c:manualLayout>
              </c:layout>
              <c:tx>
                <c:rich>
                  <a:bodyPr/>
                  <a:lstStyle/>
                  <a:p>
                    <a:r>
                      <a:rPr lang="en-US"/>
                      <a:t>3.3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2-790D-42C1-A516-1C9B2CD000EE}"/>
                </c:ext>
              </c:extLst>
            </c:dLbl>
            <c:dLbl>
              <c:idx val="3"/>
              <c:tx>
                <c:rich>
                  <a:bodyPr/>
                  <a:lstStyle/>
                  <a:p>
                    <a:r>
                      <a:rPr lang="en-US"/>
                      <a:t>3.4</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3-790D-42C1-A516-1C9B2CD000EE}"/>
                </c:ext>
              </c:extLst>
            </c:dLbl>
            <c:dLbl>
              <c:idx val="4"/>
              <c:layout>
                <c:manualLayout>
                  <c:x val="-6.2355064088305663E-2"/>
                  <c:y val="1.1092627280910566E-2"/>
                </c:manualLayout>
              </c:layout>
              <c:tx>
                <c:rich>
                  <a:bodyPr/>
                  <a:lstStyle/>
                  <a:p>
                    <a:r>
                      <a:t>R5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4-790D-42C1-A516-1C9B2CD000EE}"/>
                </c:ext>
              </c:extLst>
            </c:dLbl>
            <c:dLbl>
              <c:idx val="5"/>
              <c:layout>
                <c:manualLayout>
                  <c:x val="-8.1955025798978162E-2"/>
                  <c:y val="8.8741018247284528E-3"/>
                </c:manualLayout>
              </c:layout>
              <c:tx>
                <c:rich>
                  <a:bodyPr/>
                  <a:lstStyle/>
                  <a:p>
                    <a:r>
                      <a:rPr lang="en-US"/>
                      <a:t>1.4</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5-790D-42C1-A516-1C9B2CD000EE}"/>
                </c:ext>
              </c:extLst>
            </c:dLbl>
            <c:dLbl>
              <c:idx val="6"/>
              <c:layout>
                <c:manualLayout>
                  <c:x val="-6.663088311096739E-2"/>
                  <c:y val="0"/>
                </c:manualLayout>
              </c:layout>
              <c:tx>
                <c:rich>
                  <a:bodyPr/>
                  <a:lstStyle/>
                  <a:p>
                    <a:r>
                      <a:rPr lang="en-US"/>
                      <a:t>2.1</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6-790D-42C1-A516-1C9B2CD000EE}"/>
                </c:ext>
              </c:extLst>
            </c:dLbl>
            <c:dLbl>
              <c:idx val="7"/>
              <c:layout>
                <c:manualLayout>
                  <c:x val="-7.4744472510743856E-2"/>
                  <c:y val="8.8741018247284528E-3"/>
                </c:manualLayout>
              </c:layout>
              <c:tx>
                <c:rich>
                  <a:bodyPr/>
                  <a:lstStyle/>
                  <a:p>
                    <a:r>
                      <a:t>R8</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7-790D-42C1-A516-1C9B2CD000EE}"/>
                </c:ext>
              </c:extLst>
            </c:dLbl>
            <c:dLbl>
              <c:idx val="8"/>
              <c:layout>
                <c:manualLayout>
                  <c:x val="-7.744900231066934E-2"/>
                  <c:y val="-1.331115273709268E-2"/>
                </c:manualLayout>
              </c:layout>
              <c:tx>
                <c:rich>
                  <a:bodyPr/>
                  <a:lstStyle/>
                  <a:p>
                    <a:r>
                      <a:t>R9</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8-790D-42C1-A516-1C9B2CD000EE}"/>
                </c:ext>
              </c:extLst>
            </c:dLbl>
            <c:dLbl>
              <c:idx val="9"/>
              <c:layout>
                <c:manualLayout>
                  <c:x val="-6.1726314148598582E-2"/>
                  <c:y val="-1.1092627280910566E-2"/>
                </c:manualLayout>
              </c:layout>
              <c:tx>
                <c:rich>
                  <a:bodyPr/>
                  <a:lstStyle/>
                  <a:p>
                    <a:r>
                      <a:t>R10</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9-790D-42C1-A516-1C9B2CD000EE}"/>
                </c:ext>
              </c:extLst>
            </c:dLbl>
            <c:dLbl>
              <c:idx val="10"/>
              <c:tx>
                <c:rich>
                  <a:bodyPr/>
                  <a:lstStyle/>
                  <a:p>
                    <a:r>
                      <a:t>R11</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A-790D-42C1-A516-1C9B2CD000EE}"/>
                </c:ext>
              </c:extLst>
            </c:dLbl>
            <c:dLbl>
              <c:idx val="11"/>
              <c:layout>
                <c:manualLayout>
                  <c:x val="-5.6317254548747607E-2"/>
                  <c:y val="-6.65557636854634E-3"/>
                </c:manualLayout>
              </c:layout>
              <c:tx>
                <c:rich>
                  <a:bodyPr/>
                  <a:lstStyle/>
                  <a:p>
                    <a:r>
                      <a:t>R12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B-790D-42C1-A516-1C9B2CD000EE}"/>
                </c:ext>
              </c:extLst>
            </c:dLbl>
            <c:dLbl>
              <c:idx val="12"/>
              <c:layout>
                <c:manualLayout>
                  <c:x val="-6.1726314148598582E-2"/>
                  <c:y val="-1.331115273709268E-2"/>
                </c:manualLayout>
              </c:layout>
              <c:tx>
                <c:rich>
                  <a:bodyPr/>
                  <a:lstStyle/>
                  <a:p>
                    <a:r>
                      <a:t>R13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C-790D-42C1-A516-1C9B2CD000EE}"/>
                </c:ext>
              </c:extLst>
            </c:dLbl>
            <c:dLbl>
              <c:idx val="13"/>
              <c:layout>
                <c:manualLayout>
                  <c:x val="-6.8487745125963478E-2"/>
                  <c:y val="1.1092627280910566E-2"/>
                </c:manualLayout>
              </c:layout>
              <c:tx>
                <c:rich>
                  <a:bodyPr/>
                  <a:lstStyle/>
                  <a:p>
                    <a:r>
                      <a:t>R14</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D-790D-42C1-A516-1C9B2CD000EE}"/>
                </c:ext>
              </c:extLst>
            </c:dLbl>
            <c:dLbl>
              <c:idx val="14"/>
              <c:layout>
                <c:manualLayout>
                  <c:x val="-6.5783108848486815E-2"/>
                  <c:y val="-6.65557636854634E-3"/>
                </c:manualLayout>
              </c:layout>
              <c:tx>
                <c:rich>
                  <a:bodyPr/>
                  <a:lstStyle/>
                  <a:p>
                    <a:r>
                      <a:t>R15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E-790D-42C1-A516-1C9B2CD000EE}"/>
                </c:ext>
              </c:extLst>
            </c:dLbl>
            <c:spPr>
              <a:ln>
                <a:noFill/>
              </a:ln>
            </c:spPr>
            <c:txPr>
              <a:bodyPr/>
              <a:lstStyle/>
              <a:p>
                <a:pPr>
                  <a:defRPr>
                    <a:solidFill>
                      <a:sysClr val="windowText" lastClr="000000"/>
                    </a:solidFill>
                  </a:defRPr>
                </a:pPr>
                <a:endParaRPr lang="fr-F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Forces!$A$132:$A$135</c:f>
              <c:numCache>
                <c:formatCode>General</c:formatCode>
                <c:ptCount val="4"/>
                <c:pt idx="0">
                  <c:v>5</c:v>
                </c:pt>
                <c:pt idx="1">
                  <c:v>5</c:v>
                </c:pt>
                <c:pt idx="2">
                  <c:v>5</c:v>
                </c:pt>
                <c:pt idx="3">
                  <c:v>5</c:v>
                </c:pt>
              </c:numCache>
            </c:numRef>
          </c:xVal>
          <c:yVal>
            <c:numRef>
              <c:f>Forces!$B$132:$B$135</c:f>
              <c:numCache>
                <c:formatCode>General</c:formatCode>
                <c:ptCount val="4"/>
                <c:pt idx="0">
                  <c:v>5</c:v>
                </c:pt>
                <c:pt idx="1">
                  <c:v>4</c:v>
                </c:pt>
                <c:pt idx="2">
                  <c:v>2</c:v>
                </c:pt>
                <c:pt idx="3">
                  <c:v>2</c:v>
                </c:pt>
              </c:numCache>
            </c:numRef>
          </c:yVal>
          <c:bubbleSize>
            <c:numRef>
              <c:f>Forces!$C$132:$C$135</c:f>
              <c:numCache>
                <c:formatCode>General</c:formatCode>
                <c:ptCount val="4"/>
                <c:pt idx="0">
                  <c:v>1</c:v>
                </c:pt>
                <c:pt idx="1">
                  <c:v>1</c:v>
                </c:pt>
                <c:pt idx="2">
                  <c:v>1</c:v>
                </c:pt>
                <c:pt idx="3">
                  <c:v>1</c:v>
                </c:pt>
              </c:numCache>
            </c:numRef>
          </c:bubbleSize>
          <c:bubble3D val="0"/>
          <c:extLst>
            <c:ext xmlns:c16="http://schemas.microsoft.com/office/drawing/2014/chart" uri="{C3380CC4-5D6E-409C-BE32-E72D297353CC}">
              <c16:uniqueId val="{0000000F-790D-42C1-A516-1C9B2CD000EE}"/>
            </c:ext>
          </c:extLst>
        </c:ser>
        <c:dLbls>
          <c:showLegendKey val="0"/>
          <c:showVal val="0"/>
          <c:showCatName val="0"/>
          <c:showSerName val="0"/>
          <c:showPercent val="0"/>
          <c:showBubbleSize val="0"/>
        </c:dLbls>
        <c:bubbleScale val="100"/>
        <c:showNegBubbles val="0"/>
        <c:axId val="-1634953712"/>
        <c:axId val="-1634961872"/>
      </c:bubbleChart>
      <c:valAx>
        <c:axId val="-1634953712"/>
        <c:scaling>
          <c:orientation val="minMax"/>
          <c:max val="10"/>
          <c:min val="0"/>
        </c:scaling>
        <c:delete val="0"/>
        <c:axPos val="b"/>
        <c:numFmt formatCode="General" sourceLinked="1"/>
        <c:majorTickMark val="out"/>
        <c:minorTickMark val="none"/>
        <c:tickLblPos val="nextTo"/>
        <c:crossAx val="-1634961872"/>
        <c:crosses val="autoZero"/>
        <c:crossBetween val="midCat"/>
        <c:majorUnit val="1"/>
        <c:minorUnit val="0.1"/>
      </c:valAx>
      <c:valAx>
        <c:axId val="-1634961872"/>
        <c:scaling>
          <c:orientation val="minMax"/>
          <c:max val="5"/>
          <c:min val="0"/>
        </c:scaling>
        <c:delete val="0"/>
        <c:axPos val="l"/>
        <c:numFmt formatCode="General" sourceLinked="1"/>
        <c:majorTickMark val="out"/>
        <c:minorTickMark val="none"/>
        <c:tickLblPos val="nextTo"/>
        <c:crossAx val="-1634953712"/>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4453193350831147E-2"/>
          <c:y val="3.0478737928459579E-2"/>
          <c:w val="0.81096011499924903"/>
          <c:h val="0.91180701138472342"/>
        </c:manualLayout>
      </c:layout>
      <c:bubbleChart>
        <c:varyColors val="0"/>
        <c:ser>
          <c:idx val="0"/>
          <c:order val="0"/>
          <c:spPr>
            <a:solidFill>
              <a:schemeClr val="tx2">
                <a:alpha val="45000"/>
              </a:schemeClr>
            </a:solidFill>
            <a:ln>
              <a:solidFill>
                <a:schemeClr val="tx2">
                  <a:lumMod val="40000"/>
                  <a:lumOff val="60000"/>
                </a:schemeClr>
              </a:solidFill>
            </a:ln>
          </c:spPr>
          <c:invertIfNegative val="0"/>
          <c:dPt>
            <c:idx val="0"/>
            <c:invertIfNegative val="0"/>
            <c:bubble3D val="0"/>
            <c:extLst>
              <c:ext xmlns:c16="http://schemas.microsoft.com/office/drawing/2014/chart" uri="{C3380CC4-5D6E-409C-BE32-E72D297353CC}">
                <c16:uniqueId val="{00000000-3744-4676-8098-3FA6A3B08E59}"/>
              </c:ext>
            </c:extLst>
          </c:dPt>
          <c:dPt>
            <c:idx val="1"/>
            <c:invertIfNegative val="0"/>
            <c:bubble3D val="0"/>
            <c:extLst>
              <c:ext xmlns:c16="http://schemas.microsoft.com/office/drawing/2014/chart" uri="{C3380CC4-5D6E-409C-BE32-E72D297353CC}">
                <c16:uniqueId val="{00000001-3744-4676-8098-3FA6A3B08E59}"/>
              </c:ext>
            </c:extLst>
          </c:dPt>
          <c:dPt>
            <c:idx val="2"/>
            <c:invertIfNegative val="0"/>
            <c:bubble3D val="0"/>
            <c:extLst>
              <c:ext xmlns:c16="http://schemas.microsoft.com/office/drawing/2014/chart" uri="{C3380CC4-5D6E-409C-BE32-E72D297353CC}">
                <c16:uniqueId val="{00000002-3744-4676-8098-3FA6A3B08E59}"/>
              </c:ext>
            </c:extLst>
          </c:dPt>
          <c:dPt>
            <c:idx val="3"/>
            <c:invertIfNegative val="0"/>
            <c:bubble3D val="0"/>
            <c:extLst>
              <c:ext xmlns:c16="http://schemas.microsoft.com/office/drawing/2014/chart" uri="{C3380CC4-5D6E-409C-BE32-E72D297353CC}">
                <c16:uniqueId val="{00000003-3744-4676-8098-3FA6A3B08E59}"/>
              </c:ext>
            </c:extLst>
          </c:dPt>
          <c:dPt>
            <c:idx val="4"/>
            <c:invertIfNegative val="0"/>
            <c:bubble3D val="0"/>
            <c:extLst>
              <c:ext xmlns:c16="http://schemas.microsoft.com/office/drawing/2014/chart" uri="{C3380CC4-5D6E-409C-BE32-E72D297353CC}">
                <c16:uniqueId val="{00000004-3744-4676-8098-3FA6A3B08E59}"/>
              </c:ext>
            </c:extLst>
          </c:dPt>
          <c:dPt>
            <c:idx val="5"/>
            <c:invertIfNegative val="0"/>
            <c:bubble3D val="0"/>
            <c:extLst>
              <c:ext xmlns:c16="http://schemas.microsoft.com/office/drawing/2014/chart" uri="{C3380CC4-5D6E-409C-BE32-E72D297353CC}">
                <c16:uniqueId val="{00000005-3744-4676-8098-3FA6A3B08E59}"/>
              </c:ext>
            </c:extLst>
          </c:dPt>
          <c:dPt>
            <c:idx val="6"/>
            <c:invertIfNegative val="0"/>
            <c:bubble3D val="0"/>
            <c:extLst>
              <c:ext xmlns:c16="http://schemas.microsoft.com/office/drawing/2014/chart" uri="{C3380CC4-5D6E-409C-BE32-E72D297353CC}">
                <c16:uniqueId val="{00000006-3744-4676-8098-3FA6A3B08E59}"/>
              </c:ext>
            </c:extLst>
          </c:dPt>
          <c:dPt>
            <c:idx val="7"/>
            <c:invertIfNegative val="0"/>
            <c:bubble3D val="0"/>
            <c:extLst>
              <c:ext xmlns:c16="http://schemas.microsoft.com/office/drawing/2014/chart" uri="{C3380CC4-5D6E-409C-BE32-E72D297353CC}">
                <c16:uniqueId val="{00000007-3744-4676-8098-3FA6A3B08E59}"/>
              </c:ext>
            </c:extLst>
          </c:dPt>
          <c:dPt>
            <c:idx val="8"/>
            <c:invertIfNegative val="0"/>
            <c:bubble3D val="0"/>
            <c:extLst>
              <c:ext xmlns:c16="http://schemas.microsoft.com/office/drawing/2014/chart" uri="{C3380CC4-5D6E-409C-BE32-E72D297353CC}">
                <c16:uniqueId val="{00000008-3744-4676-8098-3FA6A3B08E59}"/>
              </c:ext>
            </c:extLst>
          </c:dPt>
          <c:dPt>
            <c:idx val="9"/>
            <c:invertIfNegative val="0"/>
            <c:bubble3D val="0"/>
            <c:extLst>
              <c:ext xmlns:c16="http://schemas.microsoft.com/office/drawing/2014/chart" uri="{C3380CC4-5D6E-409C-BE32-E72D297353CC}">
                <c16:uniqueId val="{00000009-3744-4676-8098-3FA6A3B08E59}"/>
              </c:ext>
            </c:extLst>
          </c:dPt>
          <c:dPt>
            <c:idx val="10"/>
            <c:invertIfNegative val="0"/>
            <c:bubble3D val="0"/>
            <c:extLst>
              <c:ext xmlns:c16="http://schemas.microsoft.com/office/drawing/2014/chart" uri="{C3380CC4-5D6E-409C-BE32-E72D297353CC}">
                <c16:uniqueId val="{0000000A-3744-4676-8098-3FA6A3B08E59}"/>
              </c:ext>
            </c:extLst>
          </c:dPt>
          <c:dPt>
            <c:idx val="11"/>
            <c:invertIfNegative val="0"/>
            <c:bubble3D val="0"/>
            <c:extLst>
              <c:ext xmlns:c16="http://schemas.microsoft.com/office/drawing/2014/chart" uri="{C3380CC4-5D6E-409C-BE32-E72D297353CC}">
                <c16:uniqueId val="{0000000B-3744-4676-8098-3FA6A3B08E59}"/>
              </c:ext>
            </c:extLst>
          </c:dPt>
          <c:dPt>
            <c:idx val="12"/>
            <c:invertIfNegative val="0"/>
            <c:bubble3D val="0"/>
            <c:extLst>
              <c:ext xmlns:c16="http://schemas.microsoft.com/office/drawing/2014/chart" uri="{C3380CC4-5D6E-409C-BE32-E72D297353CC}">
                <c16:uniqueId val="{0000000C-3744-4676-8098-3FA6A3B08E59}"/>
              </c:ext>
            </c:extLst>
          </c:dPt>
          <c:dPt>
            <c:idx val="13"/>
            <c:invertIfNegative val="0"/>
            <c:bubble3D val="0"/>
            <c:extLst>
              <c:ext xmlns:c16="http://schemas.microsoft.com/office/drawing/2014/chart" uri="{C3380CC4-5D6E-409C-BE32-E72D297353CC}">
                <c16:uniqueId val="{0000000D-3744-4676-8098-3FA6A3B08E59}"/>
              </c:ext>
            </c:extLst>
          </c:dPt>
          <c:dPt>
            <c:idx val="14"/>
            <c:invertIfNegative val="0"/>
            <c:bubble3D val="0"/>
            <c:extLst>
              <c:ext xmlns:c16="http://schemas.microsoft.com/office/drawing/2014/chart" uri="{C3380CC4-5D6E-409C-BE32-E72D297353CC}">
                <c16:uniqueId val="{0000000E-3744-4676-8098-3FA6A3B08E59}"/>
              </c:ext>
            </c:extLst>
          </c:dPt>
          <c:dLbls>
            <c:dLbl>
              <c:idx val="0"/>
              <c:layout>
                <c:manualLayout>
                  <c:x val="-0.13556538256335457"/>
                  <c:y val="0"/>
                </c:manualLayout>
              </c:layout>
              <c:tx>
                <c:rich>
                  <a:bodyPr/>
                  <a:lstStyle/>
                  <a:p>
                    <a:r>
                      <a:rPr lang="en-US"/>
                      <a:t>4.1</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0-3744-4676-8098-3FA6A3B08E59}"/>
                </c:ext>
              </c:extLst>
            </c:dLbl>
            <c:dLbl>
              <c:idx val="1"/>
              <c:layout>
                <c:manualLayout>
                  <c:x val="-0.14361537576349026"/>
                  <c:y val="-1.4362577556826458E-2"/>
                </c:manualLayout>
              </c:layout>
              <c:tx>
                <c:rich>
                  <a:bodyPr/>
                  <a:lstStyle/>
                  <a:p>
                    <a:r>
                      <a:rPr lang="en-US"/>
                      <a:t>4.2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1-3744-4676-8098-3FA6A3B08E59}"/>
                </c:ext>
              </c:extLst>
            </c:dLbl>
            <c:dLbl>
              <c:idx val="2"/>
              <c:layout>
                <c:manualLayout>
                  <c:x val="-0.13955899517433806"/>
                  <c:y val="-2.1033799726184348E-3"/>
                </c:manualLayout>
              </c:layout>
              <c:tx>
                <c:rich>
                  <a:bodyPr/>
                  <a:lstStyle/>
                  <a:p>
                    <a:r>
                      <a:rPr lang="en-US"/>
                      <a:t>4.3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2-3744-4676-8098-3FA6A3B08E59}"/>
                </c:ext>
              </c:extLst>
            </c:dLbl>
            <c:dLbl>
              <c:idx val="3"/>
              <c:tx>
                <c:rich>
                  <a:bodyPr/>
                  <a:lstStyle/>
                  <a:p>
                    <a:r>
                      <a:rPr lang="en-US"/>
                      <a:t>1.4</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3-3744-4676-8098-3FA6A3B08E59}"/>
                </c:ext>
              </c:extLst>
            </c:dLbl>
            <c:dLbl>
              <c:idx val="4"/>
              <c:layout>
                <c:manualLayout>
                  <c:x val="-6.2355064088305663E-2"/>
                  <c:y val="1.1092627280910566E-2"/>
                </c:manualLayout>
              </c:layout>
              <c:tx>
                <c:rich>
                  <a:bodyPr/>
                  <a:lstStyle/>
                  <a:p>
                    <a:r>
                      <a:t>R5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4-3744-4676-8098-3FA6A3B08E59}"/>
                </c:ext>
              </c:extLst>
            </c:dLbl>
            <c:dLbl>
              <c:idx val="5"/>
              <c:layout>
                <c:manualLayout>
                  <c:x val="-8.1955025798978162E-2"/>
                  <c:y val="8.8741018247284528E-3"/>
                </c:manualLayout>
              </c:layout>
              <c:tx>
                <c:rich>
                  <a:bodyPr/>
                  <a:lstStyle/>
                  <a:p>
                    <a:r>
                      <a:rPr lang="en-US"/>
                      <a:t>1.4</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5-3744-4676-8098-3FA6A3B08E59}"/>
                </c:ext>
              </c:extLst>
            </c:dLbl>
            <c:dLbl>
              <c:idx val="6"/>
              <c:layout>
                <c:manualLayout>
                  <c:x val="-6.663088311096739E-2"/>
                  <c:y val="0"/>
                </c:manualLayout>
              </c:layout>
              <c:tx>
                <c:rich>
                  <a:bodyPr/>
                  <a:lstStyle/>
                  <a:p>
                    <a:r>
                      <a:rPr lang="en-US"/>
                      <a:t>2.1</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6-3744-4676-8098-3FA6A3B08E59}"/>
                </c:ext>
              </c:extLst>
            </c:dLbl>
            <c:dLbl>
              <c:idx val="7"/>
              <c:layout>
                <c:manualLayout>
                  <c:x val="-7.4744472510743856E-2"/>
                  <c:y val="8.8741018247284528E-3"/>
                </c:manualLayout>
              </c:layout>
              <c:tx>
                <c:rich>
                  <a:bodyPr/>
                  <a:lstStyle/>
                  <a:p>
                    <a:r>
                      <a:t>R8</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7-3744-4676-8098-3FA6A3B08E59}"/>
                </c:ext>
              </c:extLst>
            </c:dLbl>
            <c:dLbl>
              <c:idx val="8"/>
              <c:layout>
                <c:manualLayout>
                  <c:x val="-7.744900231066934E-2"/>
                  <c:y val="-1.331115273709268E-2"/>
                </c:manualLayout>
              </c:layout>
              <c:tx>
                <c:rich>
                  <a:bodyPr/>
                  <a:lstStyle/>
                  <a:p>
                    <a:r>
                      <a:t>R9</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8-3744-4676-8098-3FA6A3B08E59}"/>
                </c:ext>
              </c:extLst>
            </c:dLbl>
            <c:dLbl>
              <c:idx val="9"/>
              <c:layout>
                <c:manualLayout>
                  <c:x val="-6.1726314148598582E-2"/>
                  <c:y val="-1.1092627280910566E-2"/>
                </c:manualLayout>
              </c:layout>
              <c:tx>
                <c:rich>
                  <a:bodyPr/>
                  <a:lstStyle/>
                  <a:p>
                    <a:r>
                      <a:t>R10</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9-3744-4676-8098-3FA6A3B08E59}"/>
                </c:ext>
              </c:extLst>
            </c:dLbl>
            <c:dLbl>
              <c:idx val="10"/>
              <c:tx>
                <c:rich>
                  <a:bodyPr/>
                  <a:lstStyle/>
                  <a:p>
                    <a:r>
                      <a:t>R11</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A-3744-4676-8098-3FA6A3B08E59}"/>
                </c:ext>
              </c:extLst>
            </c:dLbl>
            <c:dLbl>
              <c:idx val="11"/>
              <c:layout>
                <c:manualLayout>
                  <c:x val="-5.6317254548747607E-2"/>
                  <c:y val="-6.65557636854634E-3"/>
                </c:manualLayout>
              </c:layout>
              <c:tx>
                <c:rich>
                  <a:bodyPr/>
                  <a:lstStyle/>
                  <a:p>
                    <a:r>
                      <a:t>R12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B-3744-4676-8098-3FA6A3B08E59}"/>
                </c:ext>
              </c:extLst>
            </c:dLbl>
            <c:dLbl>
              <c:idx val="12"/>
              <c:layout>
                <c:manualLayout>
                  <c:x val="-6.1726314148598582E-2"/>
                  <c:y val="-1.331115273709268E-2"/>
                </c:manualLayout>
              </c:layout>
              <c:tx>
                <c:rich>
                  <a:bodyPr/>
                  <a:lstStyle/>
                  <a:p>
                    <a:r>
                      <a:t>R13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C-3744-4676-8098-3FA6A3B08E59}"/>
                </c:ext>
              </c:extLst>
            </c:dLbl>
            <c:dLbl>
              <c:idx val="13"/>
              <c:layout>
                <c:manualLayout>
                  <c:x val="-6.8487745125963478E-2"/>
                  <c:y val="1.1092627280910566E-2"/>
                </c:manualLayout>
              </c:layout>
              <c:tx>
                <c:rich>
                  <a:bodyPr/>
                  <a:lstStyle/>
                  <a:p>
                    <a:r>
                      <a:t>R14</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D-3744-4676-8098-3FA6A3B08E59}"/>
                </c:ext>
              </c:extLst>
            </c:dLbl>
            <c:dLbl>
              <c:idx val="14"/>
              <c:layout>
                <c:manualLayout>
                  <c:x val="-6.5783108848486815E-2"/>
                  <c:y val="-6.65557636854634E-3"/>
                </c:manualLayout>
              </c:layout>
              <c:tx>
                <c:rich>
                  <a:bodyPr/>
                  <a:lstStyle/>
                  <a:p>
                    <a:r>
                      <a:t>R15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E-3744-4676-8098-3FA6A3B08E59}"/>
                </c:ext>
              </c:extLst>
            </c:dLbl>
            <c:spPr>
              <a:ln>
                <a:noFill/>
              </a:ln>
            </c:spPr>
            <c:txPr>
              <a:bodyPr/>
              <a:lstStyle/>
              <a:p>
                <a:pPr>
                  <a:defRPr>
                    <a:solidFill>
                      <a:sysClr val="windowText" lastClr="000000"/>
                    </a:solidFill>
                  </a:defRPr>
                </a:pPr>
                <a:endParaRPr lang="fr-F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Forces!$A$137:$A$139</c:f>
              <c:numCache>
                <c:formatCode>General</c:formatCode>
                <c:ptCount val="3"/>
                <c:pt idx="0">
                  <c:v>5</c:v>
                </c:pt>
                <c:pt idx="1">
                  <c:v>5</c:v>
                </c:pt>
                <c:pt idx="2">
                  <c:v>5</c:v>
                </c:pt>
              </c:numCache>
            </c:numRef>
          </c:xVal>
          <c:yVal>
            <c:numRef>
              <c:f>Forces!$B$137:$B$139</c:f>
              <c:numCache>
                <c:formatCode>General</c:formatCode>
                <c:ptCount val="3"/>
                <c:pt idx="0">
                  <c:v>3</c:v>
                </c:pt>
                <c:pt idx="1">
                  <c:v>2</c:v>
                </c:pt>
                <c:pt idx="2">
                  <c:v>1</c:v>
                </c:pt>
              </c:numCache>
            </c:numRef>
          </c:yVal>
          <c:bubbleSize>
            <c:numRef>
              <c:f>Forces!$C$137:$C$139</c:f>
              <c:numCache>
                <c:formatCode>General</c:formatCode>
                <c:ptCount val="3"/>
                <c:pt idx="0">
                  <c:v>1</c:v>
                </c:pt>
                <c:pt idx="1">
                  <c:v>1</c:v>
                </c:pt>
                <c:pt idx="2">
                  <c:v>1</c:v>
                </c:pt>
              </c:numCache>
            </c:numRef>
          </c:bubbleSize>
          <c:bubble3D val="0"/>
          <c:extLst>
            <c:ext xmlns:c16="http://schemas.microsoft.com/office/drawing/2014/chart" uri="{C3380CC4-5D6E-409C-BE32-E72D297353CC}">
              <c16:uniqueId val="{0000000F-3744-4676-8098-3FA6A3B08E59}"/>
            </c:ext>
          </c:extLst>
        </c:ser>
        <c:dLbls>
          <c:showLegendKey val="0"/>
          <c:showVal val="0"/>
          <c:showCatName val="0"/>
          <c:showSerName val="0"/>
          <c:showPercent val="0"/>
          <c:showBubbleSize val="0"/>
        </c:dLbls>
        <c:bubbleScale val="100"/>
        <c:showNegBubbles val="0"/>
        <c:axId val="-1634955888"/>
        <c:axId val="-1634963504"/>
      </c:bubbleChart>
      <c:valAx>
        <c:axId val="-1634955888"/>
        <c:scaling>
          <c:orientation val="minMax"/>
          <c:max val="10"/>
          <c:min val="0"/>
        </c:scaling>
        <c:delete val="0"/>
        <c:axPos val="b"/>
        <c:numFmt formatCode="General" sourceLinked="1"/>
        <c:majorTickMark val="out"/>
        <c:minorTickMark val="none"/>
        <c:tickLblPos val="nextTo"/>
        <c:crossAx val="-1634963504"/>
        <c:crosses val="autoZero"/>
        <c:crossBetween val="midCat"/>
        <c:majorUnit val="1"/>
        <c:minorUnit val="0.1"/>
      </c:valAx>
      <c:valAx>
        <c:axId val="-1634963504"/>
        <c:scaling>
          <c:orientation val="minMax"/>
          <c:max val="5"/>
          <c:min val="0"/>
        </c:scaling>
        <c:delete val="0"/>
        <c:axPos val="l"/>
        <c:numFmt formatCode="General" sourceLinked="1"/>
        <c:majorTickMark val="out"/>
        <c:minorTickMark val="none"/>
        <c:tickLblPos val="nextTo"/>
        <c:crossAx val="-1634955888"/>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4453193350831147E-2"/>
          <c:y val="3.0478737928459579E-2"/>
          <c:w val="0.81096011499924903"/>
          <c:h val="0.91180701138472342"/>
        </c:manualLayout>
      </c:layout>
      <c:bubbleChart>
        <c:varyColors val="0"/>
        <c:ser>
          <c:idx val="0"/>
          <c:order val="0"/>
          <c:spPr>
            <a:solidFill>
              <a:schemeClr val="tx2">
                <a:alpha val="45000"/>
              </a:schemeClr>
            </a:solidFill>
            <a:ln>
              <a:solidFill>
                <a:schemeClr val="tx2">
                  <a:lumMod val="40000"/>
                  <a:lumOff val="60000"/>
                </a:schemeClr>
              </a:solidFill>
            </a:ln>
          </c:spPr>
          <c:invertIfNegative val="0"/>
          <c:dPt>
            <c:idx val="0"/>
            <c:invertIfNegative val="0"/>
            <c:bubble3D val="0"/>
            <c:extLst>
              <c:ext xmlns:c16="http://schemas.microsoft.com/office/drawing/2014/chart" uri="{C3380CC4-5D6E-409C-BE32-E72D297353CC}">
                <c16:uniqueId val="{00000000-611D-4F28-B209-002313DFBE43}"/>
              </c:ext>
            </c:extLst>
          </c:dPt>
          <c:dPt>
            <c:idx val="1"/>
            <c:invertIfNegative val="0"/>
            <c:bubble3D val="0"/>
            <c:extLst>
              <c:ext xmlns:c16="http://schemas.microsoft.com/office/drawing/2014/chart" uri="{C3380CC4-5D6E-409C-BE32-E72D297353CC}">
                <c16:uniqueId val="{00000001-611D-4F28-B209-002313DFBE43}"/>
              </c:ext>
            </c:extLst>
          </c:dPt>
          <c:dPt>
            <c:idx val="2"/>
            <c:invertIfNegative val="0"/>
            <c:bubble3D val="0"/>
            <c:extLst>
              <c:ext xmlns:c16="http://schemas.microsoft.com/office/drawing/2014/chart" uri="{C3380CC4-5D6E-409C-BE32-E72D297353CC}">
                <c16:uniqueId val="{00000002-611D-4F28-B209-002313DFBE43}"/>
              </c:ext>
            </c:extLst>
          </c:dPt>
          <c:dPt>
            <c:idx val="3"/>
            <c:invertIfNegative val="0"/>
            <c:bubble3D val="0"/>
            <c:extLst>
              <c:ext xmlns:c16="http://schemas.microsoft.com/office/drawing/2014/chart" uri="{C3380CC4-5D6E-409C-BE32-E72D297353CC}">
                <c16:uniqueId val="{00000003-611D-4F28-B209-002313DFBE43}"/>
              </c:ext>
            </c:extLst>
          </c:dPt>
          <c:dPt>
            <c:idx val="4"/>
            <c:invertIfNegative val="0"/>
            <c:bubble3D val="0"/>
            <c:extLst>
              <c:ext xmlns:c16="http://schemas.microsoft.com/office/drawing/2014/chart" uri="{C3380CC4-5D6E-409C-BE32-E72D297353CC}">
                <c16:uniqueId val="{00000004-611D-4F28-B209-002313DFBE43}"/>
              </c:ext>
            </c:extLst>
          </c:dPt>
          <c:dPt>
            <c:idx val="5"/>
            <c:invertIfNegative val="0"/>
            <c:bubble3D val="0"/>
            <c:extLst>
              <c:ext xmlns:c16="http://schemas.microsoft.com/office/drawing/2014/chart" uri="{C3380CC4-5D6E-409C-BE32-E72D297353CC}">
                <c16:uniqueId val="{00000005-611D-4F28-B209-002313DFBE43}"/>
              </c:ext>
            </c:extLst>
          </c:dPt>
          <c:dPt>
            <c:idx val="6"/>
            <c:invertIfNegative val="0"/>
            <c:bubble3D val="0"/>
            <c:extLst>
              <c:ext xmlns:c16="http://schemas.microsoft.com/office/drawing/2014/chart" uri="{C3380CC4-5D6E-409C-BE32-E72D297353CC}">
                <c16:uniqueId val="{00000006-611D-4F28-B209-002313DFBE43}"/>
              </c:ext>
            </c:extLst>
          </c:dPt>
          <c:dPt>
            <c:idx val="7"/>
            <c:invertIfNegative val="0"/>
            <c:bubble3D val="0"/>
            <c:extLst>
              <c:ext xmlns:c16="http://schemas.microsoft.com/office/drawing/2014/chart" uri="{C3380CC4-5D6E-409C-BE32-E72D297353CC}">
                <c16:uniqueId val="{00000007-611D-4F28-B209-002313DFBE43}"/>
              </c:ext>
            </c:extLst>
          </c:dPt>
          <c:dPt>
            <c:idx val="8"/>
            <c:invertIfNegative val="0"/>
            <c:bubble3D val="0"/>
            <c:extLst>
              <c:ext xmlns:c16="http://schemas.microsoft.com/office/drawing/2014/chart" uri="{C3380CC4-5D6E-409C-BE32-E72D297353CC}">
                <c16:uniqueId val="{00000008-611D-4F28-B209-002313DFBE43}"/>
              </c:ext>
            </c:extLst>
          </c:dPt>
          <c:dPt>
            <c:idx val="9"/>
            <c:invertIfNegative val="0"/>
            <c:bubble3D val="0"/>
            <c:extLst>
              <c:ext xmlns:c16="http://schemas.microsoft.com/office/drawing/2014/chart" uri="{C3380CC4-5D6E-409C-BE32-E72D297353CC}">
                <c16:uniqueId val="{00000009-611D-4F28-B209-002313DFBE43}"/>
              </c:ext>
            </c:extLst>
          </c:dPt>
          <c:dPt>
            <c:idx val="10"/>
            <c:invertIfNegative val="0"/>
            <c:bubble3D val="0"/>
            <c:extLst>
              <c:ext xmlns:c16="http://schemas.microsoft.com/office/drawing/2014/chart" uri="{C3380CC4-5D6E-409C-BE32-E72D297353CC}">
                <c16:uniqueId val="{0000000A-611D-4F28-B209-002313DFBE43}"/>
              </c:ext>
            </c:extLst>
          </c:dPt>
          <c:dPt>
            <c:idx val="11"/>
            <c:invertIfNegative val="0"/>
            <c:bubble3D val="0"/>
            <c:extLst>
              <c:ext xmlns:c16="http://schemas.microsoft.com/office/drawing/2014/chart" uri="{C3380CC4-5D6E-409C-BE32-E72D297353CC}">
                <c16:uniqueId val="{0000000B-611D-4F28-B209-002313DFBE43}"/>
              </c:ext>
            </c:extLst>
          </c:dPt>
          <c:dPt>
            <c:idx val="12"/>
            <c:invertIfNegative val="0"/>
            <c:bubble3D val="0"/>
            <c:extLst>
              <c:ext xmlns:c16="http://schemas.microsoft.com/office/drawing/2014/chart" uri="{C3380CC4-5D6E-409C-BE32-E72D297353CC}">
                <c16:uniqueId val="{0000000C-611D-4F28-B209-002313DFBE43}"/>
              </c:ext>
            </c:extLst>
          </c:dPt>
          <c:dPt>
            <c:idx val="13"/>
            <c:invertIfNegative val="0"/>
            <c:bubble3D val="0"/>
            <c:extLst>
              <c:ext xmlns:c16="http://schemas.microsoft.com/office/drawing/2014/chart" uri="{C3380CC4-5D6E-409C-BE32-E72D297353CC}">
                <c16:uniqueId val="{0000000D-611D-4F28-B209-002313DFBE43}"/>
              </c:ext>
            </c:extLst>
          </c:dPt>
          <c:dPt>
            <c:idx val="14"/>
            <c:invertIfNegative val="0"/>
            <c:bubble3D val="0"/>
            <c:extLst>
              <c:ext xmlns:c16="http://schemas.microsoft.com/office/drawing/2014/chart" uri="{C3380CC4-5D6E-409C-BE32-E72D297353CC}">
                <c16:uniqueId val="{0000000E-611D-4F28-B209-002313DFBE43}"/>
              </c:ext>
            </c:extLst>
          </c:dPt>
          <c:dLbls>
            <c:dLbl>
              <c:idx val="0"/>
              <c:layout>
                <c:manualLayout>
                  <c:x val="-0.13556538256335457"/>
                  <c:y val="0"/>
                </c:manualLayout>
              </c:layout>
              <c:tx>
                <c:rich>
                  <a:bodyPr/>
                  <a:lstStyle/>
                  <a:p>
                    <a:r>
                      <a:rPr lang="en-US"/>
                      <a:t>5.1</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0-611D-4F28-B209-002313DFBE43}"/>
                </c:ext>
              </c:extLst>
            </c:dLbl>
            <c:dLbl>
              <c:idx val="1"/>
              <c:layout>
                <c:manualLayout>
                  <c:x val="-0.14361537576349026"/>
                  <c:y val="-1.4362577556826458E-2"/>
                </c:manualLayout>
              </c:layout>
              <c:tx>
                <c:rich>
                  <a:bodyPr/>
                  <a:lstStyle/>
                  <a:p>
                    <a:r>
                      <a:rPr lang="en-US"/>
                      <a:t>5.2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1-611D-4F28-B209-002313DFBE43}"/>
                </c:ext>
              </c:extLst>
            </c:dLbl>
            <c:dLbl>
              <c:idx val="2"/>
              <c:layout>
                <c:manualLayout>
                  <c:x val="-0.13955899517433806"/>
                  <c:y val="-2.1033799726184348E-3"/>
                </c:manualLayout>
              </c:layout>
              <c:tx>
                <c:rich>
                  <a:bodyPr/>
                  <a:lstStyle/>
                  <a:p>
                    <a:r>
                      <a:rPr lang="en-US"/>
                      <a:t>5.3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2-611D-4F28-B209-002313DFBE43}"/>
                </c:ext>
              </c:extLst>
            </c:dLbl>
            <c:dLbl>
              <c:idx val="3"/>
              <c:tx>
                <c:rich>
                  <a:bodyPr/>
                  <a:lstStyle/>
                  <a:p>
                    <a:r>
                      <a:rPr lang="en-US"/>
                      <a:t>5.4</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3-611D-4F28-B209-002313DFBE43}"/>
                </c:ext>
              </c:extLst>
            </c:dLbl>
            <c:dLbl>
              <c:idx val="4"/>
              <c:layout>
                <c:manualLayout>
                  <c:x val="-0.13352953308096621"/>
                  <c:y val="1.1092699033875504E-2"/>
                </c:manualLayout>
              </c:layout>
              <c:tx>
                <c:rich>
                  <a:bodyPr/>
                  <a:lstStyle/>
                  <a:p>
                    <a:r>
                      <a:rPr lang="de-CH"/>
                      <a:t>5.5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4-611D-4F28-B209-002313DFBE43}"/>
                </c:ext>
              </c:extLst>
            </c:dLbl>
            <c:dLbl>
              <c:idx val="5"/>
              <c:layout>
                <c:manualLayout>
                  <c:x val="-0.13414974048429978"/>
                  <c:y val="-1.4422771187477069E-2"/>
                </c:manualLayout>
              </c:layout>
              <c:tx>
                <c:rich>
                  <a:bodyPr/>
                  <a:lstStyle/>
                  <a:p>
                    <a:r>
                      <a:rPr lang="en-US"/>
                      <a:t>5.6</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5-611D-4F28-B209-002313DFBE43}"/>
                </c:ext>
              </c:extLst>
            </c:dLbl>
            <c:dLbl>
              <c:idx val="6"/>
              <c:layout>
                <c:manualLayout>
                  <c:x val="-0.12831568108486988"/>
                  <c:y val="0"/>
                </c:manualLayout>
              </c:layout>
              <c:tx>
                <c:rich>
                  <a:bodyPr/>
                  <a:lstStyle/>
                  <a:p>
                    <a:r>
                      <a:rPr lang="en-US"/>
                      <a:t>5.7</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6-611D-4F28-B209-002313DFBE43}"/>
                </c:ext>
              </c:extLst>
            </c:dLbl>
            <c:dLbl>
              <c:idx val="7"/>
              <c:layout>
                <c:manualLayout>
                  <c:x val="-7.4744472510743856E-2"/>
                  <c:y val="8.8741018247284528E-3"/>
                </c:manualLayout>
              </c:layout>
              <c:tx>
                <c:rich>
                  <a:bodyPr/>
                  <a:lstStyle/>
                  <a:p>
                    <a:r>
                      <a:rPr lang="de-CH"/>
                      <a:t>R8</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7-611D-4F28-B209-002313DFBE43}"/>
                </c:ext>
              </c:extLst>
            </c:dLbl>
            <c:dLbl>
              <c:idx val="8"/>
              <c:layout>
                <c:manualLayout>
                  <c:x val="-7.744900231066934E-2"/>
                  <c:y val="-1.331115273709268E-2"/>
                </c:manualLayout>
              </c:layout>
              <c:tx>
                <c:rich>
                  <a:bodyPr/>
                  <a:lstStyle/>
                  <a:p>
                    <a:r>
                      <a:t>R9</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8-611D-4F28-B209-002313DFBE43}"/>
                </c:ext>
              </c:extLst>
            </c:dLbl>
            <c:dLbl>
              <c:idx val="9"/>
              <c:layout>
                <c:manualLayout>
                  <c:x val="-6.1726314148598582E-2"/>
                  <c:y val="-1.1092627280910566E-2"/>
                </c:manualLayout>
              </c:layout>
              <c:tx>
                <c:rich>
                  <a:bodyPr/>
                  <a:lstStyle/>
                  <a:p>
                    <a:r>
                      <a:t>R10</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9-611D-4F28-B209-002313DFBE43}"/>
                </c:ext>
              </c:extLst>
            </c:dLbl>
            <c:dLbl>
              <c:idx val="10"/>
              <c:tx>
                <c:rich>
                  <a:bodyPr/>
                  <a:lstStyle/>
                  <a:p>
                    <a:r>
                      <a:t>R11</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A-611D-4F28-B209-002313DFBE43}"/>
                </c:ext>
              </c:extLst>
            </c:dLbl>
            <c:dLbl>
              <c:idx val="11"/>
              <c:layout>
                <c:manualLayout>
                  <c:x val="-5.6317254548747607E-2"/>
                  <c:y val="-6.65557636854634E-3"/>
                </c:manualLayout>
              </c:layout>
              <c:tx>
                <c:rich>
                  <a:bodyPr/>
                  <a:lstStyle/>
                  <a:p>
                    <a:r>
                      <a:t>R12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B-611D-4F28-B209-002313DFBE43}"/>
                </c:ext>
              </c:extLst>
            </c:dLbl>
            <c:dLbl>
              <c:idx val="12"/>
              <c:layout>
                <c:manualLayout>
                  <c:x val="-6.1726314148598582E-2"/>
                  <c:y val="-1.331115273709268E-2"/>
                </c:manualLayout>
              </c:layout>
              <c:tx>
                <c:rich>
                  <a:bodyPr/>
                  <a:lstStyle/>
                  <a:p>
                    <a:r>
                      <a:t>R13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C-611D-4F28-B209-002313DFBE43}"/>
                </c:ext>
              </c:extLst>
            </c:dLbl>
            <c:dLbl>
              <c:idx val="13"/>
              <c:layout>
                <c:manualLayout>
                  <c:x val="-6.8487745125963478E-2"/>
                  <c:y val="1.1092627280910566E-2"/>
                </c:manualLayout>
              </c:layout>
              <c:tx>
                <c:rich>
                  <a:bodyPr/>
                  <a:lstStyle/>
                  <a:p>
                    <a:r>
                      <a:t>R14</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D-611D-4F28-B209-002313DFBE43}"/>
                </c:ext>
              </c:extLst>
            </c:dLbl>
            <c:dLbl>
              <c:idx val="14"/>
              <c:layout>
                <c:manualLayout>
                  <c:x val="-6.5783108848486815E-2"/>
                  <c:y val="-6.65557636854634E-3"/>
                </c:manualLayout>
              </c:layout>
              <c:tx>
                <c:rich>
                  <a:bodyPr/>
                  <a:lstStyle/>
                  <a:p>
                    <a:r>
                      <a:t>R15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E-611D-4F28-B209-002313DFBE43}"/>
                </c:ext>
              </c:extLst>
            </c:dLbl>
            <c:spPr>
              <a:ln>
                <a:noFill/>
              </a:ln>
            </c:spPr>
            <c:txPr>
              <a:bodyPr/>
              <a:lstStyle/>
              <a:p>
                <a:pPr>
                  <a:defRPr>
                    <a:solidFill>
                      <a:sysClr val="windowText" lastClr="000000"/>
                    </a:solidFill>
                  </a:defRPr>
                </a:pPr>
                <a:endParaRPr lang="fr-F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Forces!$A$141:$A$147</c:f>
              <c:numCache>
                <c:formatCode>General</c:formatCode>
                <c:ptCount val="7"/>
                <c:pt idx="0">
                  <c:v>5</c:v>
                </c:pt>
                <c:pt idx="1">
                  <c:v>5</c:v>
                </c:pt>
                <c:pt idx="2">
                  <c:v>5</c:v>
                </c:pt>
                <c:pt idx="3">
                  <c:v>5</c:v>
                </c:pt>
                <c:pt idx="4">
                  <c:v>5</c:v>
                </c:pt>
                <c:pt idx="5">
                  <c:v>5</c:v>
                </c:pt>
                <c:pt idx="6">
                  <c:v>5</c:v>
                </c:pt>
              </c:numCache>
            </c:numRef>
          </c:xVal>
          <c:yVal>
            <c:numRef>
              <c:f>Forces!$B$141:$B$147</c:f>
              <c:numCache>
                <c:formatCode>General</c:formatCode>
                <c:ptCount val="7"/>
                <c:pt idx="0">
                  <c:v>1</c:v>
                </c:pt>
                <c:pt idx="1">
                  <c:v>3</c:v>
                </c:pt>
                <c:pt idx="2">
                  <c:v>5</c:v>
                </c:pt>
                <c:pt idx="3">
                  <c:v>2</c:v>
                </c:pt>
              </c:numCache>
            </c:numRef>
          </c:yVal>
          <c:bubbleSize>
            <c:numRef>
              <c:f>Forces!$C$141:$C$147</c:f>
              <c:numCache>
                <c:formatCode>General</c:formatCode>
                <c:ptCount val="7"/>
                <c:pt idx="0">
                  <c:v>1</c:v>
                </c:pt>
                <c:pt idx="1">
                  <c:v>1</c:v>
                </c:pt>
                <c:pt idx="2">
                  <c:v>1</c:v>
                </c:pt>
                <c:pt idx="3">
                  <c:v>1</c:v>
                </c:pt>
                <c:pt idx="4">
                  <c:v>1</c:v>
                </c:pt>
                <c:pt idx="5">
                  <c:v>1</c:v>
                </c:pt>
                <c:pt idx="6">
                  <c:v>1</c:v>
                </c:pt>
              </c:numCache>
            </c:numRef>
          </c:bubbleSize>
          <c:bubble3D val="0"/>
          <c:extLst>
            <c:ext xmlns:c16="http://schemas.microsoft.com/office/drawing/2014/chart" uri="{C3380CC4-5D6E-409C-BE32-E72D297353CC}">
              <c16:uniqueId val="{0000000F-611D-4F28-B209-002313DFBE43}"/>
            </c:ext>
          </c:extLst>
        </c:ser>
        <c:dLbls>
          <c:showLegendKey val="0"/>
          <c:showVal val="0"/>
          <c:showCatName val="0"/>
          <c:showSerName val="0"/>
          <c:showPercent val="0"/>
          <c:showBubbleSize val="0"/>
        </c:dLbls>
        <c:bubbleScale val="100"/>
        <c:showNegBubbles val="0"/>
        <c:axId val="-1634958608"/>
        <c:axId val="-1634954256"/>
      </c:bubbleChart>
      <c:valAx>
        <c:axId val="-1634958608"/>
        <c:scaling>
          <c:orientation val="minMax"/>
          <c:max val="10"/>
          <c:min val="0"/>
        </c:scaling>
        <c:delete val="0"/>
        <c:axPos val="b"/>
        <c:numFmt formatCode="General" sourceLinked="1"/>
        <c:majorTickMark val="out"/>
        <c:minorTickMark val="none"/>
        <c:tickLblPos val="nextTo"/>
        <c:crossAx val="-1634954256"/>
        <c:crosses val="autoZero"/>
        <c:crossBetween val="midCat"/>
        <c:majorUnit val="1"/>
        <c:minorUnit val="0.1"/>
      </c:valAx>
      <c:valAx>
        <c:axId val="-1634954256"/>
        <c:scaling>
          <c:orientation val="minMax"/>
          <c:max val="5"/>
          <c:min val="0"/>
        </c:scaling>
        <c:delete val="0"/>
        <c:axPos val="l"/>
        <c:numFmt formatCode="General" sourceLinked="1"/>
        <c:majorTickMark val="out"/>
        <c:minorTickMark val="none"/>
        <c:tickLblPos val="nextTo"/>
        <c:crossAx val="-1634958608"/>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4453193350831147E-2"/>
          <c:y val="3.0478737928459579E-2"/>
          <c:w val="0.81096011499924903"/>
          <c:h val="0.91180701138472342"/>
        </c:manualLayout>
      </c:layout>
      <c:bubbleChart>
        <c:varyColors val="0"/>
        <c:ser>
          <c:idx val="0"/>
          <c:order val="0"/>
          <c:spPr>
            <a:solidFill>
              <a:schemeClr val="tx2">
                <a:alpha val="45000"/>
              </a:schemeClr>
            </a:solidFill>
            <a:ln>
              <a:solidFill>
                <a:schemeClr val="tx2">
                  <a:lumMod val="40000"/>
                  <a:lumOff val="60000"/>
                </a:schemeClr>
              </a:solidFill>
            </a:ln>
          </c:spPr>
          <c:invertIfNegative val="0"/>
          <c:dPt>
            <c:idx val="0"/>
            <c:invertIfNegative val="0"/>
            <c:bubble3D val="0"/>
            <c:extLst>
              <c:ext xmlns:c16="http://schemas.microsoft.com/office/drawing/2014/chart" uri="{C3380CC4-5D6E-409C-BE32-E72D297353CC}">
                <c16:uniqueId val="{00000000-3C88-463B-AA32-A4F331A94968}"/>
              </c:ext>
            </c:extLst>
          </c:dPt>
          <c:dPt>
            <c:idx val="1"/>
            <c:invertIfNegative val="0"/>
            <c:bubble3D val="0"/>
            <c:extLst>
              <c:ext xmlns:c16="http://schemas.microsoft.com/office/drawing/2014/chart" uri="{C3380CC4-5D6E-409C-BE32-E72D297353CC}">
                <c16:uniqueId val="{00000001-3C88-463B-AA32-A4F331A94968}"/>
              </c:ext>
            </c:extLst>
          </c:dPt>
          <c:dPt>
            <c:idx val="2"/>
            <c:invertIfNegative val="0"/>
            <c:bubble3D val="0"/>
            <c:extLst>
              <c:ext xmlns:c16="http://schemas.microsoft.com/office/drawing/2014/chart" uri="{C3380CC4-5D6E-409C-BE32-E72D297353CC}">
                <c16:uniqueId val="{00000002-3C88-463B-AA32-A4F331A94968}"/>
              </c:ext>
            </c:extLst>
          </c:dPt>
          <c:dPt>
            <c:idx val="3"/>
            <c:invertIfNegative val="0"/>
            <c:bubble3D val="0"/>
            <c:extLst>
              <c:ext xmlns:c16="http://schemas.microsoft.com/office/drawing/2014/chart" uri="{C3380CC4-5D6E-409C-BE32-E72D297353CC}">
                <c16:uniqueId val="{00000003-3C88-463B-AA32-A4F331A94968}"/>
              </c:ext>
            </c:extLst>
          </c:dPt>
          <c:dPt>
            <c:idx val="4"/>
            <c:invertIfNegative val="0"/>
            <c:bubble3D val="0"/>
            <c:extLst>
              <c:ext xmlns:c16="http://schemas.microsoft.com/office/drawing/2014/chart" uri="{C3380CC4-5D6E-409C-BE32-E72D297353CC}">
                <c16:uniqueId val="{00000004-3C88-463B-AA32-A4F331A94968}"/>
              </c:ext>
            </c:extLst>
          </c:dPt>
          <c:dPt>
            <c:idx val="5"/>
            <c:invertIfNegative val="0"/>
            <c:bubble3D val="0"/>
            <c:extLst>
              <c:ext xmlns:c16="http://schemas.microsoft.com/office/drawing/2014/chart" uri="{C3380CC4-5D6E-409C-BE32-E72D297353CC}">
                <c16:uniqueId val="{00000005-3C88-463B-AA32-A4F331A94968}"/>
              </c:ext>
            </c:extLst>
          </c:dPt>
          <c:dPt>
            <c:idx val="6"/>
            <c:invertIfNegative val="0"/>
            <c:bubble3D val="0"/>
            <c:extLst>
              <c:ext xmlns:c16="http://schemas.microsoft.com/office/drawing/2014/chart" uri="{C3380CC4-5D6E-409C-BE32-E72D297353CC}">
                <c16:uniqueId val="{00000006-3C88-463B-AA32-A4F331A94968}"/>
              </c:ext>
            </c:extLst>
          </c:dPt>
          <c:dPt>
            <c:idx val="7"/>
            <c:invertIfNegative val="0"/>
            <c:bubble3D val="0"/>
            <c:extLst>
              <c:ext xmlns:c16="http://schemas.microsoft.com/office/drawing/2014/chart" uri="{C3380CC4-5D6E-409C-BE32-E72D297353CC}">
                <c16:uniqueId val="{00000007-3C88-463B-AA32-A4F331A94968}"/>
              </c:ext>
            </c:extLst>
          </c:dPt>
          <c:dPt>
            <c:idx val="8"/>
            <c:invertIfNegative val="0"/>
            <c:bubble3D val="0"/>
            <c:extLst>
              <c:ext xmlns:c16="http://schemas.microsoft.com/office/drawing/2014/chart" uri="{C3380CC4-5D6E-409C-BE32-E72D297353CC}">
                <c16:uniqueId val="{00000008-3C88-463B-AA32-A4F331A94968}"/>
              </c:ext>
            </c:extLst>
          </c:dPt>
          <c:dPt>
            <c:idx val="9"/>
            <c:invertIfNegative val="0"/>
            <c:bubble3D val="0"/>
            <c:extLst>
              <c:ext xmlns:c16="http://schemas.microsoft.com/office/drawing/2014/chart" uri="{C3380CC4-5D6E-409C-BE32-E72D297353CC}">
                <c16:uniqueId val="{00000009-3C88-463B-AA32-A4F331A94968}"/>
              </c:ext>
            </c:extLst>
          </c:dPt>
          <c:dPt>
            <c:idx val="10"/>
            <c:invertIfNegative val="0"/>
            <c:bubble3D val="0"/>
            <c:extLst>
              <c:ext xmlns:c16="http://schemas.microsoft.com/office/drawing/2014/chart" uri="{C3380CC4-5D6E-409C-BE32-E72D297353CC}">
                <c16:uniqueId val="{0000000A-3C88-463B-AA32-A4F331A94968}"/>
              </c:ext>
            </c:extLst>
          </c:dPt>
          <c:dPt>
            <c:idx val="11"/>
            <c:invertIfNegative val="0"/>
            <c:bubble3D val="0"/>
            <c:extLst>
              <c:ext xmlns:c16="http://schemas.microsoft.com/office/drawing/2014/chart" uri="{C3380CC4-5D6E-409C-BE32-E72D297353CC}">
                <c16:uniqueId val="{0000000B-3C88-463B-AA32-A4F331A94968}"/>
              </c:ext>
            </c:extLst>
          </c:dPt>
          <c:dPt>
            <c:idx val="12"/>
            <c:invertIfNegative val="0"/>
            <c:bubble3D val="0"/>
            <c:extLst>
              <c:ext xmlns:c16="http://schemas.microsoft.com/office/drawing/2014/chart" uri="{C3380CC4-5D6E-409C-BE32-E72D297353CC}">
                <c16:uniqueId val="{0000000C-3C88-463B-AA32-A4F331A94968}"/>
              </c:ext>
            </c:extLst>
          </c:dPt>
          <c:dPt>
            <c:idx val="13"/>
            <c:invertIfNegative val="0"/>
            <c:bubble3D val="0"/>
            <c:extLst>
              <c:ext xmlns:c16="http://schemas.microsoft.com/office/drawing/2014/chart" uri="{C3380CC4-5D6E-409C-BE32-E72D297353CC}">
                <c16:uniqueId val="{0000000D-3C88-463B-AA32-A4F331A94968}"/>
              </c:ext>
            </c:extLst>
          </c:dPt>
          <c:dPt>
            <c:idx val="14"/>
            <c:invertIfNegative val="0"/>
            <c:bubble3D val="0"/>
            <c:extLst>
              <c:ext xmlns:c16="http://schemas.microsoft.com/office/drawing/2014/chart" uri="{C3380CC4-5D6E-409C-BE32-E72D297353CC}">
                <c16:uniqueId val="{0000000E-3C88-463B-AA32-A4F331A94968}"/>
              </c:ext>
            </c:extLst>
          </c:dPt>
          <c:dLbls>
            <c:dLbl>
              <c:idx val="0"/>
              <c:layout>
                <c:manualLayout>
                  <c:x val="-0.13556538256335457"/>
                  <c:y val="0"/>
                </c:manualLayout>
              </c:layout>
              <c:tx>
                <c:rich>
                  <a:bodyPr/>
                  <a:lstStyle/>
                  <a:p>
                    <a:r>
                      <a:rPr lang="en-US"/>
                      <a:t>6.1</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0-3C88-463B-AA32-A4F331A94968}"/>
                </c:ext>
              </c:extLst>
            </c:dLbl>
            <c:dLbl>
              <c:idx val="1"/>
              <c:layout>
                <c:manualLayout>
                  <c:x val="-0.14361537576349026"/>
                  <c:y val="-1.4362577556826458E-2"/>
                </c:manualLayout>
              </c:layout>
              <c:tx>
                <c:rich>
                  <a:bodyPr/>
                  <a:lstStyle/>
                  <a:p>
                    <a:r>
                      <a:rPr lang="en-US"/>
                      <a:t>6.2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1-3C88-463B-AA32-A4F331A94968}"/>
                </c:ext>
              </c:extLst>
            </c:dLbl>
            <c:dLbl>
              <c:idx val="2"/>
              <c:layout>
                <c:manualLayout>
                  <c:x val="-0.13955899517433806"/>
                  <c:y val="-2.1033799726184348E-3"/>
                </c:manualLayout>
              </c:layout>
              <c:tx>
                <c:rich>
                  <a:bodyPr/>
                  <a:lstStyle/>
                  <a:p>
                    <a:r>
                      <a:rPr lang="en-US"/>
                      <a:t>6.3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2-3C88-463B-AA32-A4F331A94968}"/>
                </c:ext>
              </c:extLst>
            </c:dLbl>
            <c:dLbl>
              <c:idx val="3"/>
              <c:tx>
                <c:rich>
                  <a:bodyPr/>
                  <a:lstStyle/>
                  <a:p>
                    <a:r>
                      <a:rPr lang="en-US"/>
                      <a:t>6.4</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3-3C88-463B-AA32-A4F331A94968}"/>
                </c:ext>
              </c:extLst>
            </c:dLbl>
            <c:dLbl>
              <c:idx val="4"/>
              <c:layout>
                <c:manualLayout>
                  <c:x val="-6.2355064088305663E-2"/>
                  <c:y val="1.1092627280910566E-2"/>
                </c:manualLayout>
              </c:layout>
              <c:tx>
                <c:rich>
                  <a:bodyPr/>
                  <a:lstStyle/>
                  <a:p>
                    <a:r>
                      <a:t>R5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4-3C88-463B-AA32-A4F331A94968}"/>
                </c:ext>
              </c:extLst>
            </c:dLbl>
            <c:dLbl>
              <c:idx val="5"/>
              <c:layout>
                <c:manualLayout>
                  <c:x val="-8.1955025798978162E-2"/>
                  <c:y val="8.8741018247284528E-3"/>
                </c:manualLayout>
              </c:layout>
              <c:tx>
                <c:rich>
                  <a:bodyPr/>
                  <a:lstStyle/>
                  <a:p>
                    <a:r>
                      <a:rPr lang="en-US"/>
                      <a:t>1.4</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5-3C88-463B-AA32-A4F331A94968}"/>
                </c:ext>
              </c:extLst>
            </c:dLbl>
            <c:dLbl>
              <c:idx val="6"/>
              <c:layout>
                <c:manualLayout>
                  <c:x val="-6.663088311096739E-2"/>
                  <c:y val="0"/>
                </c:manualLayout>
              </c:layout>
              <c:tx>
                <c:rich>
                  <a:bodyPr/>
                  <a:lstStyle/>
                  <a:p>
                    <a:r>
                      <a:rPr lang="en-US"/>
                      <a:t>2.1</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6-3C88-463B-AA32-A4F331A94968}"/>
                </c:ext>
              </c:extLst>
            </c:dLbl>
            <c:dLbl>
              <c:idx val="7"/>
              <c:layout>
                <c:manualLayout>
                  <c:x val="-7.4744472510743856E-2"/>
                  <c:y val="8.8741018247284528E-3"/>
                </c:manualLayout>
              </c:layout>
              <c:tx>
                <c:rich>
                  <a:bodyPr/>
                  <a:lstStyle/>
                  <a:p>
                    <a:r>
                      <a:t>R8</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7-3C88-463B-AA32-A4F331A94968}"/>
                </c:ext>
              </c:extLst>
            </c:dLbl>
            <c:dLbl>
              <c:idx val="8"/>
              <c:layout>
                <c:manualLayout>
                  <c:x val="-7.744900231066934E-2"/>
                  <c:y val="-1.331115273709268E-2"/>
                </c:manualLayout>
              </c:layout>
              <c:tx>
                <c:rich>
                  <a:bodyPr/>
                  <a:lstStyle/>
                  <a:p>
                    <a:r>
                      <a:t>R9</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8-3C88-463B-AA32-A4F331A94968}"/>
                </c:ext>
              </c:extLst>
            </c:dLbl>
            <c:dLbl>
              <c:idx val="9"/>
              <c:layout>
                <c:manualLayout>
                  <c:x val="-6.1726314148598582E-2"/>
                  <c:y val="-1.1092627280910566E-2"/>
                </c:manualLayout>
              </c:layout>
              <c:tx>
                <c:rich>
                  <a:bodyPr/>
                  <a:lstStyle/>
                  <a:p>
                    <a:r>
                      <a:t>R10</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9-3C88-463B-AA32-A4F331A94968}"/>
                </c:ext>
              </c:extLst>
            </c:dLbl>
            <c:dLbl>
              <c:idx val="10"/>
              <c:tx>
                <c:rich>
                  <a:bodyPr/>
                  <a:lstStyle/>
                  <a:p>
                    <a:r>
                      <a:t>R11</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A-3C88-463B-AA32-A4F331A94968}"/>
                </c:ext>
              </c:extLst>
            </c:dLbl>
            <c:dLbl>
              <c:idx val="11"/>
              <c:layout>
                <c:manualLayout>
                  <c:x val="-5.6317254548747607E-2"/>
                  <c:y val="-6.65557636854634E-3"/>
                </c:manualLayout>
              </c:layout>
              <c:tx>
                <c:rich>
                  <a:bodyPr/>
                  <a:lstStyle/>
                  <a:p>
                    <a:r>
                      <a:t>R12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B-3C88-463B-AA32-A4F331A94968}"/>
                </c:ext>
              </c:extLst>
            </c:dLbl>
            <c:dLbl>
              <c:idx val="12"/>
              <c:layout>
                <c:manualLayout>
                  <c:x val="-6.1726314148598582E-2"/>
                  <c:y val="-1.331115273709268E-2"/>
                </c:manualLayout>
              </c:layout>
              <c:tx>
                <c:rich>
                  <a:bodyPr/>
                  <a:lstStyle/>
                  <a:p>
                    <a:r>
                      <a:t>R13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C-3C88-463B-AA32-A4F331A94968}"/>
                </c:ext>
              </c:extLst>
            </c:dLbl>
            <c:dLbl>
              <c:idx val="13"/>
              <c:layout>
                <c:manualLayout>
                  <c:x val="-6.8487745125963478E-2"/>
                  <c:y val="1.1092627280910566E-2"/>
                </c:manualLayout>
              </c:layout>
              <c:tx>
                <c:rich>
                  <a:bodyPr/>
                  <a:lstStyle/>
                  <a:p>
                    <a:r>
                      <a:t>R14</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D-3C88-463B-AA32-A4F331A94968}"/>
                </c:ext>
              </c:extLst>
            </c:dLbl>
            <c:dLbl>
              <c:idx val="14"/>
              <c:layout>
                <c:manualLayout>
                  <c:x val="-6.5783108848486815E-2"/>
                  <c:y val="-6.65557636854634E-3"/>
                </c:manualLayout>
              </c:layout>
              <c:tx>
                <c:rich>
                  <a:bodyPr/>
                  <a:lstStyle/>
                  <a:p>
                    <a:r>
                      <a:t>R15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E-3C88-463B-AA32-A4F331A94968}"/>
                </c:ext>
              </c:extLst>
            </c:dLbl>
            <c:spPr>
              <a:ln>
                <a:noFill/>
              </a:ln>
            </c:spPr>
            <c:txPr>
              <a:bodyPr/>
              <a:lstStyle/>
              <a:p>
                <a:pPr>
                  <a:defRPr>
                    <a:solidFill>
                      <a:sysClr val="windowText" lastClr="000000"/>
                    </a:solidFill>
                  </a:defRPr>
                </a:pPr>
                <a:endParaRPr lang="fr-F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Forces!$A$149:$A$152</c:f>
              <c:numCache>
                <c:formatCode>General</c:formatCode>
                <c:ptCount val="4"/>
                <c:pt idx="0">
                  <c:v>5</c:v>
                </c:pt>
                <c:pt idx="1">
                  <c:v>5</c:v>
                </c:pt>
                <c:pt idx="2">
                  <c:v>5</c:v>
                </c:pt>
                <c:pt idx="3">
                  <c:v>5</c:v>
                </c:pt>
              </c:numCache>
            </c:numRef>
          </c:xVal>
          <c:yVal>
            <c:numRef>
              <c:f>Forces!$B$149:$B$152</c:f>
              <c:numCache>
                <c:formatCode>General</c:formatCode>
                <c:ptCount val="4"/>
                <c:pt idx="1">
                  <c:v>4</c:v>
                </c:pt>
                <c:pt idx="2">
                  <c:v>2</c:v>
                </c:pt>
              </c:numCache>
            </c:numRef>
          </c:yVal>
          <c:bubbleSize>
            <c:numRef>
              <c:f>Forces!$C$149:$C$152</c:f>
              <c:numCache>
                <c:formatCode>General</c:formatCode>
                <c:ptCount val="4"/>
                <c:pt idx="0">
                  <c:v>1</c:v>
                </c:pt>
                <c:pt idx="1">
                  <c:v>1</c:v>
                </c:pt>
                <c:pt idx="2">
                  <c:v>1</c:v>
                </c:pt>
                <c:pt idx="3">
                  <c:v>1</c:v>
                </c:pt>
              </c:numCache>
            </c:numRef>
          </c:bubbleSize>
          <c:bubble3D val="0"/>
          <c:extLst>
            <c:ext xmlns:c16="http://schemas.microsoft.com/office/drawing/2014/chart" uri="{C3380CC4-5D6E-409C-BE32-E72D297353CC}">
              <c16:uniqueId val="{0000000F-3C88-463B-AA32-A4F331A94968}"/>
            </c:ext>
          </c:extLst>
        </c:ser>
        <c:dLbls>
          <c:showLegendKey val="0"/>
          <c:showVal val="0"/>
          <c:showCatName val="0"/>
          <c:showSerName val="0"/>
          <c:showPercent val="0"/>
          <c:showBubbleSize val="0"/>
        </c:dLbls>
        <c:bubbleScale val="100"/>
        <c:showNegBubbles val="0"/>
        <c:axId val="-1634949360"/>
        <c:axId val="-1634952624"/>
      </c:bubbleChart>
      <c:valAx>
        <c:axId val="-1634949360"/>
        <c:scaling>
          <c:orientation val="minMax"/>
          <c:max val="10"/>
          <c:min val="0"/>
        </c:scaling>
        <c:delete val="0"/>
        <c:axPos val="b"/>
        <c:numFmt formatCode="General" sourceLinked="1"/>
        <c:majorTickMark val="out"/>
        <c:minorTickMark val="none"/>
        <c:tickLblPos val="nextTo"/>
        <c:crossAx val="-1634952624"/>
        <c:crosses val="autoZero"/>
        <c:crossBetween val="midCat"/>
        <c:majorUnit val="1"/>
        <c:minorUnit val="0.1"/>
      </c:valAx>
      <c:valAx>
        <c:axId val="-1634952624"/>
        <c:scaling>
          <c:orientation val="minMax"/>
          <c:max val="5"/>
          <c:min val="0"/>
        </c:scaling>
        <c:delete val="0"/>
        <c:axPos val="l"/>
        <c:numFmt formatCode="General" sourceLinked="1"/>
        <c:majorTickMark val="out"/>
        <c:minorTickMark val="none"/>
        <c:tickLblPos val="nextTo"/>
        <c:crossAx val="-1634949360"/>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4453193350831147E-2"/>
          <c:y val="3.0478737928459579E-2"/>
          <c:w val="0.81096011499924903"/>
          <c:h val="0.91180701138472342"/>
        </c:manualLayout>
      </c:layout>
      <c:bubbleChart>
        <c:varyColors val="0"/>
        <c:ser>
          <c:idx val="0"/>
          <c:order val="0"/>
          <c:spPr>
            <a:solidFill>
              <a:schemeClr val="tx2">
                <a:alpha val="45000"/>
              </a:schemeClr>
            </a:solidFill>
            <a:ln>
              <a:solidFill>
                <a:schemeClr val="tx2">
                  <a:lumMod val="40000"/>
                  <a:lumOff val="60000"/>
                </a:schemeClr>
              </a:solidFill>
            </a:ln>
          </c:spPr>
          <c:invertIfNegative val="0"/>
          <c:dPt>
            <c:idx val="0"/>
            <c:invertIfNegative val="0"/>
            <c:bubble3D val="0"/>
            <c:extLst>
              <c:ext xmlns:c16="http://schemas.microsoft.com/office/drawing/2014/chart" uri="{C3380CC4-5D6E-409C-BE32-E72D297353CC}">
                <c16:uniqueId val="{00000000-46F0-403B-9300-6D899AF46222}"/>
              </c:ext>
            </c:extLst>
          </c:dPt>
          <c:dPt>
            <c:idx val="1"/>
            <c:invertIfNegative val="0"/>
            <c:bubble3D val="0"/>
            <c:extLst>
              <c:ext xmlns:c16="http://schemas.microsoft.com/office/drawing/2014/chart" uri="{C3380CC4-5D6E-409C-BE32-E72D297353CC}">
                <c16:uniqueId val="{00000001-46F0-403B-9300-6D899AF46222}"/>
              </c:ext>
            </c:extLst>
          </c:dPt>
          <c:dPt>
            <c:idx val="2"/>
            <c:invertIfNegative val="0"/>
            <c:bubble3D val="0"/>
            <c:extLst>
              <c:ext xmlns:c16="http://schemas.microsoft.com/office/drawing/2014/chart" uri="{C3380CC4-5D6E-409C-BE32-E72D297353CC}">
                <c16:uniqueId val="{00000002-46F0-403B-9300-6D899AF46222}"/>
              </c:ext>
            </c:extLst>
          </c:dPt>
          <c:dPt>
            <c:idx val="3"/>
            <c:invertIfNegative val="0"/>
            <c:bubble3D val="0"/>
            <c:extLst>
              <c:ext xmlns:c16="http://schemas.microsoft.com/office/drawing/2014/chart" uri="{C3380CC4-5D6E-409C-BE32-E72D297353CC}">
                <c16:uniqueId val="{00000003-46F0-403B-9300-6D899AF46222}"/>
              </c:ext>
            </c:extLst>
          </c:dPt>
          <c:dPt>
            <c:idx val="4"/>
            <c:invertIfNegative val="0"/>
            <c:bubble3D val="0"/>
            <c:extLst>
              <c:ext xmlns:c16="http://schemas.microsoft.com/office/drawing/2014/chart" uri="{C3380CC4-5D6E-409C-BE32-E72D297353CC}">
                <c16:uniqueId val="{00000004-46F0-403B-9300-6D899AF46222}"/>
              </c:ext>
            </c:extLst>
          </c:dPt>
          <c:dPt>
            <c:idx val="5"/>
            <c:invertIfNegative val="0"/>
            <c:bubble3D val="0"/>
            <c:extLst>
              <c:ext xmlns:c16="http://schemas.microsoft.com/office/drawing/2014/chart" uri="{C3380CC4-5D6E-409C-BE32-E72D297353CC}">
                <c16:uniqueId val="{00000005-46F0-403B-9300-6D899AF46222}"/>
              </c:ext>
            </c:extLst>
          </c:dPt>
          <c:dPt>
            <c:idx val="6"/>
            <c:invertIfNegative val="0"/>
            <c:bubble3D val="0"/>
            <c:extLst>
              <c:ext xmlns:c16="http://schemas.microsoft.com/office/drawing/2014/chart" uri="{C3380CC4-5D6E-409C-BE32-E72D297353CC}">
                <c16:uniqueId val="{00000006-46F0-403B-9300-6D899AF46222}"/>
              </c:ext>
            </c:extLst>
          </c:dPt>
          <c:dPt>
            <c:idx val="7"/>
            <c:invertIfNegative val="0"/>
            <c:bubble3D val="0"/>
            <c:extLst>
              <c:ext xmlns:c16="http://schemas.microsoft.com/office/drawing/2014/chart" uri="{C3380CC4-5D6E-409C-BE32-E72D297353CC}">
                <c16:uniqueId val="{00000007-46F0-403B-9300-6D899AF46222}"/>
              </c:ext>
            </c:extLst>
          </c:dPt>
          <c:dPt>
            <c:idx val="8"/>
            <c:invertIfNegative val="0"/>
            <c:bubble3D val="0"/>
            <c:extLst>
              <c:ext xmlns:c16="http://schemas.microsoft.com/office/drawing/2014/chart" uri="{C3380CC4-5D6E-409C-BE32-E72D297353CC}">
                <c16:uniqueId val="{00000008-46F0-403B-9300-6D899AF46222}"/>
              </c:ext>
            </c:extLst>
          </c:dPt>
          <c:dPt>
            <c:idx val="9"/>
            <c:invertIfNegative val="0"/>
            <c:bubble3D val="0"/>
            <c:extLst>
              <c:ext xmlns:c16="http://schemas.microsoft.com/office/drawing/2014/chart" uri="{C3380CC4-5D6E-409C-BE32-E72D297353CC}">
                <c16:uniqueId val="{00000009-46F0-403B-9300-6D899AF46222}"/>
              </c:ext>
            </c:extLst>
          </c:dPt>
          <c:dPt>
            <c:idx val="10"/>
            <c:invertIfNegative val="0"/>
            <c:bubble3D val="0"/>
            <c:extLst>
              <c:ext xmlns:c16="http://schemas.microsoft.com/office/drawing/2014/chart" uri="{C3380CC4-5D6E-409C-BE32-E72D297353CC}">
                <c16:uniqueId val="{0000000A-46F0-403B-9300-6D899AF46222}"/>
              </c:ext>
            </c:extLst>
          </c:dPt>
          <c:dPt>
            <c:idx val="11"/>
            <c:invertIfNegative val="0"/>
            <c:bubble3D val="0"/>
            <c:extLst>
              <c:ext xmlns:c16="http://schemas.microsoft.com/office/drawing/2014/chart" uri="{C3380CC4-5D6E-409C-BE32-E72D297353CC}">
                <c16:uniqueId val="{0000000B-46F0-403B-9300-6D899AF46222}"/>
              </c:ext>
            </c:extLst>
          </c:dPt>
          <c:dPt>
            <c:idx val="12"/>
            <c:invertIfNegative val="0"/>
            <c:bubble3D val="0"/>
            <c:extLst>
              <c:ext xmlns:c16="http://schemas.microsoft.com/office/drawing/2014/chart" uri="{C3380CC4-5D6E-409C-BE32-E72D297353CC}">
                <c16:uniqueId val="{0000000C-46F0-403B-9300-6D899AF46222}"/>
              </c:ext>
            </c:extLst>
          </c:dPt>
          <c:dPt>
            <c:idx val="13"/>
            <c:invertIfNegative val="0"/>
            <c:bubble3D val="0"/>
            <c:extLst>
              <c:ext xmlns:c16="http://schemas.microsoft.com/office/drawing/2014/chart" uri="{C3380CC4-5D6E-409C-BE32-E72D297353CC}">
                <c16:uniqueId val="{0000000D-46F0-403B-9300-6D899AF46222}"/>
              </c:ext>
            </c:extLst>
          </c:dPt>
          <c:dPt>
            <c:idx val="14"/>
            <c:invertIfNegative val="0"/>
            <c:bubble3D val="0"/>
            <c:extLst>
              <c:ext xmlns:c16="http://schemas.microsoft.com/office/drawing/2014/chart" uri="{C3380CC4-5D6E-409C-BE32-E72D297353CC}">
                <c16:uniqueId val="{0000000E-46F0-403B-9300-6D899AF46222}"/>
              </c:ext>
            </c:extLst>
          </c:dPt>
          <c:dLbls>
            <c:dLbl>
              <c:idx val="0"/>
              <c:layout>
                <c:manualLayout>
                  <c:x val="-0.13556538256335457"/>
                  <c:y val="0"/>
                </c:manualLayout>
              </c:layout>
              <c:tx>
                <c:rich>
                  <a:bodyPr/>
                  <a:lstStyle/>
                  <a:p>
                    <a:r>
                      <a:rPr lang="en-US"/>
                      <a:t>7.1</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0-46F0-403B-9300-6D899AF46222}"/>
                </c:ext>
              </c:extLst>
            </c:dLbl>
            <c:dLbl>
              <c:idx val="1"/>
              <c:layout>
                <c:manualLayout>
                  <c:x val="-0.14361537576349026"/>
                  <c:y val="-1.4362577556826458E-2"/>
                </c:manualLayout>
              </c:layout>
              <c:tx>
                <c:rich>
                  <a:bodyPr/>
                  <a:lstStyle/>
                  <a:p>
                    <a:r>
                      <a:rPr lang="en-US"/>
                      <a:t>7.2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1-46F0-403B-9300-6D899AF46222}"/>
                </c:ext>
              </c:extLst>
            </c:dLbl>
            <c:dLbl>
              <c:idx val="2"/>
              <c:layout>
                <c:manualLayout>
                  <c:x val="-0.13955899517433806"/>
                  <c:y val="-2.1033799726184348E-3"/>
                </c:manualLayout>
              </c:layout>
              <c:tx>
                <c:rich>
                  <a:bodyPr/>
                  <a:lstStyle/>
                  <a:p>
                    <a:r>
                      <a:rPr lang="en-US"/>
                      <a:t>7.3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2-46F0-403B-9300-6D899AF46222}"/>
                </c:ext>
              </c:extLst>
            </c:dLbl>
            <c:dLbl>
              <c:idx val="3"/>
              <c:tx>
                <c:rich>
                  <a:bodyPr/>
                  <a:lstStyle/>
                  <a:p>
                    <a:r>
                      <a:rPr lang="en-US"/>
                      <a:t>1.4</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3-46F0-403B-9300-6D899AF46222}"/>
                </c:ext>
              </c:extLst>
            </c:dLbl>
            <c:dLbl>
              <c:idx val="4"/>
              <c:layout>
                <c:manualLayout>
                  <c:x val="-6.2355064088305663E-2"/>
                  <c:y val="1.1092627280910566E-2"/>
                </c:manualLayout>
              </c:layout>
              <c:tx>
                <c:rich>
                  <a:bodyPr/>
                  <a:lstStyle/>
                  <a:p>
                    <a:r>
                      <a:t>R5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4-46F0-403B-9300-6D899AF46222}"/>
                </c:ext>
              </c:extLst>
            </c:dLbl>
            <c:dLbl>
              <c:idx val="5"/>
              <c:layout>
                <c:manualLayout>
                  <c:x val="-8.1955025798978162E-2"/>
                  <c:y val="8.8741018247284528E-3"/>
                </c:manualLayout>
              </c:layout>
              <c:tx>
                <c:rich>
                  <a:bodyPr/>
                  <a:lstStyle/>
                  <a:p>
                    <a:r>
                      <a:rPr lang="en-US"/>
                      <a:t>1.4</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5-46F0-403B-9300-6D899AF46222}"/>
                </c:ext>
              </c:extLst>
            </c:dLbl>
            <c:dLbl>
              <c:idx val="6"/>
              <c:layout>
                <c:manualLayout>
                  <c:x val="-6.663088311096739E-2"/>
                  <c:y val="0"/>
                </c:manualLayout>
              </c:layout>
              <c:tx>
                <c:rich>
                  <a:bodyPr/>
                  <a:lstStyle/>
                  <a:p>
                    <a:r>
                      <a:rPr lang="en-US"/>
                      <a:t>2.1</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6-46F0-403B-9300-6D899AF46222}"/>
                </c:ext>
              </c:extLst>
            </c:dLbl>
            <c:dLbl>
              <c:idx val="7"/>
              <c:layout>
                <c:manualLayout>
                  <c:x val="-7.4744472510743856E-2"/>
                  <c:y val="8.8741018247284528E-3"/>
                </c:manualLayout>
              </c:layout>
              <c:tx>
                <c:rich>
                  <a:bodyPr/>
                  <a:lstStyle/>
                  <a:p>
                    <a:r>
                      <a:t>R8</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7-46F0-403B-9300-6D899AF46222}"/>
                </c:ext>
              </c:extLst>
            </c:dLbl>
            <c:dLbl>
              <c:idx val="8"/>
              <c:layout>
                <c:manualLayout>
                  <c:x val="-7.744900231066934E-2"/>
                  <c:y val="-1.331115273709268E-2"/>
                </c:manualLayout>
              </c:layout>
              <c:tx>
                <c:rich>
                  <a:bodyPr/>
                  <a:lstStyle/>
                  <a:p>
                    <a:r>
                      <a:t>R9</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8-46F0-403B-9300-6D899AF46222}"/>
                </c:ext>
              </c:extLst>
            </c:dLbl>
            <c:dLbl>
              <c:idx val="9"/>
              <c:layout>
                <c:manualLayout>
                  <c:x val="-6.1726314148598582E-2"/>
                  <c:y val="-1.1092627280910566E-2"/>
                </c:manualLayout>
              </c:layout>
              <c:tx>
                <c:rich>
                  <a:bodyPr/>
                  <a:lstStyle/>
                  <a:p>
                    <a:r>
                      <a:t>R10</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9-46F0-403B-9300-6D899AF46222}"/>
                </c:ext>
              </c:extLst>
            </c:dLbl>
            <c:dLbl>
              <c:idx val="10"/>
              <c:tx>
                <c:rich>
                  <a:bodyPr/>
                  <a:lstStyle/>
                  <a:p>
                    <a:r>
                      <a:t>R11</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A-46F0-403B-9300-6D899AF46222}"/>
                </c:ext>
              </c:extLst>
            </c:dLbl>
            <c:dLbl>
              <c:idx val="11"/>
              <c:layout>
                <c:manualLayout>
                  <c:x val="-5.6317254548747607E-2"/>
                  <c:y val="-6.65557636854634E-3"/>
                </c:manualLayout>
              </c:layout>
              <c:tx>
                <c:rich>
                  <a:bodyPr/>
                  <a:lstStyle/>
                  <a:p>
                    <a:r>
                      <a:t>R12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B-46F0-403B-9300-6D899AF46222}"/>
                </c:ext>
              </c:extLst>
            </c:dLbl>
            <c:dLbl>
              <c:idx val="12"/>
              <c:layout>
                <c:manualLayout>
                  <c:x val="-6.1726314148598582E-2"/>
                  <c:y val="-1.331115273709268E-2"/>
                </c:manualLayout>
              </c:layout>
              <c:tx>
                <c:rich>
                  <a:bodyPr/>
                  <a:lstStyle/>
                  <a:p>
                    <a:r>
                      <a:t>R13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C-46F0-403B-9300-6D899AF46222}"/>
                </c:ext>
              </c:extLst>
            </c:dLbl>
            <c:dLbl>
              <c:idx val="13"/>
              <c:layout>
                <c:manualLayout>
                  <c:x val="-6.8487745125963478E-2"/>
                  <c:y val="1.1092627280910566E-2"/>
                </c:manualLayout>
              </c:layout>
              <c:tx>
                <c:rich>
                  <a:bodyPr/>
                  <a:lstStyle/>
                  <a:p>
                    <a:r>
                      <a:t>R14</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D-46F0-403B-9300-6D899AF46222}"/>
                </c:ext>
              </c:extLst>
            </c:dLbl>
            <c:dLbl>
              <c:idx val="14"/>
              <c:layout>
                <c:manualLayout>
                  <c:x val="-6.5783108848486815E-2"/>
                  <c:y val="-6.65557636854634E-3"/>
                </c:manualLayout>
              </c:layout>
              <c:tx>
                <c:rich>
                  <a:bodyPr/>
                  <a:lstStyle/>
                  <a:p>
                    <a:r>
                      <a:t>R15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E-46F0-403B-9300-6D899AF46222}"/>
                </c:ext>
              </c:extLst>
            </c:dLbl>
            <c:spPr>
              <a:ln>
                <a:noFill/>
              </a:ln>
            </c:spPr>
            <c:txPr>
              <a:bodyPr/>
              <a:lstStyle/>
              <a:p>
                <a:pPr>
                  <a:defRPr>
                    <a:solidFill>
                      <a:sysClr val="windowText" lastClr="000000"/>
                    </a:solidFill>
                  </a:defRPr>
                </a:pPr>
                <a:endParaRPr lang="fr-F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Forces!$A$154:$A$156</c:f>
              <c:numCache>
                <c:formatCode>General</c:formatCode>
                <c:ptCount val="3"/>
                <c:pt idx="0">
                  <c:v>5</c:v>
                </c:pt>
                <c:pt idx="1">
                  <c:v>5</c:v>
                </c:pt>
                <c:pt idx="2">
                  <c:v>5</c:v>
                </c:pt>
              </c:numCache>
            </c:numRef>
          </c:xVal>
          <c:yVal>
            <c:numRef>
              <c:f>Forces!$B$154:$B$156</c:f>
              <c:numCache>
                <c:formatCode>General</c:formatCode>
                <c:ptCount val="3"/>
                <c:pt idx="0">
                  <c:v>4</c:v>
                </c:pt>
              </c:numCache>
            </c:numRef>
          </c:yVal>
          <c:bubbleSize>
            <c:numRef>
              <c:f>Forces!$C$154:$C$156</c:f>
              <c:numCache>
                <c:formatCode>General</c:formatCode>
                <c:ptCount val="3"/>
                <c:pt idx="0">
                  <c:v>1</c:v>
                </c:pt>
                <c:pt idx="1">
                  <c:v>1</c:v>
                </c:pt>
                <c:pt idx="2">
                  <c:v>1</c:v>
                </c:pt>
              </c:numCache>
            </c:numRef>
          </c:bubbleSize>
          <c:bubble3D val="0"/>
          <c:extLst>
            <c:ext xmlns:c16="http://schemas.microsoft.com/office/drawing/2014/chart" uri="{C3380CC4-5D6E-409C-BE32-E72D297353CC}">
              <c16:uniqueId val="{0000000F-46F0-403B-9300-6D899AF46222}"/>
            </c:ext>
          </c:extLst>
        </c:ser>
        <c:dLbls>
          <c:showLegendKey val="0"/>
          <c:showVal val="0"/>
          <c:showCatName val="0"/>
          <c:showSerName val="0"/>
          <c:showPercent val="0"/>
          <c:showBubbleSize val="0"/>
        </c:dLbls>
        <c:bubbleScale val="100"/>
        <c:showNegBubbles val="0"/>
        <c:axId val="-1634961328"/>
        <c:axId val="-1634955344"/>
      </c:bubbleChart>
      <c:valAx>
        <c:axId val="-1634961328"/>
        <c:scaling>
          <c:orientation val="minMax"/>
          <c:max val="10"/>
          <c:min val="0"/>
        </c:scaling>
        <c:delete val="0"/>
        <c:axPos val="b"/>
        <c:numFmt formatCode="General" sourceLinked="1"/>
        <c:majorTickMark val="out"/>
        <c:minorTickMark val="none"/>
        <c:tickLblPos val="nextTo"/>
        <c:crossAx val="-1634955344"/>
        <c:crosses val="autoZero"/>
        <c:crossBetween val="midCat"/>
        <c:majorUnit val="1"/>
        <c:minorUnit val="0.1"/>
      </c:valAx>
      <c:valAx>
        <c:axId val="-1634955344"/>
        <c:scaling>
          <c:orientation val="minMax"/>
          <c:max val="5"/>
          <c:min val="0"/>
        </c:scaling>
        <c:delete val="0"/>
        <c:axPos val="l"/>
        <c:numFmt formatCode="General" sourceLinked="1"/>
        <c:majorTickMark val="out"/>
        <c:minorTickMark val="none"/>
        <c:tickLblPos val="nextTo"/>
        <c:crossAx val="-1634961328"/>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4453193350831147E-2"/>
          <c:y val="3.0478737928459579E-2"/>
          <c:w val="0.81096011499924903"/>
          <c:h val="0.91180701138472342"/>
        </c:manualLayout>
      </c:layout>
      <c:bubbleChart>
        <c:varyColors val="0"/>
        <c:ser>
          <c:idx val="0"/>
          <c:order val="0"/>
          <c:spPr>
            <a:solidFill>
              <a:schemeClr val="tx2">
                <a:alpha val="45000"/>
              </a:schemeClr>
            </a:solidFill>
            <a:ln>
              <a:solidFill>
                <a:schemeClr val="tx2">
                  <a:lumMod val="40000"/>
                  <a:lumOff val="60000"/>
                </a:schemeClr>
              </a:solidFill>
            </a:ln>
          </c:spPr>
          <c:invertIfNegative val="0"/>
          <c:dPt>
            <c:idx val="0"/>
            <c:invertIfNegative val="0"/>
            <c:bubble3D val="0"/>
            <c:extLst>
              <c:ext xmlns:c16="http://schemas.microsoft.com/office/drawing/2014/chart" uri="{C3380CC4-5D6E-409C-BE32-E72D297353CC}">
                <c16:uniqueId val="{00000000-F547-4021-B10C-A27A885E1AEA}"/>
              </c:ext>
            </c:extLst>
          </c:dPt>
          <c:dPt>
            <c:idx val="1"/>
            <c:invertIfNegative val="0"/>
            <c:bubble3D val="0"/>
            <c:extLst>
              <c:ext xmlns:c16="http://schemas.microsoft.com/office/drawing/2014/chart" uri="{C3380CC4-5D6E-409C-BE32-E72D297353CC}">
                <c16:uniqueId val="{00000001-F547-4021-B10C-A27A885E1AEA}"/>
              </c:ext>
            </c:extLst>
          </c:dPt>
          <c:dPt>
            <c:idx val="2"/>
            <c:invertIfNegative val="0"/>
            <c:bubble3D val="0"/>
            <c:extLst>
              <c:ext xmlns:c16="http://schemas.microsoft.com/office/drawing/2014/chart" uri="{C3380CC4-5D6E-409C-BE32-E72D297353CC}">
                <c16:uniqueId val="{00000002-F547-4021-B10C-A27A885E1AEA}"/>
              </c:ext>
            </c:extLst>
          </c:dPt>
          <c:dPt>
            <c:idx val="3"/>
            <c:invertIfNegative val="0"/>
            <c:bubble3D val="0"/>
            <c:extLst>
              <c:ext xmlns:c16="http://schemas.microsoft.com/office/drawing/2014/chart" uri="{C3380CC4-5D6E-409C-BE32-E72D297353CC}">
                <c16:uniqueId val="{00000003-F547-4021-B10C-A27A885E1AEA}"/>
              </c:ext>
            </c:extLst>
          </c:dPt>
          <c:dPt>
            <c:idx val="4"/>
            <c:invertIfNegative val="0"/>
            <c:bubble3D val="0"/>
            <c:extLst>
              <c:ext xmlns:c16="http://schemas.microsoft.com/office/drawing/2014/chart" uri="{C3380CC4-5D6E-409C-BE32-E72D297353CC}">
                <c16:uniqueId val="{00000004-F547-4021-B10C-A27A885E1AEA}"/>
              </c:ext>
            </c:extLst>
          </c:dPt>
          <c:dPt>
            <c:idx val="5"/>
            <c:invertIfNegative val="0"/>
            <c:bubble3D val="0"/>
            <c:extLst>
              <c:ext xmlns:c16="http://schemas.microsoft.com/office/drawing/2014/chart" uri="{C3380CC4-5D6E-409C-BE32-E72D297353CC}">
                <c16:uniqueId val="{00000005-F547-4021-B10C-A27A885E1AEA}"/>
              </c:ext>
            </c:extLst>
          </c:dPt>
          <c:dPt>
            <c:idx val="6"/>
            <c:invertIfNegative val="0"/>
            <c:bubble3D val="0"/>
            <c:extLst>
              <c:ext xmlns:c16="http://schemas.microsoft.com/office/drawing/2014/chart" uri="{C3380CC4-5D6E-409C-BE32-E72D297353CC}">
                <c16:uniqueId val="{00000006-F547-4021-B10C-A27A885E1AEA}"/>
              </c:ext>
            </c:extLst>
          </c:dPt>
          <c:dPt>
            <c:idx val="7"/>
            <c:invertIfNegative val="0"/>
            <c:bubble3D val="0"/>
            <c:extLst>
              <c:ext xmlns:c16="http://schemas.microsoft.com/office/drawing/2014/chart" uri="{C3380CC4-5D6E-409C-BE32-E72D297353CC}">
                <c16:uniqueId val="{00000007-F547-4021-B10C-A27A885E1AEA}"/>
              </c:ext>
            </c:extLst>
          </c:dPt>
          <c:dPt>
            <c:idx val="8"/>
            <c:invertIfNegative val="0"/>
            <c:bubble3D val="0"/>
            <c:extLst>
              <c:ext xmlns:c16="http://schemas.microsoft.com/office/drawing/2014/chart" uri="{C3380CC4-5D6E-409C-BE32-E72D297353CC}">
                <c16:uniqueId val="{00000008-F547-4021-B10C-A27A885E1AEA}"/>
              </c:ext>
            </c:extLst>
          </c:dPt>
          <c:dPt>
            <c:idx val="9"/>
            <c:invertIfNegative val="0"/>
            <c:bubble3D val="0"/>
            <c:extLst>
              <c:ext xmlns:c16="http://schemas.microsoft.com/office/drawing/2014/chart" uri="{C3380CC4-5D6E-409C-BE32-E72D297353CC}">
                <c16:uniqueId val="{00000009-F547-4021-B10C-A27A885E1AEA}"/>
              </c:ext>
            </c:extLst>
          </c:dPt>
          <c:dPt>
            <c:idx val="10"/>
            <c:invertIfNegative val="0"/>
            <c:bubble3D val="0"/>
            <c:extLst>
              <c:ext xmlns:c16="http://schemas.microsoft.com/office/drawing/2014/chart" uri="{C3380CC4-5D6E-409C-BE32-E72D297353CC}">
                <c16:uniqueId val="{0000000A-F547-4021-B10C-A27A885E1AEA}"/>
              </c:ext>
            </c:extLst>
          </c:dPt>
          <c:dPt>
            <c:idx val="11"/>
            <c:invertIfNegative val="0"/>
            <c:bubble3D val="0"/>
            <c:extLst>
              <c:ext xmlns:c16="http://schemas.microsoft.com/office/drawing/2014/chart" uri="{C3380CC4-5D6E-409C-BE32-E72D297353CC}">
                <c16:uniqueId val="{0000000B-F547-4021-B10C-A27A885E1AEA}"/>
              </c:ext>
            </c:extLst>
          </c:dPt>
          <c:dPt>
            <c:idx val="12"/>
            <c:invertIfNegative val="0"/>
            <c:bubble3D val="0"/>
            <c:extLst>
              <c:ext xmlns:c16="http://schemas.microsoft.com/office/drawing/2014/chart" uri="{C3380CC4-5D6E-409C-BE32-E72D297353CC}">
                <c16:uniqueId val="{0000000C-F547-4021-B10C-A27A885E1AEA}"/>
              </c:ext>
            </c:extLst>
          </c:dPt>
          <c:dPt>
            <c:idx val="13"/>
            <c:invertIfNegative val="0"/>
            <c:bubble3D val="0"/>
            <c:extLst>
              <c:ext xmlns:c16="http://schemas.microsoft.com/office/drawing/2014/chart" uri="{C3380CC4-5D6E-409C-BE32-E72D297353CC}">
                <c16:uniqueId val="{0000000D-F547-4021-B10C-A27A885E1AEA}"/>
              </c:ext>
            </c:extLst>
          </c:dPt>
          <c:dPt>
            <c:idx val="14"/>
            <c:invertIfNegative val="0"/>
            <c:bubble3D val="0"/>
            <c:extLst>
              <c:ext xmlns:c16="http://schemas.microsoft.com/office/drawing/2014/chart" uri="{C3380CC4-5D6E-409C-BE32-E72D297353CC}">
                <c16:uniqueId val="{0000000E-F547-4021-B10C-A27A885E1AEA}"/>
              </c:ext>
            </c:extLst>
          </c:dPt>
          <c:dLbls>
            <c:dLbl>
              <c:idx val="0"/>
              <c:layout>
                <c:manualLayout>
                  <c:x val="-0.13556538256335457"/>
                  <c:y val="0"/>
                </c:manualLayout>
              </c:layout>
              <c:tx>
                <c:rich>
                  <a:bodyPr/>
                  <a:lstStyle/>
                  <a:p>
                    <a:r>
                      <a:rPr lang="en-US"/>
                      <a:t>8.1</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0-F547-4021-B10C-A27A885E1AEA}"/>
                </c:ext>
              </c:extLst>
            </c:dLbl>
            <c:dLbl>
              <c:idx val="1"/>
              <c:layout>
                <c:manualLayout>
                  <c:x val="-0.14361537576349026"/>
                  <c:y val="-1.4362577556826458E-2"/>
                </c:manualLayout>
              </c:layout>
              <c:tx>
                <c:rich>
                  <a:bodyPr/>
                  <a:lstStyle/>
                  <a:p>
                    <a:r>
                      <a:rPr lang="en-US"/>
                      <a:t>8.2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1-F547-4021-B10C-A27A885E1AEA}"/>
                </c:ext>
              </c:extLst>
            </c:dLbl>
            <c:dLbl>
              <c:idx val="2"/>
              <c:layout>
                <c:manualLayout>
                  <c:x val="-0.13955899517433806"/>
                  <c:y val="-2.1033799726184348E-3"/>
                </c:manualLayout>
              </c:layout>
              <c:tx>
                <c:rich>
                  <a:bodyPr/>
                  <a:lstStyle/>
                  <a:p>
                    <a:r>
                      <a:rPr lang="en-US"/>
                      <a:t>8.3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2-F547-4021-B10C-A27A885E1AEA}"/>
                </c:ext>
              </c:extLst>
            </c:dLbl>
            <c:dLbl>
              <c:idx val="3"/>
              <c:tx>
                <c:rich>
                  <a:bodyPr/>
                  <a:lstStyle/>
                  <a:p>
                    <a:r>
                      <a:rPr lang="en-US"/>
                      <a:t>8.4</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3-F547-4021-B10C-A27A885E1AEA}"/>
                </c:ext>
              </c:extLst>
            </c:dLbl>
            <c:dLbl>
              <c:idx val="4"/>
              <c:layout>
                <c:manualLayout>
                  <c:x val="-6.2355064088305663E-2"/>
                  <c:y val="1.1092627280910566E-2"/>
                </c:manualLayout>
              </c:layout>
              <c:tx>
                <c:rich>
                  <a:bodyPr/>
                  <a:lstStyle/>
                  <a:p>
                    <a:r>
                      <a:t>R5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4-F547-4021-B10C-A27A885E1AEA}"/>
                </c:ext>
              </c:extLst>
            </c:dLbl>
            <c:dLbl>
              <c:idx val="5"/>
              <c:layout>
                <c:manualLayout>
                  <c:x val="-8.1955025798978162E-2"/>
                  <c:y val="8.8741018247284528E-3"/>
                </c:manualLayout>
              </c:layout>
              <c:tx>
                <c:rich>
                  <a:bodyPr/>
                  <a:lstStyle/>
                  <a:p>
                    <a:r>
                      <a:rPr lang="en-US"/>
                      <a:t>1.4</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5-F547-4021-B10C-A27A885E1AEA}"/>
                </c:ext>
              </c:extLst>
            </c:dLbl>
            <c:dLbl>
              <c:idx val="6"/>
              <c:layout>
                <c:manualLayout>
                  <c:x val="-6.663088311096739E-2"/>
                  <c:y val="0"/>
                </c:manualLayout>
              </c:layout>
              <c:tx>
                <c:rich>
                  <a:bodyPr/>
                  <a:lstStyle/>
                  <a:p>
                    <a:r>
                      <a:rPr lang="en-US"/>
                      <a:t>2.1</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6-F547-4021-B10C-A27A885E1AEA}"/>
                </c:ext>
              </c:extLst>
            </c:dLbl>
            <c:dLbl>
              <c:idx val="7"/>
              <c:layout>
                <c:manualLayout>
                  <c:x val="-7.4744472510743856E-2"/>
                  <c:y val="8.8741018247284528E-3"/>
                </c:manualLayout>
              </c:layout>
              <c:tx>
                <c:rich>
                  <a:bodyPr/>
                  <a:lstStyle/>
                  <a:p>
                    <a:r>
                      <a:t>R8</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7-F547-4021-B10C-A27A885E1AEA}"/>
                </c:ext>
              </c:extLst>
            </c:dLbl>
            <c:dLbl>
              <c:idx val="8"/>
              <c:layout>
                <c:manualLayout>
                  <c:x val="-7.744900231066934E-2"/>
                  <c:y val="-1.331115273709268E-2"/>
                </c:manualLayout>
              </c:layout>
              <c:tx>
                <c:rich>
                  <a:bodyPr/>
                  <a:lstStyle/>
                  <a:p>
                    <a:r>
                      <a:t>R9</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8-F547-4021-B10C-A27A885E1AEA}"/>
                </c:ext>
              </c:extLst>
            </c:dLbl>
            <c:dLbl>
              <c:idx val="9"/>
              <c:layout>
                <c:manualLayout>
                  <c:x val="-6.1726314148598582E-2"/>
                  <c:y val="-1.1092627280910566E-2"/>
                </c:manualLayout>
              </c:layout>
              <c:tx>
                <c:rich>
                  <a:bodyPr/>
                  <a:lstStyle/>
                  <a:p>
                    <a:r>
                      <a:t>R10</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9-F547-4021-B10C-A27A885E1AEA}"/>
                </c:ext>
              </c:extLst>
            </c:dLbl>
            <c:dLbl>
              <c:idx val="10"/>
              <c:tx>
                <c:rich>
                  <a:bodyPr/>
                  <a:lstStyle/>
                  <a:p>
                    <a:r>
                      <a:t>R11</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A-F547-4021-B10C-A27A885E1AEA}"/>
                </c:ext>
              </c:extLst>
            </c:dLbl>
            <c:dLbl>
              <c:idx val="11"/>
              <c:layout>
                <c:manualLayout>
                  <c:x val="-5.6317254548747607E-2"/>
                  <c:y val="-6.65557636854634E-3"/>
                </c:manualLayout>
              </c:layout>
              <c:tx>
                <c:rich>
                  <a:bodyPr/>
                  <a:lstStyle/>
                  <a:p>
                    <a:r>
                      <a:t>R12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B-F547-4021-B10C-A27A885E1AEA}"/>
                </c:ext>
              </c:extLst>
            </c:dLbl>
            <c:dLbl>
              <c:idx val="12"/>
              <c:layout>
                <c:manualLayout>
                  <c:x val="-6.1726314148598582E-2"/>
                  <c:y val="-1.331115273709268E-2"/>
                </c:manualLayout>
              </c:layout>
              <c:tx>
                <c:rich>
                  <a:bodyPr/>
                  <a:lstStyle/>
                  <a:p>
                    <a:r>
                      <a:t>R13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C-F547-4021-B10C-A27A885E1AEA}"/>
                </c:ext>
              </c:extLst>
            </c:dLbl>
            <c:dLbl>
              <c:idx val="13"/>
              <c:layout>
                <c:manualLayout>
                  <c:x val="-6.8487745125963478E-2"/>
                  <c:y val="1.1092627280910566E-2"/>
                </c:manualLayout>
              </c:layout>
              <c:tx>
                <c:rich>
                  <a:bodyPr/>
                  <a:lstStyle/>
                  <a:p>
                    <a:r>
                      <a:t>R14</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D-F547-4021-B10C-A27A885E1AEA}"/>
                </c:ext>
              </c:extLst>
            </c:dLbl>
            <c:dLbl>
              <c:idx val="14"/>
              <c:layout>
                <c:manualLayout>
                  <c:x val="-6.5783108848486815E-2"/>
                  <c:y val="-6.65557636854634E-3"/>
                </c:manualLayout>
              </c:layout>
              <c:tx>
                <c:rich>
                  <a:bodyPr/>
                  <a:lstStyle/>
                  <a:p>
                    <a:r>
                      <a:t>R15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E-F547-4021-B10C-A27A885E1AEA}"/>
                </c:ext>
              </c:extLst>
            </c:dLbl>
            <c:spPr>
              <a:ln>
                <a:noFill/>
              </a:ln>
            </c:spPr>
            <c:txPr>
              <a:bodyPr/>
              <a:lstStyle/>
              <a:p>
                <a:pPr>
                  <a:defRPr>
                    <a:solidFill>
                      <a:sysClr val="windowText" lastClr="000000"/>
                    </a:solidFill>
                  </a:defRPr>
                </a:pPr>
                <a:endParaRPr lang="fr-F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Forces!$A$158:$A$161</c:f>
              <c:numCache>
                <c:formatCode>General</c:formatCode>
                <c:ptCount val="4"/>
                <c:pt idx="0">
                  <c:v>5</c:v>
                </c:pt>
                <c:pt idx="1">
                  <c:v>5</c:v>
                </c:pt>
                <c:pt idx="2">
                  <c:v>5</c:v>
                </c:pt>
                <c:pt idx="3">
                  <c:v>5</c:v>
                </c:pt>
              </c:numCache>
            </c:numRef>
          </c:xVal>
          <c:yVal>
            <c:numRef>
              <c:f>Forces!$B$158:$B$161</c:f>
              <c:numCache>
                <c:formatCode>General</c:formatCode>
                <c:ptCount val="4"/>
                <c:pt idx="0">
                  <c:v>3</c:v>
                </c:pt>
              </c:numCache>
            </c:numRef>
          </c:yVal>
          <c:bubbleSize>
            <c:numRef>
              <c:f>Forces!$C$158:$C$161</c:f>
              <c:numCache>
                <c:formatCode>General</c:formatCode>
                <c:ptCount val="4"/>
                <c:pt idx="0">
                  <c:v>1</c:v>
                </c:pt>
                <c:pt idx="1">
                  <c:v>1</c:v>
                </c:pt>
                <c:pt idx="2">
                  <c:v>1</c:v>
                </c:pt>
                <c:pt idx="3">
                  <c:v>1</c:v>
                </c:pt>
              </c:numCache>
            </c:numRef>
          </c:bubbleSize>
          <c:bubble3D val="0"/>
          <c:extLst>
            <c:ext xmlns:c16="http://schemas.microsoft.com/office/drawing/2014/chart" uri="{C3380CC4-5D6E-409C-BE32-E72D297353CC}">
              <c16:uniqueId val="{0000000F-F547-4021-B10C-A27A885E1AEA}"/>
            </c:ext>
          </c:extLst>
        </c:ser>
        <c:dLbls>
          <c:showLegendKey val="0"/>
          <c:showVal val="0"/>
          <c:showCatName val="0"/>
          <c:showSerName val="0"/>
          <c:showPercent val="0"/>
          <c:showBubbleSize val="0"/>
        </c:dLbls>
        <c:bubbleScale val="100"/>
        <c:showNegBubbles val="0"/>
        <c:axId val="-1634950448"/>
        <c:axId val="-1634958064"/>
      </c:bubbleChart>
      <c:valAx>
        <c:axId val="-1634950448"/>
        <c:scaling>
          <c:orientation val="minMax"/>
          <c:max val="10"/>
          <c:min val="0"/>
        </c:scaling>
        <c:delete val="0"/>
        <c:axPos val="b"/>
        <c:numFmt formatCode="General" sourceLinked="1"/>
        <c:majorTickMark val="out"/>
        <c:minorTickMark val="none"/>
        <c:tickLblPos val="nextTo"/>
        <c:crossAx val="-1634958064"/>
        <c:crosses val="autoZero"/>
        <c:crossBetween val="midCat"/>
        <c:majorUnit val="1"/>
        <c:minorUnit val="0.1"/>
      </c:valAx>
      <c:valAx>
        <c:axId val="-1634958064"/>
        <c:scaling>
          <c:orientation val="minMax"/>
          <c:max val="5"/>
          <c:min val="0"/>
        </c:scaling>
        <c:delete val="0"/>
        <c:axPos val="l"/>
        <c:numFmt formatCode="General" sourceLinked="1"/>
        <c:majorTickMark val="out"/>
        <c:minorTickMark val="none"/>
        <c:tickLblPos val="nextTo"/>
        <c:crossAx val="-1634950448"/>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4453193350831147E-2"/>
          <c:y val="3.0478737928459579E-2"/>
          <c:w val="0.81096011499924903"/>
          <c:h val="0.91180701138472342"/>
        </c:manualLayout>
      </c:layout>
      <c:bubbleChart>
        <c:varyColors val="0"/>
        <c:ser>
          <c:idx val="0"/>
          <c:order val="0"/>
          <c:spPr>
            <a:solidFill>
              <a:schemeClr val="tx2">
                <a:alpha val="45000"/>
              </a:schemeClr>
            </a:solidFill>
            <a:ln>
              <a:solidFill>
                <a:schemeClr val="tx2">
                  <a:lumMod val="40000"/>
                  <a:lumOff val="60000"/>
                </a:schemeClr>
              </a:solidFill>
            </a:ln>
          </c:spPr>
          <c:invertIfNegative val="0"/>
          <c:dPt>
            <c:idx val="0"/>
            <c:invertIfNegative val="0"/>
            <c:bubble3D val="0"/>
            <c:extLst>
              <c:ext xmlns:c16="http://schemas.microsoft.com/office/drawing/2014/chart" uri="{C3380CC4-5D6E-409C-BE32-E72D297353CC}">
                <c16:uniqueId val="{00000000-06AF-40A2-87AF-B69EF60C486B}"/>
              </c:ext>
            </c:extLst>
          </c:dPt>
          <c:dPt>
            <c:idx val="1"/>
            <c:invertIfNegative val="0"/>
            <c:bubble3D val="0"/>
            <c:extLst>
              <c:ext xmlns:c16="http://schemas.microsoft.com/office/drawing/2014/chart" uri="{C3380CC4-5D6E-409C-BE32-E72D297353CC}">
                <c16:uniqueId val="{00000001-06AF-40A2-87AF-B69EF60C486B}"/>
              </c:ext>
            </c:extLst>
          </c:dPt>
          <c:dPt>
            <c:idx val="2"/>
            <c:invertIfNegative val="0"/>
            <c:bubble3D val="0"/>
            <c:extLst>
              <c:ext xmlns:c16="http://schemas.microsoft.com/office/drawing/2014/chart" uri="{C3380CC4-5D6E-409C-BE32-E72D297353CC}">
                <c16:uniqueId val="{00000002-06AF-40A2-87AF-B69EF60C486B}"/>
              </c:ext>
            </c:extLst>
          </c:dPt>
          <c:dPt>
            <c:idx val="3"/>
            <c:invertIfNegative val="0"/>
            <c:bubble3D val="0"/>
            <c:extLst>
              <c:ext xmlns:c16="http://schemas.microsoft.com/office/drawing/2014/chart" uri="{C3380CC4-5D6E-409C-BE32-E72D297353CC}">
                <c16:uniqueId val="{00000003-06AF-40A2-87AF-B69EF60C486B}"/>
              </c:ext>
            </c:extLst>
          </c:dPt>
          <c:dPt>
            <c:idx val="4"/>
            <c:invertIfNegative val="0"/>
            <c:bubble3D val="0"/>
            <c:extLst>
              <c:ext xmlns:c16="http://schemas.microsoft.com/office/drawing/2014/chart" uri="{C3380CC4-5D6E-409C-BE32-E72D297353CC}">
                <c16:uniqueId val="{00000004-06AF-40A2-87AF-B69EF60C486B}"/>
              </c:ext>
            </c:extLst>
          </c:dPt>
          <c:dPt>
            <c:idx val="5"/>
            <c:invertIfNegative val="0"/>
            <c:bubble3D val="0"/>
            <c:extLst>
              <c:ext xmlns:c16="http://schemas.microsoft.com/office/drawing/2014/chart" uri="{C3380CC4-5D6E-409C-BE32-E72D297353CC}">
                <c16:uniqueId val="{00000005-06AF-40A2-87AF-B69EF60C486B}"/>
              </c:ext>
            </c:extLst>
          </c:dPt>
          <c:dPt>
            <c:idx val="6"/>
            <c:invertIfNegative val="0"/>
            <c:bubble3D val="0"/>
            <c:extLst>
              <c:ext xmlns:c16="http://schemas.microsoft.com/office/drawing/2014/chart" uri="{C3380CC4-5D6E-409C-BE32-E72D297353CC}">
                <c16:uniqueId val="{00000006-06AF-40A2-87AF-B69EF60C486B}"/>
              </c:ext>
            </c:extLst>
          </c:dPt>
          <c:dPt>
            <c:idx val="7"/>
            <c:invertIfNegative val="0"/>
            <c:bubble3D val="0"/>
            <c:extLst>
              <c:ext xmlns:c16="http://schemas.microsoft.com/office/drawing/2014/chart" uri="{C3380CC4-5D6E-409C-BE32-E72D297353CC}">
                <c16:uniqueId val="{00000007-06AF-40A2-87AF-B69EF60C486B}"/>
              </c:ext>
            </c:extLst>
          </c:dPt>
          <c:dPt>
            <c:idx val="8"/>
            <c:invertIfNegative val="0"/>
            <c:bubble3D val="0"/>
            <c:extLst>
              <c:ext xmlns:c16="http://schemas.microsoft.com/office/drawing/2014/chart" uri="{C3380CC4-5D6E-409C-BE32-E72D297353CC}">
                <c16:uniqueId val="{00000008-06AF-40A2-87AF-B69EF60C486B}"/>
              </c:ext>
            </c:extLst>
          </c:dPt>
          <c:dPt>
            <c:idx val="9"/>
            <c:invertIfNegative val="0"/>
            <c:bubble3D val="0"/>
            <c:extLst>
              <c:ext xmlns:c16="http://schemas.microsoft.com/office/drawing/2014/chart" uri="{C3380CC4-5D6E-409C-BE32-E72D297353CC}">
                <c16:uniqueId val="{00000009-06AF-40A2-87AF-B69EF60C486B}"/>
              </c:ext>
            </c:extLst>
          </c:dPt>
          <c:dPt>
            <c:idx val="10"/>
            <c:invertIfNegative val="0"/>
            <c:bubble3D val="0"/>
            <c:extLst>
              <c:ext xmlns:c16="http://schemas.microsoft.com/office/drawing/2014/chart" uri="{C3380CC4-5D6E-409C-BE32-E72D297353CC}">
                <c16:uniqueId val="{0000000A-06AF-40A2-87AF-B69EF60C486B}"/>
              </c:ext>
            </c:extLst>
          </c:dPt>
          <c:dPt>
            <c:idx val="11"/>
            <c:invertIfNegative val="0"/>
            <c:bubble3D val="0"/>
            <c:extLst>
              <c:ext xmlns:c16="http://schemas.microsoft.com/office/drawing/2014/chart" uri="{C3380CC4-5D6E-409C-BE32-E72D297353CC}">
                <c16:uniqueId val="{0000000B-06AF-40A2-87AF-B69EF60C486B}"/>
              </c:ext>
            </c:extLst>
          </c:dPt>
          <c:dPt>
            <c:idx val="12"/>
            <c:invertIfNegative val="0"/>
            <c:bubble3D val="0"/>
            <c:extLst>
              <c:ext xmlns:c16="http://schemas.microsoft.com/office/drawing/2014/chart" uri="{C3380CC4-5D6E-409C-BE32-E72D297353CC}">
                <c16:uniqueId val="{0000000C-06AF-40A2-87AF-B69EF60C486B}"/>
              </c:ext>
            </c:extLst>
          </c:dPt>
          <c:dPt>
            <c:idx val="13"/>
            <c:invertIfNegative val="0"/>
            <c:bubble3D val="0"/>
            <c:extLst>
              <c:ext xmlns:c16="http://schemas.microsoft.com/office/drawing/2014/chart" uri="{C3380CC4-5D6E-409C-BE32-E72D297353CC}">
                <c16:uniqueId val="{0000000D-06AF-40A2-87AF-B69EF60C486B}"/>
              </c:ext>
            </c:extLst>
          </c:dPt>
          <c:dPt>
            <c:idx val="14"/>
            <c:invertIfNegative val="0"/>
            <c:bubble3D val="0"/>
            <c:extLst>
              <c:ext xmlns:c16="http://schemas.microsoft.com/office/drawing/2014/chart" uri="{C3380CC4-5D6E-409C-BE32-E72D297353CC}">
                <c16:uniqueId val="{0000000E-06AF-40A2-87AF-B69EF60C486B}"/>
              </c:ext>
            </c:extLst>
          </c:dPt>
          <c:dLbls>
            <c:dLbl>
              <c:idx val="0"/>
              <c:layout>
                <c:manualLayout>
                  <c:x val="-0.13556538256335457"/>
                  <c:y val="0"/>
                </c:manualLayout>
              </c:layout>
              <c:tx>
                <c:rich>
                  <a:bodyPr/>
                  <a:lstStyle/>
                  <a:p>
                    <a:r>
                      <a:rPr lang="en-US"/>
                      <a:t>9.1</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0-06AF-40A2-87AF-B69EF60C486B}"/>
                </c:ext>
              </c:extLst>
            </c:dLbl>
            <c:dLbl>
              <c:idx val="1"/>
              <c:layout>
                <c:manualLayout>
                  <c:x val="-0.14361537576349026"/>
                  <c:y val="-1.4362577556826458E-2"/>
                </c:manualLayout>
              </c:layout>
              <c:tx>
                <c:rich>
                  <a:bodyPr/>
                  <a:lstStyle/>
                  <a:p>
                    <a:r>
                      <a:rPr lang="en-US"/>
                      <a:t>9.2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1-06AF-40A2-87AF-B69EF60C486B}"/>
                </c:ext>
              </c:extLst>
            </c:dLbl>
            <c:dLbl>
              <c:idx val="2"/>
              <c:layout>
                <c:manualLayout>
                  <c:x val="-0.13955899517433806"/>
                  <c:y val="-2.1033799726184348E-3"/>
                </c:manualLayout>
              </c:layout>
              <c:tx>
                <c:rich>
                  <a:bodyPr/>
                  <a:lstStyle/>
                  <a:p>
                    <a:r>
                      <a:rPr lang="en-US"/>
                      <a:t>1.3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2-06AF-40A2-87AF-B69EF60C486B}"/>
                </c:ext>
              </c:extLst>
            </c:dLbl>
            <c:dLbl>
              <c:idx val="3"/>
              <c:tx>
                <c:rich>
                  <a:bodyPr/>
                  <a:lstStyle/>
                  <a:p>
                    <a:r>
                      <a:rPr lang="en-US"/>
                      <a:t>1.4</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3-06AF-40A2-87AF-B69EF60C486B}"/>
                </c:ext>
              </c:extLst>
            </c:dLbl>
            <c:dLbl>
              <c:idx val="4"/>
              <c:layout>
                <c:manualLayout>
                  <c:x val="-6.2355064088305663E-2"/>
                  <c:y val="1.1092627280910566E-2"/>
                </c:manualLayout>
              </c:layout>
              <c:tx>
                <c:rich>
                  <a:bodyPr/>
                  <a:lstStyle/>
                  <a:p>
                    <a:r>
                      <a:t>R5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4-06AF-40A2-87AF-B69EF60C486B}"/>
                </c:ext>
              </c:extLst>
            </c:dLbl>
            <c:dLbl>
              <c:idx val="5"/>
              <c:layout>
                <c:manualLayout>
                  <c:x val="-8.1955025798978162E-2"/>
                  <c:y val="8.8741018247284528E-3"/>
                </c:manualLayout>
              </c:layout>
              <c:tx>
                <c:rich>
                  <a:bodyPr/>
                  <a:lstStyle/>
                  <a:p>
                    <a:r>
                      <a:rPr lang="en-US"/>
                      <a:t>1.4</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5-06AF-40A2-87AF-B69EF60C486B}"/>
                </c:ext>
              </c:extLst>
            </c:dLbl>
            <c:dLbl>
              <c:idx val="6"/>
              <c:layout>
                <c:manualLayout>
                  <c:x val="-6.663088311096739E-2"/>
                  <c:y val="0"/>
                </c:manualLayout>
              </c:layout>
              <c:tx>
                <c:rich>
                  <a:bodyPr/>
                  <a:lstStyle/>
                  <a:p>
                    <a:r>
                      <a:rPr lang="en-US"/>
                      <a:t>2.1</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6-06AF-40A2-87AF-B69EF60C486B}"/>
                </c:ext>
              </c:extLst>
            </c:dLbl>
            <c:dLbl>
              <c:idx val="7"/>
              <c:layout>
                <c:manualLayout>
                  <c:x val="-7.4744472510743856E-2"/>
                  <c:y val="8.8741018247284528E-3"/>
                </c:manualLayout>
              </c:layout>
              <c:tx>
                <c:rich>
                  <a:bodyPr/>
                  <a:lstStyle/>
                  <a:p>
                    <a:r>
                      <a:t>R8</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7-06AF-40A2-87AF-B69EF60C486B}"/>
                </c:ext>
              </c:extLst>
            </c:dLbl>
            <c:dLbl>
              <c:idx val="8"/>
              <c:layout>
                <c:manualLayout>
                  <c:x val="-7.744900231066934E-2"/>
                  <c:y val="-1.331115273709268E-2"/>
                </c:manualLayout>
              </c:layout>
              <c:tx>
                <c:rich>
                  <a:bodyPr/>
                  <a:lstStyle/>
                  <a:p>
                    <a:r>
                      <a:t>R9</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8-06AF-40A2-87AF-B69EF60C486B}"/>
                </c:ext>
              </c:extLst>
            </c:dLbl>
            <c:dLbl>
              <c:idx val="9"/>
              <c:layout>
                <c:manualLayout>
                  <c:x val="-6.1726314148598582E-2"/>
                  <c:y val="-1.1092627280910566E-2"/>
                </c:manualLayout>
              </c:layout>
              <c:tx>
                <c:rich>
                  <a:bodyPr/>
                  <a:lstStyle/>
                  <a:p>
                    <a:r>
                      <a:t>R10</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9-06AF-40A2-87AF-B69EF60C486B}"/>
                </c:ext>
              </c:extLst>
            </c:dLbl>
            <c:dLbl>
              <c:idx val="10"/>
              <c:tx>
                <c:rich>
                  <a:bodyPr/>
                  <a:lstStyle/>
                  <a:p>
                    <a:r>
                      <a:t>R11</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A-06AF-40A2-87AF-B69EF60C486B}"/>
                </c:ext>
              </c:extLst>
            </c:dLbl>
            <c:dLbl>
              <c:idx val="11"/>
              <c:layout>
                <c:manualLayout>
                  <c:x val="-5.6317254548747607E-2"/>
                  <c:y val="-6.65557636854634E-3"/>
                </c:manualLayout>
              </c:layout>
              <c:tx>
                <c:rich>
                  <a:bodyPr/>
                  <a:lstStyle/>
                  <a:p>
                    <a:r>
                      <a:t>R12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B-06AF-40A2-87AF-B69EF60C486B}"/>
                </c:ext>
              </c:extLst>
            </c:dLbl>
            <c:dLbl>
              <c:idx val="12"/>
              <c:layout>
                <c:manualLayout>
                  <c:x val="-6.1726314148598582E-2"/>
                  <c:y val="-1.331115273709268E-2"/>
                </c:manualLayout>
              </c:layout>
              <c:tx>
                <c:rich>
                  <a:bodyPr/>
                  <a:lstStyle/>
                  <a:p>
                    <a:r>
                      <a:t>R13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C-06AF-40A2-87AF-B69EF60C486B}"/>
                </c:ext>
              </c:extLst>
            </c:dLbl>
            <c:dLbl>
              <c:idx val="13"/>
              <c:layout>
                <c:manualLayout>
                  <c:x val="-6.8487745125963478E-2"/>
                  <c:y val="1.1092627280910566E-2"/>
                </c:manualLayout>
              </c:layout>
              <c:tx>
                <c:rich>
                  <a:bodyPr/>
                  <a:lstStyle/>
                  <a:p>
                    <a:r>
                      <a:t>R14</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D-06AF-40A2-87AF-B69EF60C486B}"/>
                </c:ext>
              </c:extLst>
            </c:dLbl>
            <c:dLbl>
              <c:idx val="14"/>
              <c:layout>
                <c:manualLayout>
                  <c:x val="-6.5783108848486815E-2"/>
                  <c:y val="-6.65557636854634E-3"/>
                </c:manualLayout>
              </c:layout>
              <c:tx>
                <c:rich>
                  <a:bodyPr/>
                  <a:lstStyle/>
                  <a:p>
                    <a:r>
                      <a:t>R15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E-06AF-40A2-87AF-B69EF60C486B}"/>
                </c:ext>
              </c:extLst>
            </c:dLbl>
            <c:spPr>
              <a:ln>
                <a:noFill/>
              </a:ln>
            </c:spPr>
            <c:txPr>
              <a:bodyPr/>
              <a:lstStyle/>
              <a:p>
                <a:pPr>
                  <a:defRPr>
                    <a:solidFill>
                      <a:sysClr val="windowText" lastClr="000000"/>
                    </a:solidFill>
                  </a:defRPr>
                </a:pPr>
                <a:endParaRPr lang="fr-F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Forces!$A$163:$A$164</c:f>
              <c:numCache>
                <c:formatCode>General</c:formatCode>
                <c:ptCount val="2"/>
                <c:pt idx="0">
                  <c:v>5</c:v>
                </c:pt>
                <c:pt idx="1">
                  <c:v>5</c:v>
                </c:pt>
              </c:numCache>
            </c:numRef>
          </c:xVal>
          <c:yVal>
            <c:numRef>
              <c:f>Forces!$B$163:$B$164</c:f>
              <c:numCache>
                <c:formatCode>General</c:formatCode>
                <c:ptCount val="2"/>
                <c:pt idx="1">
                  <c:v>3</c:v>
                </c:pt>
              </c:numCache>
            </c:numRef>
          </c:yVal>
          <c:bubbleSize>
            <c:numRef>
              <c:f>Forces!$C$163:$C$164</c:f>
              <c:numCache>
                <c:formatCode>General</c:formatCode>
                <c:ptCount val="2"/>
                <c:pt idx="0">
                  <c:v>1</c:v>
                </c:pt>
                <c:pt idx="1">
                  <c:v>1</c:v>
                </c:pt>
              </c:numCache>
            </c:numRef>
          </c:bubbleSize>
          <c:bubble3D val="0"/>
          <c:extLst>
            <c:ext xmlns:c16="http://schemas.microsoft.com/office/drawing/2014/chart" uri="{C3380CC4-5D6E-409C-BE32-E72D297353CC}">
              <c16:uniqueId val="{0000000F-06AF-40A2-87AF-B69EF60C486B}"/>
            </c:ext>
          </c:extLst>
        </c:ser>
        <c:dLbls>
          <c:showLegendKey val="0"/>
          <c:showVal val="0"/>
          <c:showCatName val="0"/>
          <c:showSerName val="0"/>
          <c:showPercent val="0"/>
          <c:showBubbleSize val="0"/>
        </c:dLbls>
        <c:bubbleScale val="100"/>
        <c:showNegBubbles val="0"/>
        <c:axId val="-1634959696"/>
        <c:axId val="-1634959152"/>
      </c:bubbleChart>
      <c:valAx>
        <c:axId val="-1634959696"/>
        <c:scaling>
          <c:orientation val="minMax"/>
          <c:max val="10"/>
          <c:min val="0"/>
        </c:scaling>
        <c:delete val="0"/>
        <c:axPos val="b"/>
        <c:numFmt formatCode="General" sourceLinked="1"/>
        <c:majorTickMark val="out"/>
        <c:minorTickMark val="none"/>
        <c:tickLblPos val="nextTo"/>
        <c:crossAx val="-1634959152"/>
        <c:crosses val="autoZero"/>
        <c:crossBetween val="midCat"/>
        <c:majorUnit val="1"/>
        <c:minorUnit val="0.1"/>
      </c:valAx>
      <c:valAx>
        <c:axId val="-1634959152"/>
        <c:scaling>
          <c:orientation val="minMax"/>
          <c:max val="5"/>
          <c:min val="0"/>
        </c:scaling>
        <c:delete val="0"/>
        <c:axPos val="l"/>
        <c:numFmt formatCode="General" sourceLinked="1"/>
        <c:majorTickMark val="out"/>
        <c:minorTickMark val="none"/>
        <c:tickLblPos val="nextTo"/>
        <c:crossAx val="-1634959696"/>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clustered"/>
        <c:varyColors val="0"/>
        <c:ser>
          <c:idx val="0"/>
          <c:order val="0"/>
          <c:tx>
            <c:strRef>
              <c:f>Forces!$I$115</c:f>
              <c:strCache>
                <c:ptCount val="1"/>
                <c:pt idx="0">
                  <c:v>Anzahl</c:v>
                </c:pt>
              </c:strCache>
            </c:strRef>
          </c:tx>
          <c:invertIfNegative val="0"/>
          <c:dLbls>
            <c:spPr>
              <a:noFill/>
              <a:ln>
                <a:noFill/>
              </a:ln>
              <a:effectLst/>
            </c:spPr>
            <c:txPr>
              <a:bodyPr/>
              <a:lstStyle/>
              <a:p>
                <a:pPr>
                  <a:defRPr b="0">
                    <a:solidFill>
                      <a:schemeClr val="tx2"/>
                    </a:solidFill>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Forces!$H$116:$H$120</c:f>
              <c:numCache>
                <c:formatCode>General</c:formatCode>
                <c:ptCount val="5"/>
                <c:pt idx="0">
                  <c:v>1</c:v>
                </c:pt>
                <c:pt idx="1">
                  <c:v>2</c:v>
                </c:pt>
                <c:pt idx="2">
                  <c:v>3</c:v>
                </c:pt>
                <c:pt idx="3">
                  <c:v>4</c:v>
                </c:pt>
                <c:pt idx="4">
                  <c:v>5</c:v>
                </c:pt>
              </c:numCache>
            </c:numRef>
          </c:cat>
          <c:val>
            <c:numRef>
              <c:f>Forces!$I$116:$I$120</c:f>
              <c:numCache>
                <c:formatCode>_ * #,##0_ ;_ * \-#,##0_ ;_ * "-"??_ ;_ @_ </c:formatCode>
                <c:ptCount val="5"/>
                <c:pt idx="0">
                  <c:v>2</c:v>
                </c:pt>
                <c:pt idx="1">
                  <c:v>8</c:v>
                </c:pt>
                <c:pt idx="2">
                  <c:v>9</c:v>
                </c:pt>
                <c:pt idx="3">
                  <c:v>6</c:v>
                </c:pt>
                <c:pt idx="4">
                  <c:v>3</c:v>
                </c:pt>
              </c:numCache>
            </c:numRef>
          </c:val>
          <c:extLst>
            <c:ext xmlns:c16="http://schemas.microsoft.com/office/drawing/2014/chart" uri="{C3380CC4-5D6E-409C-BE32-E72D297353CC}">
              <c16:uniqueId val="{00000000-9D7E-473D-A593-04CEA62CE9E6}"/>
            </c:ext>
          </c:extLst>
        </c:ser>
        <c:dLbls>
          <c:showLegendKey val="0"/>
          <c:showVal val="0"/>
          <c:showCatName val="0"/>
          <c:showSerName val="0"/>
          <c:showPercent val="0"/>
          <c:showBubbleSize val="0"/>
        </c:dLbls>
        <c:gapWidth val="150"/>
        <c:axId val="-1633661360"/>
        <c:axId val="-1633662448"/>
      </c:barChart>
      <c:catAx>
        <c:axId val="-1633661360"/>
        <c:scaling>
          <c:orientation val="minMax"/>
        </c:scaling>
        <c:delete val="0"/>
        <c:axPos val="l"/>
        <c:numFmt formatCode="General" sourceLinked="1"/>
        <c:majorTickMark val="out"/>
        <c:minorTickMark val="none"/>
        <c:tickLblPos val="nextTo"/>
        <c:txPr>
          <a:bodyPr/>
          <a:lstStyle/>
          <a:p>
            <a:pPr>
              <a:defRPr sz="800"/>
            </a:pPr>
            <a:endParaRPr lang="fr-FR"/>
          </a:p>
        </c:txPr>
        <c:crossAx val="-1633662448"/>
        <c:crosses val="autoZero"/>
        <c:auto val="1"/>
        <c:lblAlgn val="ctr"/>
        <c:lblOffset val="100"/>
        <c:noMultiLvlLbl val="0"/>
      </c:catAx>
      <c:valAx>
        <c:axId val="-1633662448"/>
        <c:scaling>
          <c:orientation val="minMax"/>
        </c:scaling>
        <c:delete val="0"/>
        <c:axPos val="b"/>
        <c:numFmt formatCode="_ * #,##0_ ;_ * \-#,##0_ ;_ * &quot;-&quot;??_ ;_ @_ " sourceLinked="1"/>
        <c:majorTickMark val="out"/>
        <c:minorTickMark val="none"/>
        <c:tickLblPos val="nextTo"/>
        <c:txPr>
          <a:bodyPr/>
          <a:lstStyle/>
          <a:p>
            <a:pPr>
              <a:defRPr sz="800"/>
            </a:pPr>
            <a:endParaRPr lang="fr-FR"/>
          </a:p>
        </c:txPr>
        <c:crossAx val="-1633661360"/>
        <c:crosses val="autoZero"/>
        <c:crossBetween val="between"/>
      </c:valAx>
      <c:spPr>
        <a:noFill/>
        <a:ln w="25400">
          <a:noFill/>
        </a:ln>
      </c:spPr>
    </c:plotArea>
    <c:plotVisOnly val="1"/>
    <c:dispBlanksAs val="gap"/>
    <c:showDLblsOverMax val="0"/>
  </c:chart>
  <c:spPr>
    <a:noFill/>
    <a:ln>
      <a:noFill/>
    </a:ln>
  </c:spPr>
  <c:printSettings>
    <c:headerFooter/>
    <c:pageMargins b="0.78740157499999996" l="0.7" r="0.7" t="0.78740157499999996"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radarChart>
        <c:radarStyle val="filled"/>
        <c:varyColors val="0"/>
        <c:ser>
          <c:idx val="0"/>
          <c:order val="0"/>
          <c:spPr>
            <a:solidFill>
              <a:schemeClr val="accent1">
                <a:alpha val="50000"/>
              </a:schemeClr>
            </a:solidFill>
            <a:ln w="22225"/>
          </c:spPr>
          <c:cat>
            <c:strRef>
              <c:f>Chances!$B$82:$B$90</c:f>
              <c:strCache>
                <c:ptCount val="9"/>
                <c:pt idx="0">
                  <c:v>CUSTOMER RELATIONSHIP</c:v>
                </c:pt>
                <c:pt idx="1">
                  <c:v>REVENUE STREAMS</c:v>
                </c:pt>
                <c:pt idx="2">
                  <c:v>COST STRUCTURE</c:v>
                </c:pt>
                <c:pt idx="3">
                  <c:v>CUSTOMER SEGMENTS</c:v>
                </c:pt>
                <c:pt idx="4">
                  <c:v>CHANNELS</c:v>
                </c:pt>
                <c:pt idx="5">
                  <c:v>CUSTOMER RELATIONSHIP</c:v>
                </c:pt>
                <c:pt idx="6">
                  <c:v>KEY RESSOURCES</c:v>
                </c:pt>
                <c:pt idx="7">
                  <c:v>KEY ACTIVITIES</c:v>
                </c:pt>
                <c:pt idx="8">
                  <c:v>KEY PARTNERSHIP</c:v>
                </c:pt>
              </c:strCache>
            </c:strRef>
          </c:cat>
          <c:val>
            <c:numRef>
              <c:f>Chances!$C$82:$C$90</c:f>
              <c:numCache>
                <c:formatCode>General</c:formatCode>
                <c:ptCount val="9"/>
                <c:pt idx="0">
                  <c:v>3.4285714285714284</c:v>
                </c:pt>
                <c:pt idx="1">
                  <c:v>2.75</c:v>
                </c:pt>
                <c:pt idx="2">
                  <c:v>3</c:v>
                </c:pt>
                <c:pt idx="3">
                  <c:v>3</c:v>
                </c:pt>
                <c:pt idx="4">
                  <c:v>2.8571428571428568</c:v>
                </c:pt>
                <c:pt idx="5">
                  <c:v>2.875</c:v>
                </c:pt>
                <c:pt idx="6">
                  <c:v>2.833333333333333</c:v>
                </c:pt>
                <c:pt idx="7">
                  <c:v>3</c:v>
                </c:pt>
                <c:pt idx="8">
                  <c:v>4.125</c:v>
                </c:pt>
              </c:numCache>
            </c:numRef>
          </c:val>
          <c:extLst>
            <c:ext xmlns:c16="http://schemas.microsoft.com/office/drawing/2014/chart" uri="{C3380CC4-5D6E-409C-BE32-E72D297353CC}">
              <c16:uniqueId val="{00000000-B95C-46AD-8085-75C76EC4F38E}"/>
            </c:ext>
          </c:extLst>
        </c:ser>
        <c:dLbls>
          <c:showLegendKey val="0"/>
          <c:showVal val="0"/>
          <c:showCatName val="0"/>
          <c:showSerName val="0"/>
          <c:showPercent val="0"/>
          <c:showBubbleSize val="0"/>
        </c:dLbls>
        <c:axId val="-1633660272"/>
        <c:axId val="-1633667888"/>
      </c:radarChart>
      <c:catAx>
        <c:axId val="-1633660272"/>
        <c:scaling>
          <c:orientation val="minMax"/>
        </c:scaling>
        <c:delete val="0"/>
        <c:axPos val="b"/>
        <c:majorGridlines/>
        <c:numFmt formatCode="General" sourceLinked="0"/>
        <c:majorTickMark val="out"/>
        <c:minorTickMark val="none"/>
        <c:tickLblPos val="nextTo"/>
        <c:crossAx val="-1633667888"/>
        <c:crosses val="autoZero"/>
        <c:auto val="1"/>
        <c:lblAlgn val="ctr"/>
        <c:lblOffset val="100"/>
        <c:noMultiLvlLbl val="0"/>
      </c:catAx>
      <c:valAx>
        <c:axId val="-1633667888"/>
        <c:scaling>
          <c:orientation val="minMax"/>
        </c:scaling>
        <c:delete val="0"/>
        <c:axPos val="l"/>
        <c:majorGridlines/>
        <c:numFmt formatCode="General" sourceLinked="1"/>
        <c:majorTickMark val="cross"/>
        <c:minorTickMark val="none"/>
        <c:tickLblPos val="nextTo"/>
        <c:crossAx val="-1633660272"/>
        <c:crosses val="autoZero"/>
        <c:crossBetween val="between"/>
      </c:valAx>
    </c:plotArea>
    <c:plotVisOnly val="1"/>
    <c:dispBlanksAs val="gap"/>
    <c:showDLblsOverMax val="0"/>
  </c:chart>
  <c:spPr>
    <a:ln>
      <a:noFill/>
    </a:ln>
  </c:spPr>
  <c:printSettings>
    <c:headerFooter/>
    <c:pageMargins b="0.78740157499999996" l="0.7" r="0.7" t="0.78740157499999996"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4453193350831147E-2"/>
          <c:y val="3.0478737928459579E-2"/>
          <c:w val="0.81096011499924903"/>
          <c:h val="0.91180701138472342"/>
        </c:manualLayout>
      </c:layout>
      <c:bubbleChart>
        <c:varyColors val="0"/>
        <c:ser>
          <c:idx val="0"/>
          <c:order val="0"/>
          <c:spPr>
            <a:solidFill>
              <a:schemeClr val="tx2">
                <a:alpha val="45000"/>
              </a:schemeClr>
            </a:solidFill>
            <a:ln>
              <a:solidFill>
                <a:schemeClr val="tx2">
                  <a:lumMod val="40000"/>
                  <a:lumOff val="60000"/>
                </a:schemeClr>
              </a:solidFill>
            </a:ln>
          </c:spPr>
          <c:invertIfNegative val="0"/>
          <c:dPt>
            <c:idx val="0"/>
            <c:invertIfNegative val="0"/>
            <c:bubble3D val="0"/>
            <c:extLst>
              <c:ext xmlns:c16="http://schemas.microsoft.com/office/drawing/2014/chart" uri="{C3380CC4-5D6E-409C-BE32-E72D297353CC}">
                <c16:uniqueId val="{00000000-049E-4789-ABD6-EF2C07E4480B}"/>
              </c:ext>
            </c:extLst>
          </c:dPt>
          <c:dPt>
            <c:idx val="1"/>
            <c:invertIfNegative val="0"/>
            <c:bubble3D val="0"/>
            <c:extLst>
              <c:ext xmlns:c16="http://schemas.microsoft.com/office/drawing/2014/chart" uri="{C3380CC4-5D6E-409C-BE32-E72D297353CC}">
                <c16:uniqueId val="{00000001-049E-4789-ABD6-EF2C07E4480B}"/>
              </c:ext>
            </c:extLst>
          </c:dPt>
          <c:dPt>
            <c:idx val="2"/>
            <c:invertIfNegative val="0"/>
            <c:bubble3D val="0"/>
            <c:extLst>
              <c:ext xmlns:c16="http://schemas.microsoft.com/office/drawing/2014/chart" uri="{C3380CC4-5D6E-409C-BE32-E72D297353CC}">
                <c16:uniqueId val="{00000002-049E-4789-ABD6-EF2C07E4480B}"/>
              </c:ext>
            </c:extLst>
          </c:dPt>
          <c:dPt>
            <c:idx val="3"/>
            <c:invertIfNegative val="0"/>
            <c:bubble3D val="0"/>
            <c:extLst>
              <c:ext xmlns:c16="http://schemas.microsoft.com/office/drawing/2014/chart" uri="{C3380CC4-5D6E-409C-BE32-E72D297353CC}">
                <c16:uniqueId val="{00000003-049E-4789-ABD6-EF2C07E4480B}"/>
              </c:ext>
            </c:extLst>
          </c:dPt>
          <c:dPt>
            <c:idx val="4"/>
            <c:invertIfNegative val="0"/>
            <c:bubble3D val="0"/>
            <c:extLst>
              <c:ext xmlns:c16="http://schemas.microsoft.com/office/drawing/2014/chart" uri="{C3380CC4-5D6E-409C-BE32-E72D297353CC}">
                <c16:uniqueId val="{00000004-049E-4789-ABD6-EF2C07E4480B}"/>
              </c:ext>
            </c:extLst>
          </c:dPt>
          <c:dPt>
            <c:idx val="5"/>
            <c:invertIfNegative val="0"/>
            <c:bubble3D val="0"/>
            <c:extLst>
              <c:ext xmlns:c16="http://schemas.microsoft.com/office/drawing/2014/chart" uri="{C3380CC4-5D6E-409C-BE32-E72D297353CC}">
                <c16:uniqueId val="{00000005-049E-4789-ABD6-EF2C07E4480B}"/>
              </c:ext>
            </c:extLst>
          </c:dPt>
          <c:dPt>
            <c:idx val="6"/>
            <c:invertIfNegative val="0"/>
            <c:bubble3D val="0"/>
            <c:extLst>
              <c:ext xmlns:c16="http://schemas.microsoft.com/office/drawing/2014/chart" uri="{C3380CC4-5D6E-409C-BE32-E72D297353CC}">
                <c16:uniqueId val="{00000006-049E-4789-ABD6-EF2C07E4480B}"/>
              </c:ext>
            </c:extLst>
          </c:dPt>
          <c:dPt>
            <c:idx val="7"/>
            <c:invertIfNegative val="0"/>
            <c:bubble3D val="0"/>
            <c:extLst>
              <c:ext xmlns:c16="http://schemas.microsoft.com/office/drawing/2014/chart" uri="{C3380CC4-5D6E-409C-BE32-E72D297353CC}">
                <c16:uniqueId val="{00000007-049E-4789-ABD6-EF2C07E4480B}"/>
              </c:ext>
            </c:extLst>
          </c:dPt>
          <c:dPt>
            <c:idx val="8"/>
            <c:invertIfNegative val="0"/>
            <c:bubble3D val="0"/>
            <c:extLst>
              <c:ext xmlns:c16="http://schemas.microsoft.com/office/drawing/2014/chart" uri="{C3380CC4-5D6E-409C-BE32-E72D297353CC}">
                <c16:uniqueId val="{00000008-049E-4789-ABD6-EF2C07E4480B}"/>
              </c:ext>
            </c:extLst>
          </c:dPt>
          <c:dPt>
            <c:idx val="9"/>
            <c:invertIfNegative val="0"/>
            <c:bubble3D val="0"/>
            <c:extLst>
              <c:ext xmlns:c16="http://schemas.microsoft.com/office/drawing/2014/chart" uri="{C3380CC4-5D6E-409C-BE32-E72D297353CC}">
                <c16:uniqueId val="{00000009-049E-4789-ABD6-EF2C07E4480B}"/>
              </c:ext>
            </c:extLst>
          </c:dPt>
          <c:dPt>
            <c:idx val="10"/>
            <c:invertIfNegative val="0"/>
            <c:bubble3D val="0"/>
            <c:extLst>
              <c:ext xmlns:c16="http://schemas.microsoft.com/office/drawing/2014/chart" uri="{C3380CC4-5D6E-409C-BE32-E72D297353CC}">
                <c16:uniqueId val="{0000000A-049E-4789-ABD6-EF2C07E4480B}"/>
              </c:ext>
            </c:extLst>
          </c:dPt>
          <c:dPt>
            <c:idx val="11"/>
            <c:invertIfNegative val="0"/>
            <c:bubble3D val="0"/>
            <c:extLst>
              <c:ext xmlns:c16="http://schemas.microsoft.com/office/drawing/2014/chart" uri="{C3380CC4-5D6E-409C-BE32-E72D297353CC}">
                <c16:uniqueId val="{0000000B-049E-4789-ABD6-EF2C07E4480B}"/>
              </c:ext>
            </c:extLst>
          </c:dPt>
          <c:dPt>
            <c:idx val="12"/>
            <c:invertIfNegative val="0"/>
            <c:bubble3D val="0"/>
            <c:extLst>
              <c:ext xmlns:c16="http://schemas.microsoft.com/office/drawing/2014/chart" uri="{C3380CC4-5D6E-409C-BE32-E72D297353CC}">
                <c16:uniqueId val="{0000000C-049E-4789-ABD6-EF2C07E4480B}"/>
              </c:ext>
            </c:extLst>
          </c:dPt>
          <c:dPt>
            <c:idx val="13"/>
            <c:invertIfNegative val="0"/>
            <c:bubble3D val="0"/>
            <c:extLst>
              <c:ext xmlns:c16="http://schemas.microsoft.com/office/drawing/2014/chart" uri="{C3380CC4-5D6E-409C-BE32-E72D297353CC}">
                <c16:uniqueId val="{0000000D-049E-4789-ABD6-EF2C07E4480B}"/>
              </c:ext>
            </c:extLst>
          </c:dPt>
          <c:dPt>
            <c:idx val="14"/>
            <c:invertIfNegative val="0"/>
            <c:bubble3D val="0"/>
            <c:extLst>
              <c:ext xmlns:c16="http://schemas.microsoft.com/office/drawing/2014/chart" uri="{C3380CC4-5D6E-409C-BE32-E72D297353CC}">
                <c16:uniqueId val="{0000000E-049E-4789-ABD6-EF2C07E4480B}"/>
              </c:ext>
            </c:extLst>
          </c:dPt>
          <c:dLbls>
            <c:dLbl>
              <c:idx val="0"/>
              <c:layout>
                <c:manualLayout>
                  <c:x val="-0.13556538256335457"/>
                  <c:y val="0"/>
                </c:manualLayout>
              </c:layout>
              <c:tx>
                <c:rich>
                  <a:bodyPr/>
                  <a:lstStyle/>
                  <a:p>
                    <a:r>
                      <a:rPr lang="en-US"/>
                      <a:t>1.1</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0-049E-4789-ABD6-EF2C07E4480B}"/>
                </c:ext>
              </c:extLst>
            </c:dLbl>
            <c:dLbl>
              <c:idx val="1"/>
              <c:layout>
                <c:manualLayout>
                  <c:x val="-0.14361537576349026"/>
                  <c:y val="-1.4362577556826458E-2"/>
                </c:manualLayout>
              </c:layout>
              <c:tx>
                <c:rich>
                  <a:bodyPr/>
                  <a:lstStyle/>
                  <a:p>
                    <a:r>
                      <a:rPr lang="en-US"/>
                      <a:t>1.2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1-049E-4789-ABD6-EF2C07E4480B}"/>
                </c:ext>
              </c:extLst>
            </c:dLbl>
            <c:dLbl>
              <c:idx val="2"/>
              <c:layout>
                <c:manualLayout>
                  <c:x val="-0.13955899517433806"/>
                  <c:y val="-2.1033799726184348E-3"/>
                </c:manualLayout>
              </c:layout>
              <c:tx>
                <c:rich>
                  <a:bodyPr/>
                  <a:lstStyle/>
                  <a:p>
                    <a:r>
                      <a:rPr lang="en-US"/>
                      <a:t>1.3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2-049E-4789-ABD6-EF2C07E4480B}"/>
                </c:ext>
              </c:extLst>
            </c:dLbl>
            <c:dLbl>
              <c:idx val="3"/>
              <c:tx>
                <c:rich>
                  <a:bodyPr/>
                  <a:lstStyle/>
                  <a:p>
                    <a:r>
                      <a:rPr lang="en-US"/>
                      <a:t>1.4</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3-049E-4789-ABD6-EF2C07E4480B}"/>
                </c:ext>
              </c:extLst>
            </c:dLbl>
            <c:dLbl>
              <c:idx val="4"/>
              <c:layout>
                <c:manualLayout>
                  <c:x val="-0.13352953308096621"/>
                  <c:y val="1.1092699033875504E-2"/>
                </c:manualLayout>
              </c:layout>
              <c:tx>
                <c:rich>
                  <a:bodyPr/>
                  <a:lstStyle/>
                  <a:p>
                    <a:r>
                      <a:rPr lang="en-US"/>
                      <a:t>1.5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4-049E-4789-ABD6-EF2C07E4480B}"/>
                </c:ext>
              </c:extLst>
            </c:dLbl>
            <c:dLbl>
              <c:idx val="5"/>
              <c:layout>
                <c:manualLayout>
                  <c:x val="-0.16261950201081701"/>
                  <c:y val="1.2855002880737468E-2"/>
                </c:manualLayout>
              </c:layout>
              <c:tx>
                <c:rich>
                  <a:bodyPr/>
                  <a:lstStyle/>
                  <a:p>
                    <a:r>
                      <a:rPr lang="en-US"/>
                      <a:t>1.6</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5-049E-4789-ABD6-EF2C07E4480B}"/>
                </c:ext>
              </c:extLst>
            </c:dLbl>
            <c:dLbl>
              <c:idx val="6"/>
              <c:layout>
                <c:manualLayout>
                  <c:x val="-0.15204048235696746"/>
                  <c:y val="-6.5040650406504065E-3"/>
                </c:manualLayout>
              </c:layout>
              <c:tx>
                <c:rich>
                  <a:bodyPr/>
                  <a:lstStyle/>
                  <a:p>
                    <a:r>
                      <a:rPr lang="en-US"/>
                      <a:t>1.7</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6-049E-4789-ABD6-EF2C07E4480B}"/>
                </c:ext>
              </c:extLst>
            </c:dLbl>
            <c:dLbl>
              <c:idx val="7"/>
              <c:layout>
                <c:manualLayout>
                  <c:x val="-7.4744472510743856E-2"/>
                  <c:y val="8.8741018247284528E-3"/>
                </c:manualLayout>
              </c:layout>
              <c:tx>
                <c:rich>
                  <a:bodyPr/>
                  <a:lstStyle/>
                  <a:p>
                    <a:r>
                      <a:t>R8</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7-049E-4789-ABD6-EF2C07E4480B}"/>
                </c:ext>
              </c:extLst>
            </c:dLbl>
            <c:dLbl>
              <c:idx val="8"/>
              <c:layout>
                <c:manualLayout>
                  <c:x val="-7.744900231066934E-2"/>
                  <c:y val="-1.331115273709268E-2"/>
                </c:manualLayout>
              </c:layout>
              <c:tx>
                <c:rich>
                  <a:bodyPr/>
                  <a:lstStyle/>
                  <a:p>
                    <a:r>
                      <a:t>R9</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8-049E-4789-ABD6-EF2C07E4480B}"/>
                </c:ext>
              </c:extLst>
            </c:dLbl>
            <c:dLbl>
              <c:idx val="9"/>
              <c:layout>
                <c:manualLayout>
                  <c:x val="-6.1726314148598582E-2"/>
                  <c:y val="-1.1092627280910566E-2"/>
                </c:manualLayout>
              </c:layout>
              <c:tx>
                <c:rich>
                  <a:bodyPr/>
                  <a:lstStyle/>
                  <a:p>
                    <a:r>
                      <a:t>R10</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9-049E-4789-ABD6-EF2C07E4480B}"/>
                </c:ext>
              </c:extLst>
            </c:dLbl>
            <c:dLbl>
              <c:idx val="10"/>
              <c:tx>
                <c:rich>
                  <a:bodyPr/>
                  <a:lstStyle/>
                  <a:p>
                    <a:r>
                      <a:t>R11</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A-049E-4789-ABD6-EF2C07E4480B}"/>
                </c:ext>
              </c:extLst>
            </c:dLbl>
            <c:dLbl>
              <c:idx val="11"/>
              <c:layout>
                <c:manualLayout>
                  <c:x val="-5.6317254548747607E-2"/>
                  <c:y val="-6.65557636854634E-3"/>
                </c:manualLayout>
              </c:layout>
              <c:tx>
                <c:rich>
                  <a:bodyPr/>
                  <a:lstStyle/>
                  <a:p>
                    <a:r>
                      <a:t>R12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B-049E-4789-ABD6-EF2C07E4480B}"/>
                </c:ext>
              </c:extLst>
            </c:dLbl>
            <c:dLbl>
              <c:idx val="12"/>
              <c:layout>
                <c:manualLayout>
                  <c:x val="-6.1726314148598582E-2"/>
                  <c:y val="-1.331115273709268E-2"/>
                </c:manualLayout>
              </c:layout>
              <c:tx>
                <c:rich>
                  <a:bodyPr/>
                  <a:lstStyle/>
                  <a:p>
                    <a:r>
                      <a:t>R13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C-049E-4789-ABD6-EF2C07E4480B}"/>
                </c:ext>
              </c:extLst>
            </c:dLbl>
            <c:dLbl>
              <c:idx val="13"/>
              <c:layout>
                <c:manualLayout>
                  <c:x val="-6.8487745125963478E-2"/>
                  <c:y val="1.1092627280910566E-2"/>
                </c:manualLayout>
              </c:layout>
              <c:tx>
                <c:rich>
                  <a:bodyPr/>
                  <a:lstStyle/>
                  <a:p>
                    <a:r>
                      <a:t>R14</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D-049E-4789-ABD6-EF2C07E4480B}"/>
                </c:ext>
              </c:extLst>
            </c:dLbl>
            <c:dLbl>
              <c:idx val="14"/>
              <c:layout>
                <c:manualLayout>
                  <c:x val="-6.5783108848486815E-2"/>
                  <c:y val="-6.65557636854634E-3"/>
                </c:manualLayout>
              </c:layout>
              <c:tx>
                <c:rich>
                  <a:bodyPr/>
                  <a:lstStyle/>
                  <a:p>
                    <a:r>
                      <a:t>R15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E-049E-4789-ABD6-EF2C07E4480B}"/>
                </c:ext>
              </c:extLst>
            </c:dLbl>
            <c:spPr>
              <a:ln>
                <a:noFill/>
              </a:ln>
            </c:spPr>
            <c:txPr>
              <a:bodyPr/>
              <a:lstStyle/>
              <a:p>
                <a:pPr>
                  <a:defRPr>
                    <a:solidFill>
                      <a:sysClr val="windowText" lastClr="000000"/>
                    </a:solidFill>
                  </a:defRPr>
                </a:pPr>
                <a:endParaRPr lang="fr-F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Chances!$A$134:$A$140</c:f>
              <c:numCache>
                <c:formatCode>General</c:formatCode>
                <c:ptCount val="7"/>
                <c:pt idx="0">
                  <c:v>9</c:v>
                </c:pt>
                <c:pt idx="1">
                  <c:v>8</c:v>
                </c:pt>
                <c:pt idx="2">
                  <c:v>7</c:v>
                </c:pt>
                <c:pt idx="3">
                  <c:v>6</c:v>
                </c:pt>
                <c:pt idx="4">
                  <c:v>4</c:v>
                </c:pt>
                <c:pt idx="5">
                  <c:v>3</c:v>
                </c:pt>
                <c:pt idx="6">
                  <c:v>3</c:v>
                </c:pt>
              </c:numCache>
            </c:numRef>
          </c:xVal>
          <c:yVal>
            <c:numRef>
              <c:f>Chances!$B$134:$B$140</c:f>
              <c:numCache>
                <c:formatCode>General</c:formatCode>
                <c:ptCount val="7"/>
                <c:pt idx="0">
                  <c:v>3</c:v>
                </c:pt>
                <c:pt idx="1">
                  <c:v>3</c:v>
                </c:pt>
                <c:pt idx="2">
                  <c:v>4</c:v>
                </c:pt>
                <c:pt idx="3">
                  <c:v>4</c:v>
                </c:pt>
                <c:pt idx="4">
                  <c:v>3</c:v>
                </c:pt>
                <c:pt idx="5">
                  <c:v>2</c:v>
                </c:pt>
                <c:pt idx="6">
                  <c:v>5</c:v>
                </c:pt>
              </c:numCache>
            </c:numRef>
          </c:yVal>
          <c:bubbleSize>
            <c:numRef>
              <c:f>Chances!$C$134:$C$140</c:f>
              <c:numCache>
                <c:formatCode>General</c:formatCode>
                <c:ptCount val="7"/>
                <c:pt idx="0">
                  <c:v>1</c:v>
                </c:pt>
                <c:pt idx="1">
                  <c:v>1</c:v>
                </c:pt>
                <c:pt idx="2">
                  <c:v>1</c:v>
                </c:pt>
                <c:pt idx="3">
                  <c:v>1</c:v>
                </c:pt>
                <c:pt idx="4">
                  <c:v>1</c:v>
                </c:pt>
                <c:pt idx="5">
                  <c:v>1</c:v>
                </c:pt>
                <c:pt idx="6">
                  <c:v>1</c:v>
                </c:pt>
              </c:numCache>
            </c:numRef>
          </c:bubbleSize>
          <c:bubble3D val="0"/>
          <c:extLst>
            <c:ext xmlns:c16="http://schemas.microsoft.com/office/drawing/2014/chart" uri="{C3380CC4-5D6E-409C-BE32-E72D297353CC}">
              <c16:uniqueId val="{0000000F-049E-4789-ABD6-EF2C07E4480B}"/>
            </c:ext>
          </c:extLst>
        </c:ser>
        <c:dLbls>
          <c:showLegendKey val="0"/>
          <c:showVal val="0"/>
          <c:showCatName val="0"/>
          <c:showSerName val="0"/>
          <c:showPercent val="0"/>
          <c:showBubbleSize val="0"/>
        </c:dLbls>
        <c:bubbleScale val="100"/>
        <c:showNegBubbles val="0"/>
        <c:axId val="-1633664080"/>
        <c:axId val="-1633655920"/>
      </c:bubbleChart>
      <c:valAx>
        <c:axId val="-1633664080"/>
        <c:scaling>
          <c:orientation val="minMax"/>
          <c:max val="10"/>
          <c:min val="0"/>
        </c:scaling>
        <c:delete val="0"/>
        <c:axPos val="b"/>
        <c:numFmt formatCode="General" sourceLinked="1"/>
        <c:majorTickMark val="out"/>
        <c:minorTickMark val="none"/>
        <c:tickLblPos val="nextTo"/>
        <c:crossAx val="-1633655920"/>
        <c:crosses val="autoZero"/>
        <c:crossBetween val="midCat"/>
        <c:majorUnit val="1"/>
        <c:minorUnit val="0.1"/>
      </c:valAx>
      <c:valAx>
        <c:axId val="-1633655920"/>
        <c:scaling>
          <c:orientation val="minMax"/>
          <c:max val="5"/>
          <c:min val="0"/>
        </c:scaling>
        <c:delete val="0"/>
        <c:axPos val="l"/>
        <c:numFmt formatCode="General" sourceLinked="1"/>
        <c:majorTickMark val="out"/>
        <c:minorTickMark val="none"/>
        <c:tickLblPos val="nextTo"/>
        <c:crossAx val="-1633664080"/>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4453193350831147E-2"/>
          <c:y val="3.0478737928459579E-2"/>
          <c:w val="0.81096011499924903"/>
          <c:h val="0.91180701138472342"/>
        </c:manualLayout>
      </c:layout>
      <c:bubbleChart>
        <c:varyColors val="0"/>
        <c:ser>
          <c:idx val="0"/>
          <c:order val="0"/>
          <c:spPr>
            <a:solidFill>
              <a:schemeClr val="tx2">
                <a:alpha val="45000"/>
              </a:schemeClr>
            </a:solidFill>
            <a:ln>
              <a:solidFill>
                <a:schemeClr val="tx2">
                  <a:lumMod val="40000"/>
                  <a:lumOff val="60000"/>
                </a:schemeClr>
              </a:solidFill>
            </a:ln>
          </c:spPr>
          <c:invertIfNegative val="0"/>
          <c:dPt>
            <c:idx val="0"/>
            <c:invertIfNegative val="0"/>
            <c:bubble3D val="0"/>
            <c:extLst>
              <c:ext xmlns:c16="http://schemas.microsoft.com/office/drawing/2014/chart" uri="{C3380CC4-5D6E-409C-BE32-E72D297353CC}">
                <c16:uniqueId val="{00000000-E6ED-4F3B-96A7-C1E81A1D0712}"/>
              </c:ext>
            </c:extLst>
          </c:dPt>
          <c:dPt>
            <c:idx val="1"/>
            <c:invertIfNegative val="0"/>
            <c:bubble3D val="0"/>
            <c:extLst>
              <c:ext xmlns:c16="http://schemas.microsoft.com/office/drawing/2014/chart" uri="{C3380CC4-5D6E-409C-BE32-E72D297353CC}">
                <c16:uniqueId val="{00000001-E6ED-4F3B-96A7-C1E81A1D0712}"/>
              </c:ext>
            </c:extLst>
          </c:dPt>
          <c:dPt>
            <c:idx val="2"/>
            <c:invertIfNegative val="0"/>
            <c:bubble3D val="0"/>
            <c:extLst>
              <c:ext xmlns:c16="http://schemas.microsoft.com/office/drawing/2014/chart" uri="{C3380CC4-5D6E-409C-BE32-E72D297353CC}">
                <c16:uniqueId val="{00000002-E6ED-4F3B-96A7-C1E81A1D0712}"/>
              </c:ext>
            </c:extLst>
          </c:dPt>
          <c:dPt>
            <c:idx val="3"/>
            <c:invertIfNegative val="0"/>
            <c:bubble3D val="0"/>
            <c:extLst>
              <c:ext xmlns:c16="http://schemas.microsoft.com/office/drawing/2014/chart" uri="{C3380CC4-5D6E-409C-BE32-E72D297353CC}">
                <c16:uniqueId val="{00000003-E6ED-4F3B-96A7-C1E81A1D0712}"/>
              </c:ext>
            </c:extLst>
          </c:dPt>
          <c:dPt>
            <c:idx val="4"/>
            <c:invertIfNegative val="0"/>
            <c:bubble3D val="0"/>
            <c:extLst>
              <c:ext xmlns:c16="http://schemas.microsoft.com/office/drawing/2014/chart" uri="{C3380CC4-5D6E-409C-BE32-E72D297353CC}">
                <c16:uniqueId val="{00000004-E6ED-4F3B-96A7-C1E81A1D0712}"/>
              </c:ext>
            </c:extLst>
          </c:dPt>
          <c:dPt>
            <c:idx val="5"/>
            <c:invertIfNegative val="0"/>
            <c:bubble3D val="0"/>
            <c:extLst>
              <c:ext xmlns:c16="http://schemas.microsoft.com/office/drawing/2014/chart" uri="{C3380CC4-5D6E-409C-BE32-E72D297353CC}">
                <c16:uniqueId val="{00000005-E6ED-4F3B-96A7-C1E81A1D0712}"/>
              </c:ext>
            </c:extLst>
          </c:dPt>
          <c:dPt>
            <c:idx val="6"/>
            <c:invertIfNegative val="0"/>
            <c:bubble3D val="0"/>
            <c:extLst>
              <c:ext xmlns:c16="http://schemas.microsoft.com/office/drawing/2014/chart" uri="{C3380CC4-5D6E-409C-BE32-E72D297353CC}">
                <c16:uniqueId val="{00000006-E6ED-4F3B-96A7-C1E81A1D0712}"/>
              </c:ext>
            </c:extLst>
          </c:dPt>
          <c:dPt>
            <c:idx val="7"/>
            <c:invertIfNegative val="0"/>
            <c:bubble3D val="0"/>
            <c:extLst>
              <c:ext xmlns:c16="http://schemas.microsoft.com/office/drawing/2014/chart" uri="{C3380CC4-5D6E-409C-BE32-E72D297353CC}">
                <c16:uniqueId val="{00000007-E6ED-4F3B-96A7-C1E81A1D0712}"/>
              </c:ext>
            </c:extLst>
          </c:dPt>
          <c:dPt>
            <c:idx val="8"/>
            <c:invertIfNegative val="0"/>
            <c:bubble3D val="0"/>
            <c:extLst>
              <c:ext xmlns:c16="http://schemas.microsoft.com/office/drawing/2014/chart" uri="{C3380CC4-5D6E-409C-BE32-E72D297353CC}">
                <c16:uniqueId val="{00000008-E6ED-4F3B-96A7-C1E81A1D0712}"/>
              </c:ext>
            </c:extLst>
          </c:dPt>
          <c:dPt>
            <c:idx val="9"/>
            <c:invertIfNegative val="0"/>
            <c:bubble3D val="0"/>
            <c:extLst>
              <c:ext xmlns:c16="http://schemas.microsoft.com/office/drawing/2014/chart" uri="{C3380CC4-5D6E-409C-BE32-E72D297353CC}">
                <c16:uniqueId val="{00000009-E6ED-4F3B-96A7-C1E81A1D0712}"/>
              </c:ext>
            </c:extLst>
          </c:dPt>
          <c:dPt>
            <c:idx val="10"/>
            <c:invertIfNegative val="0"/>
            <c:bubble3D val="0"/>
            <c:extLst>
              <c:ext xmlns:c16="http://schemas.microsoft.com/office/drawing/2014/chart" uri="{C3380CC4-5D6E-409C-BE32-E72D297353CC}">
                <c16:uniqueId val="{0000000A-E6ED-4F3B-96A7-C1E81A1D0712}"/>
              </c:ext>
            </c:extLst>
          </c:dPt>
          <c:dPt>
            <c:idx val="11"/>
            <c:invertIfNegative val="0"/>
            <c:bubble3D val="0"/>
            <c:extLst>
              <c:ext xmlns:c16="http://schemas.microsoft.com/office/drawing/2014/chart" uri="{C3380CC4-5D6E-409C-BE32-E72D297353CC}">
                <c16:uniqueId val="{0000000B-E6ED-4F3B-96A7-C1E81A1D0712}"/>
              </c:ext>
            </c:extLst>
          </c:dPt>
          <c:dPt>
            <c:idx val="12"/>
            <c:invertIfNegative val="0"/>
            <c:bubble3D val="0"/>
            <c:extLst>
              <c:ext xmlns:c16="http://schemas.microsoft.com/office/drawing/2014/chart" uri="{C3380CC4-5D6E-409C-BE32-E72D297353CC}">
                <c16:uniqueId val="{0000000C-E6ED-4F3B-96A7-C1E81A1D0712}"/>
              </c:ext>
            </c:extLst>
          </c:dPt>
          <c:dPt>
            <c:idx val="13"/>
            <c:invertIfNegative val="0"/>
            <c:bubble3D val="0"/>
            <c:extLst>
              <c:ext xmlns:c16="http://schemas.microsoft.com/office/drawing/2014/chart" uri="{C3380CC4-5D6E-409C-BE32-E72D297353CC}">
                <c16:uniqueId val="{0000000D-E6ED-4F3B-96A7-C1E81A1D0712}"/>
              </c:ext>
            </c:extLst>
          </c:dPt>
          <c:dPt>
            <c:idx val="14"/>
            <c:invertIfNegative val="0"/>
            <c:bubble3D val="0"/>
            <c:extLst>
              <c:ext xmlns:c16="http://schemas.microsoft.com/office/drawing/2014/chart" uri="{C3380CC4-5D6E-409C-BE32-E72D297353CC}">
                <c16:uniqueId val="{0000000E-E6ED-4F3B-96A7-C1E81A1D0712}"/>
              </c:ext>
            </c:extLst>
          </c:dPt>
          <c:dLbls>
            <c:dLbl>
              <c:idx val="0"/>
              <c:layout>
                <c:manualLayout>
                  <c:x val="-0.13556538256335457"/>
                  <c:y val="0"/>
                </c:manualLayout>
              </c:layout>
              <c:tx>
                <c:rich>
                  <a:bodyPr/>
                  <a:lstStyle/>
                  <a:p>
                    <a:r>
                      <a:rPr lang="en-US"/>
                      <a:t>2.1</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0-E6ED-4F3B-96A7-C1E81A1D0712}"/>
                </c:ext>
              </c:extLst>
            </c:dLbl>
            <c:dLbl>
              <c:idx val="1"/>
              <c:layout>
                <c:manualLayout>
                  <c:x val="-0.14361537576349026"/>
                  <c:y val="-1.4362577556826458E-2"/>
                </c:manualLayout>
              </c:layout>
              <c:tx>
                <c:rich>
                  <a:bodyPr/>
                  <a:lstStyle/>
                  <a:p>
                    <a:r>
                      <a:rPr lang="en-US"/>
                      <a:t>2.2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1-E6ED-4F3B-96A7-C1E81A1D0712}"/>
                </c:ext>
              </c:extLst>
            </c:dLbl>
            <c:dLbl>
              <c:idx val="2"/>
              <c:layout>
                <c:manualLayout>
                  <c:x val="-0.16328379644643576"/>
                  <c:y val="-2.1033224505473402E-3"/>
                </c:manualLayout>
              </c:layout>
              <c:tx>
                <c:rich>
                  <a:bodyPr/>
                  <a:lstStyle/>
                  <a:p>
                    <a:r>
                      <a:rPr lang="en-US"/>
                      <a:t>2.3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2-E6ED-4F3B-96A7-C1E81A1D0712}"/>
                </c:ext>
              </c:extLst>
            </c:dLbl>
            <c:dLbl>
              <c:idx val="3"/>
              <c:tx>
                <c:rich>
                  <a:bodyPr/>
                  <a:lstStyle/>
                  <a:p>
                    <a:r>
                      <a:rPr lang="en-US"/>
                      <a:t>2.4</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3-E6ED-4F3B-96A7-C1E81A1D0712}"/>
                </c:ext>
              </c:extLst>
            </c:dLbl>
            <c:dLbl>
              <c:idx val="4"/>
              <c:layout>
                <c:manualLayout>
                  <c:x val="-0.15725433435306391"/>
                  <c:y val="-1.9153703348057103E-3"/>
                </c:manualLayout>
              </c:layout>
              <c:tx>
                <c:rich>
                  <a:bodyPr/>
                  <a:lstStyle/>
                  <a:p>
                    <a:r>
                      <a:rPr lang="en-US"/>
                      <a:t>2.5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4-E6ED-4F3B-96A7-C1E81A1D0712}"/>
                </c:ext>
              </c:extLst>
            </c:dLbl>
            <c:dLbl>
              <c:idx val="5"/>
              <c:layout>
                <c:manualLayout>
                  <c:x val="-0.16261950201081701"/>
                  <c:y val="-2.6169387363164969E-2"/>
                </c:manualLayout>
              </c:layout>
              <c:tx>
                <c:rich>
                  <a:bodyPr/>
                  <a:lstStyle/>
                  <a:p>
                    <a:r>
                      <a:rPr lang="en-US"/>
                      <a:t>2.6</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5-E6ED-4F3B-96A7-C1E81A1D0712}"/>
                </c:ext>
              </c:extLst>
            </c:dLbl>
            <c:dLbl>
              <c:idx val="6"/>
              <c:layout>
                <c:manualLayout>
                  <c:x val="-0.13780522797479119"/>
                  <c:y val="0"/>
                </c:manualLayout>
              </c:layout>
              <c:tx>
                <c:rich>
                  <a:bodyPr/>
                  <a:lstStyle/>
                  <a:p>
                    <a:r>
                      <a:rPr lang="en-US"/>
                      <a:t>2.7</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6-E6ED-4F3B-96A7-C1E81A1D0712}"/>
                </c:ext>
              </c:extLst>
            </c:dLbl>
            <c:dLbl>
              <c:idx val="7"/>
              <c:layout>
                <c:manualLayout>
                  <c:x val="-0.13168385562767224"/>
                  <c:y val="8.874207797196082E-3"/>
                </c:manualLayout>
              </c:layout>
              <c:tx>
                <c:rich>
                  <a:bodyPr/>
                  <a:lstStyle/>
                  <a:p>
                    <a:r>
                      <a:rPr lang="en-US"/>
                      <a:t>2.8</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7-E6ED-4F3B-96A7-C1E81A1D0712}"/>
                </c:ext>
              </c:extLst>
            </c:dLbl>
            <c:dLbl>
              <c:idx val="8"/>
              <c:layout>
                <c:manualLayout>
                  <c:x val="-7.744900231066934E-2"/>
                  <c:y val="-1.331115273709268E-2"/>
                </c:manualLayout>
              </c:layout>
              <c:tx>
                <c:rich>
                  <a:bodyPr/>
                  <a:lstStyle/>
                  <a:p>
                    <a:r>
                      <a:t>R9</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8-E6ED-4F3B-96A7-C1E81A1D0712}"/>
                </c:ext>
              </c:extLst>
            </c:dLbl>
            <c:dLbl>
              <c:idx val="9"/>
              <c:layout>
                <c:manualLayout>
                  <c:x val="-6.1726314148598582E-2"/>
                  <c:y val="-1.1092627280910566E-2"/>
                </c:manualLayout>
              </c:layout>
              <c:tx>
                <c:rich>
                  <a:bodyPr/>
                  <a:lstStyle/>
                  <a:p>
                    <a:r>
                      <a:t>R10</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9-E6ED-4F3B-96A7-C1E81A1D0712}"/>
                </c:ext>
              </c:extLst>
            </c:dLbl>
            <c:dLbl>
              <c:idx val="10"/>
              <c:tx>
                <c:rich>
                  <a:bodyPr/>
                  <a:lstStyle/>
                  <a:p>
                    <a:r>
                      <a:t>R11</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A-E6ED-4F3B-96A7-C1E81A1D0712}"/>
                </c:ext>
              </c:extLst>
            </c:dLbl>
            <c:dLbl>
              <c:idx val="11"/>
              <c:layout>
                <c:manualLayout>
                  <c:x val="-5.6317254548747607E-2"/>
                  <c:y val="-6.65557636854634E-3"/>
                </c:manualLayout>
              </c:layout>
              <c:tx>
                <c:rich>
                  <a:bodyPr/>
                  <a:lstStyle/>
                  <a:p>
                    <a:r>
                      <a:t>R12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B-E6ED-4F3B-96A7-C1E81A1D0712}"/>
                </c:ext>
              </c:extLst>
            </c:dLbl>
            <c:dLbl>
              <c:idx val="12"/>
              <c:layout>
                <c:manualLayout>
                  <c:x val="-6.1726314148598582E-2"/>
                  <c:y val="-1.331115273709268E-2"/>
                </c:manualLayout>
              </c:layout>
              <c:tx>
                <c:rich>
                  <a:bodyPr/>
                  <a:lstStyle/>
                  <a:p>
                    <a:r>
                      <a:t>R13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C-E6ED-4F3B-96A7-C1E81A1D0712}"/>
                </c:ext>
              </c:extLst>
            </c:dLbl>
            <c:dLbl>
              <c:idx val="13"/>
              <c:layout>
                <c:manualLayout>
                  <c:x val="-6.8487745125963478E-2"/>
                  <c:y val="1.1092627280910566E-2"/>
                </c:manualLayout>
              </c:layout>
              <c:tx>
                <c:rich>
                  <a:bodyPr/>
                  <a:lstStyle/>
                  <a:p>
                    <a:r>
                      <a:t>R14</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D-E6ED-4F3B-96A7-C1E81A1D0712}"/>
                </c:ext>
              </c:extLst>
            </c:dLbl>
            <c:dLbl>
              <c:idx val="14"/>
              <c:layout>
                <c:manualLayout>
                  <c:x val="-6.5783108848486815E-2"/>
                  <c:y val="-6.65557636854634E-3"/>
                </c:manualLayout>
              </c:layout>
              <c:tx>
                <c:rich>
                  <a:bodyPr/>
                  <a:lstStyle/>
                  <a:p>
                    <a:r>
                      <a:t>R15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E-E6ED-4F3B-96A7-C1E81A1D0712}"/>
                </c:ext>
              </c:extLst>
            </c:dLbl>
            <c:spPr>
              <a:ln>
                <a:noFill/>
              </a:ln>
            </c:spPr>
            <c:txPr>
              <a:bodyPr/>
              <a:lstStyle/>
              <a:p>
                <a:pPr>
                  <a:defRPr>
                    <a:solidFill>
                      <a:sysClr val="windowText" lastClr="000000"/>
                    </a:solidFill>
                  </a:defRPr>
                </a:pPr>
                <a:endParaRPr lang="fr-F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Chances!$A$142:$A$149</c:f>
              <c:numCache>
                <c:formatCode>General</c:formatCode>
                <c:ptCount val="8"/>
                <c:pt idx="0">
                  <c:v>10</c:v>
                </c:pt>
                <c:pt idx="1">
                  <c:v>9</c:v>
                </c:pt>
                <c:pt idx="2">
                  <c:v>8</c:v>
                </c:pt>
                <c:pt idx="3">
                  <c:v>7</c:v>
                </c:pt>
                <c:pt idx="4">
                  <c:v>6</c:v>
                </c:pt>
                <c:pt idx="5">
                  <c:v>5</c:v>
                </c:pt>
                <c:pt idx="6">
                  <c:v>4</c:v>
                </c:pt>
                <c:pt idx="7">
                  <c:v>3</c:v>
                </c:pt>
              </c:numCache>
            </c:numRef>
          </c:xVal>
          <c:yVal>
            <c:numRef>
              <c:f>Chances!$B$142:$B$149</c:f>
              <c:numCache>
                <c:formatCode>General</c:formatCode>
                <c:ptCount val="8"/>
                <c:pt idx="0">
                  <c:v>1</c:v>
                </c:pt>
                <c:pt idx="1">
                  <c:v>2</c:v>
                </c:pt>
                <c:pt idx="2">
                  <c:v>3</c:v>
                </c:pt>
                <c:pt idx="3">
                  <c:v>2</c:v>
                </c:pt>
                <c:pt idx="4">
                  <c:v>5</c:v>
                </c:pt>
                <c:pt idx="5">
                  <c:v>4</c:v>
                </c:pt>
                <c:pt idx="6">
                  <c:v>3</c:v>
                </c:pt>
                <c:pt idx="7">
                  <c:v>2</c:v>
                </c:pt>
              </c:numCache>
            </c:numRef>
          </c:yVal>
          <c:bubbleSize>
            <c:numRef>
              <c:f>Chances!$C$142:$C$149</c:f>
              <c:numCache>
                <c:formatCode>General</c:formatCode>
                <c:ptCount val="8"/>
                <c:pt idx="0">
                  <c:v>1</c:v>
                </c:pt>
                <c:pt idx="1">
                  <c:v>1</c:v>
                </c:pt>
                <c:pt idx="2">
                  <c:v>1</c:v>
                </c:pt>
                <c:pt idx="3">
                  <c:v>1</c:v>
                </c:pt>
                <c:pt idx="4">
                  <c:v>1</c:v>
                </c:pt>
                <c:pt idx="5">
                  <c:v>1</c:v>
                </c:pt>
                <c:pt idx="6">
                  <c:v>1</c:v>
                </c:pt>
                <c:pt idx="7">
                  <c:v>1</c:v>
                </c:pt>
              </c:numCache>
            </c:numRef>
          </c:bubbleSize>
          <c:bubble3D val="0"/>
          <c:extLst>
            <c:ext xmlns:c16="http://schemas.microsoft.com/office/drawing/2014/chart" uri="{C3380CC4-5D6E-409C-BE32-E72D297353CC}">
              <c16:uniqueId val="{0000000F-E6ED-4F3B-96A7-C1E81A1D0712}"/>
            </c:ext>
          </c:extLst>
        </c:ser>
        <c:dLbls>
          <c:showLegendKey val="0"/>
          <c:showVal val="0"/>
          <c:showCatName val="0"/>
          <c:showSerName val="0"/>
          <c:showPercent val="0"/>
          <c:showBubbleSize val="0"/>
        </c:dLbls>
        <c:bubbleScale val="100"/>
        <c:showNegBubbles val="0"/>
        <c:axId val="-1633654832"/>
        <c:axId val="-1633658096"/>
      </c:bubbleChart>
      <c:valAx>
        <c:axId val="-1633654832"/>
        <c:scaling>
          <c:orientation val="minMax"/>
          <c:max val="10"/>
          <c:min val="0"/>
        </c:scaling>
        <c:delete val="0"/>
        <c:axPos val="b"/>
        <c:numFmt formatCode="General" sourceLinked="1"/>
        <c:majorTickMark val="out"/>
        <c:minorTickMark val="none"/>
        <c:tickLblPos val="nextTo"/>
        <c:crossAx val="-1633658096"/>
        <c:crosses val="autoZero"/>
        <c:crossBetween val="midCat"/>
        <c:majorUnit val="1"/>
        <c:minorUnit val="0.1"/>
      </c:valAx>
      <c:valAx>
        <c:axId val="-1633658096"/>
        <c:scaling>
          <c:orientation val="minMax"/>
          <c:max val="5"/>
          <c:min val="0"/>
        </c:scaling>
        <c:delete val="0"/>
        <c:axPos val="l"/>
        <c:numFmt formatCode="General" sourceLinked="1"/>
        <c:majorTickMark val="out"/>
        <c:minorTickMark val="none"/>
        <c:tickLblPos val="nextTo"/>
        <c:crossAx val="-1633654832"/>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4453193350831147E-2"/>
          <c:y val="3.0478737928459579E-2"/>
          <c:w val="0.81096011499924903"/>
          <c:h val="0.91180701138472342"/>
        </c:manualLayout>
      </c:layout>
      <c:bubbleChart>
        <c:varyColors val="0"/>
        <c:ser>
          <c:idx val="0"/>
          <c:order val="0"/>
          <c:spPr>
            <a:solidFill>
              <a:schemeClr val="tx2">
                <a:alpha val="45000"/>
              </a:schemeClr>
            </a:solidFill>
            <a:ln>
              <a:solidFill>
                <a:schemeClr val="tx2">
                  <a:lumMod val="40000"/>
                  <a:lumOff val="60000"/>
                </a:schemeClr>
              </a:solidFill>
            </a:ln>
          </c:spPr>
          <c:invertIfNegative val="0"/>
          <c:dPt>
            <c:idx val="0"/>
            <c:invertIfNegative val="0"/>
            <c:bubble3D val="0"/>
            <c:extLst>
              <c:ext xmlns:c16="http://schemas.microsoft.com/office/drawing/2014/chart" uri="{C3380CC4-5D6E-409C-BE32-E72D297353CC}">
                <c16:uniqueId val="{00000000-D323-4677-B508-B2E6141F72B5}"/>
              </c:ext>
            </c:extLst>
          </c:dPt>
          <c:dPt>
            <c:idx val="1"/>
            <c:invertIfNegative val="0"/>
            <c:bubble3D val="0"/>
            <c:extLst>
              <c:ext xmlns:c16="http://schemas.microsoft.com/office/drawing/2014/chart" uri="{C3380CC4-5D6E-409C-BE32-E72D297353CC}">
                <c16:uniqueId val="{00000001-D323-4677-B508-B2E6141F72B5}"/>
              </c:ext>
            </c:extLst>
          </c:dPt>
          <c:dPt>
            <c:idx val="2"/>
            <c:invertIfNegative val="0"/>
            <c:bubble3D val="0"/>
            <c:extLst>
              <c:ext xmlns:c16="http://schemas.microsoft.com/office/drawing/2014/chart" uri="{C3380CC4-5D6E-409C-BE32-E72D297353CC}">
                <c16:uniqueId val="{00000002-D323-4677-B508-B2E6141F72B5}"/>
              </c:ext>
            </c:extLst>
          </c:dPt>
          <c:dPt>
            <c:idx val="3"/>
            <c:invertIfNegative val="0"/>
            <c:bubble3D val="0"/>
            <c:extLst>
              <c:ext xmlns:c16="http://schemas.microsoft.com/office/drawing/2014/chart" uri="{C3380CC4-5D6E-409C-BE32-E72D297353CC}">
                <c16:uniqueId val="{00000003-D323-4677-B508-B2E6141F72B5}"/>
              </c:ext>
            </c:extLst>
          </c:dPt>
          <c:dPt>
            <c:idx val="4"/>
            <c:invertIfNegative val="0"/>
            <c:bubble3D val="0"/>
            <c:extLst>
              <c:ext xmlns:c16="http://schemas.microsoft.com/office/drawing/2014/chart" uri="{C3380CC4-5D6E-409C-BE32-E72D297353CC}">
                <c16:uniqueId val="{00000004-D323-4677-B508-B2E6141F72B5}"/>
              </c:ext>
            </c:extLst>
          </c:dPt>
          <c:dPt>
            <c:idx val="5"/>
            <c:invertIfNegative val="0"/>
            <c:bubble3D val="0"/>
            <c:extLst>
              <c:ext xmlns:c16="http://schemas.microsoft.com/office/drawing/2014/chart" uri="{C3380CC4-5D6E-409C-BE32-E72D297353CC}">
                <c16:uniqueId val="{00000005-D323-4677-B508-B2E6141F72B5}"/>
              </c:ext>
            </c:extLst>
          </c:dPt>
          <c:dPt>
            <c:idx val="6"/>
            <c:invertIfNegative val="0"/>
            <c:bubble3D val="0"/>
            <c:extLst>
              <c:ext xmlns:c16="http://schemas.microsoft.com/office/drawing/2014/chart" uri="{C3380CC4-5D6E-409C-BE32-E72D297353CC}">
                <c16:uniqueId val="{00000006-D323-4677-B508-B2E6141F72B5}"/>
              </c:ext>
            </c:extLst>
          </c:dPt>
          <c:dPt>
            <c:idx val="7"/>
            <c:invertIfNegative val="0"/>
            <c:bubble3D val="0"/>
            <c:extLst>
              <c:ext xmlns:c16="http://schemas.microsoft.com/office/drawing/2014/chart" uri="{C3380CC4-5D6E-409C-BE32-E72D297353CC}">
                <c16:uniqueId val="{00000007-D323-4677-B508-B2E6141F72B5}"/>
              </c:ext>
            </c:extLst>
          </c:dPt>
          <c:dPt>
            <c:idx val="8"/>
            <c:invertIfNegative val="0"/>
            <c:bubble3D val="0"/>
            <c:extLst>
              <c:ext xmlns:c16="http://schemas.microsoft.com/office/drawing/2014/chart" uri="{C3380CC4-5D6E-409C-BE32-E72D297353CC}">
                <c16:uniqueId val="{00000008-D323-4677-B508-B2E6141F72B5}"/>
              </c:ext>
            </c:extLst>
          </c:dPt>
          <c:dPt>
            <c:idx val="9"/>
            <c:invertIfNegative val="0"/>
            <c:bubble3D val="0"/>
            <c:extLst>
              <c:ext xmlns:c16="http://schemas.microsoft.com/office/drawing/2014/chart" uri="{C3380CC4-5D6E-409C-BE32-E72D297353CC}">
                <c16:uniqueId val="{00000009-D323-4677-B508-B2E6141F72B5}"/>
              </c:ext>
            </c:extLst>
          </c:dPt>
          <c:dPt>
            <c:idx val="10"/>
            <c:invertIfNegative val="0"/>
            <c:bubble3D val="0"/>
            <c:extLst>
              <c:ext xmlns:c16="http://schemas.microsoft.com/office/drawing/2014/chart" uri="{C3380CC4-5D6E-409C-BE32-E72D297353CC}">
                <c16:uniqueId val="{0000000A-D323-4677-B508-B2E6141F72B5}"/>
              </c:ext>
            </c:extLst>
          </c:dPt>
          <c:dPt>
            <c:idx val="11"/>
            <c:invertIfNegative val="0"/>
            <c:bubble3D val="0"/>
            <c:extLst>
              <c:ext xmlns:c16="http://schemas.microsoft.com/office/drawing/2014/chart" uri="{C3380CC4-5D6E-409C-BE32-E72D297353CC}">
                <c16:uniqueId val="{0000000B-D323-4677-B508-B2E6141F72B5}"/>
              </c:ext>
            </c:extLst>
          </c:dPt>
          <c:dPt>
            <c:idx val="12"/>
            <c:invertIfNegative val="0"/>
            <c:bubble3D val="0"/>
            <c:extLst>
              <c:ext xmlns:c16="http://schemas.microsoft.com/office/drawing/2014/chart" uri="{C3380CC4-5D6E-409C-BE32-E72D297353CC}">
                <c16:uniqueId val="{0000000C-D323-4677-B508-B2E6141F72B5}"/>
              </c:ext>
            </c:extLst>
          </c:dPt>
          <c:dPt>
            <c:idx val="13"/>
            <c:invertIfNegative val="0"/>
            <c:bubble3D val="0"/>
            <c:extLst>
              <c:ext xmlns:c16="http://schemas.microsoft.com/office/drawing/2014/chart" uri="{C3380CC4-5D6E-409C-BE32-E72D297353CC}">
                <c16:uniqueId val="{0000000D-D323-4677-B508-B2E6141F72B5}"/>
              </c:ext>
            </c:extLst>
          </c:dPt>
          <c:dPt>
            <c:idx val="14"/>
            <c:invertIfNegative val="0"/>
            <c:bubble3D val="0"/>
            <c:extLst>
              <c:ext xmlns:c16="http://schemas.microsoft.com/office/drawing/2014/chart" uri="{C3380CC4-5D6E-409C-BE32-E72D297353CC}">
                <c16:uniqueId val="{0000000E-D323-4677-B508-B2E6141F72B5}"/>
              </c:ext>
            </c:extLst>
          </c:dPt>
          <c:dLbls>
            <c:dLbl>
              <c:idx val="0"/>
              <c:layout>
                <c:manualLayout>
                  <c:x val="-0.13556538256335457"/>
                  <c:y val="0"/>
                </c:manualLayout>
              </c:layout>
              <c:tx>
                <c:rich>
                  <a:bodyPr/>
                  <a:lstStyle/>
                  <a:p>
                    <a:r>
                      <a:rPr lang="en-US"/>
                      <a:t>3.1</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0-D323-4677-B508-B2E6141F72B5}"/>
                </c:ext>
              </c:extLst>
            </c:dLbl>
            <c:dLbl>
              <c:idx val="1"/>
              <c:layout>
                <c:manualLayout>
                  <c:x val="-0.14361537576349026"/>
                  <c:y val="-1.4362577556826458E-2"/>
                </c:manualLayout>
              </c:layout>
              <c:tx>
                <c:rich>
                  <a:bodyPr/>
                  <a:lstStyle/>
                  <a:p>
                    <a:r>
                      <a:rPr lang="en-US"/>
                      <a:t>3.2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1-D323-4677-B508-B2E6141F72B5}"/>
                </c:ext>
              </c:extLst>
            </c:dLbl>
            <c:dLbl>
              <c:idx val="2"/>
              <c:layout>
                <c:manualLayout>
                  <c:x val="-0.14904891568317713"/>
                  <c:y val="-2.1033224505473402E-3"/>
                </c:manualLayout>
              </c:layout>
              <c:tx>
                <c:rich>
                  <a:bodyPr/>
                  <a:lstStyle/>
                  <a:p>
                    <a:r>
                      <a:rPr lang="en-US"/>
                      <a:t>3.3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2-D323-4677-B508-B2E6141F72B5}"/>
                </c:ext>
              </c:extLst>
            </c:dLbl>
            <c:dLbl>
              <c:idx val="3"/>
              <c:tx>
                <c:rich>
                  <a:bodyPr/>
                  <a:lstStyle/>
                  <a:p>
                    <a:r>
                      <a:rPr lang="en-US"/>
                      <a:t>1.4</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3-D323-4677-B508-B2E6141F72B5}"/>
                </c:ext>
              </c:extLst>
            </c:dLbl>
            <c:dLbl>
              <c:idx val="4"/>
              <c:layout>
                <c:manualLayout>
                  <c:x val="-0.13352953308096621"/>
                  <c:y val="1.1092699033875504E-2"/>
                </c:manualLayout>
              </c:layout>
              <c:tx>
                <c:rich>
                  <a:bodyPr/>
                  <a:lstStyle/>
                  <a:p>
                    <a:r>
                      <a:rPr lang="de-CH"/>
                      <a:t>1.5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4-D323-4677-B508-B2E6141F72B5}"/>
                </c:ext>
              </c:extLst>
            </c:dLbl>
            <c:dLbl>
              <c:idx val="5"/>
              <c:layout>
                <c:manualLayout>
                  <c:x val="-0.13414974048429978"/>
                  <c:y val="-6.6570869512045982E-3"/>
                </c:manualLayout>
              </c:layout>
              <c:tx>
                <c:rich>
                  <a:bodyPr/>
                  <a:lstStyle/>
                  <a:p>
                    <a:r>
                      <a:rPr lang="en-US"/>
                      <a:t>1.6</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5-D323-4677-B508-B2E6141F72B5}"/>
                </c:ext>
              </c:extLst>
            </c:dLbl>
            <c:dLbl>
              <c:idx val="6"/>
              <c:layout>
                <c:manualLayout>
                  <c:x val="-0.13780522797479119"/>
                  <c:y val="0"/>
                </c:manualLayout>
              </c:layout>
              <c:tx>
                <c:rich>
                  <a:bodyPr/>
                  <a:lstStyle/>
                  <a:p>
                    <a:r>
                      <a:rPr lang="en-US"/>
                      <a:t>1.7</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6-D323-4677-B508-B2E6141F72B5}"/>
                </c:ext>
              </c:extLst>
            </c:dLbl>
            <c:dLbl>
              <c:idx val="7"/>
              <c:layout>
                <c:manualLayout>
                  <c:x val="-7.4744472510743856E-2"/>
                  <c:y val="8.8741018247284528E-3"/>
                </c:manualLayout>
              </c:layout>
              <c:tx>
                <c:rich>
                  <a:bodyPr/>
                  <a:lstStyle/>
                  <a:p>
                    <a:r>
                      <a:t>R8</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7-D323-4677-B508-B2E6141F72B5}"/>
                </c:ext>
              </c:extLst>
            </c:dLbl>
            <c:dLbl>
              <c:idx val="8"/>
              <c:layout>
                <c:manualLayout>
                  <c:x val="-7.744900231066934E-2"/>
                  <c:y val="-1.331115273709268E-2"/>
                </c:manualLayout>
              </c:layout>
              <c:tx>
                <c:rich>
                  <a:bodyPr/>
                  <a:lstStyle/>
                  <a:p>
                    <a:r>
                      <a:t>R9</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8-D323-4677-B508-B2E6141F72B5}"/>
                </c:ext>
              </c:extLst>
            </c:dLbl>
            <c:dLbl>
              <c:idx val="9"/>
              <c:layout>
                <c:manualLayout>
                  <c:x val="-6.1726314148598582E-2"/>
                  <c:y val="-1.1092627280910566E-2"/>
                </c:manualLayout>
              </c:layout>
              <c:tx>
                <c:rich>
                  <a:bodyPr/>
                  <a:lstStyle/>
                  <a:p>
                    <a:r>
                      <a:t>R10</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9-D323-4677-B508-B2E6141F72B5}"/>
                </c:ext>
              </c:extLst>
            </c:dLbl>
            <c:dLbl>
              <c:idx val="10"/>
              <c:tx>
                <c:rich>
                  <a:bodyPr/>
                  <a:lstStyle/>
                  <a:p>
                    <a:r>
                      <a:t>R11</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A-D323-4677-B508-B2E6141F72B5}"/>
                </c:ext>
              </c:extLst>
            </c:dLbl>
            <c:dLbl>
              <c:idx val="11"/>
              <c:layout>
                <c:manualLayout>
                  <c:x val="-5.6317254548747607E-2"/>
                  <c:y val="-6.65557636854634E-3"/>
                </c:manualLayout>
              </c:layout>
              <c:tx>
                <c:rich>
                  <a:bodyPr/>
                  <a:lstStyle/>
                  <a:p>
                    <a:r>
                      <a:t>R12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B-D323-4677-B508-B2E6141F72B5}"/>
                </c:ext>
              </c:extLst>
            </c:dLbl>
            <c:dLbl>
              <c:idx val="12"/>
              <c:layout>
                <c:manualLayout>
                  <c:x val="-6.1726314148598582E-2"/>
                  <c:y val="-1.331115273709268E-2"/>
                </c:manualLayout>
              </c:layout>
              <c:tx>
                <c:rich>
                  <a:bodyPr/>
                  <a:lstStyle/>
                  <a:p>
                    <a:r>
                      <a:t>R13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C-D323-4677-B508-B2E6141F72B5}"/>
                </c:ext>
              </c:extLst>
            </c:dLbl>
            <c:dLbl>
              <c:idx val="13"/>
              <c:layout>
                <c:manualLayout>
                  <c:x val="-6.8487745125963478E-2"/>
                  <c:y val="1.1092627280910566E-2"/>
                </c:manualLayout>
              </c:layout>
              <c:tx>
                <c:rich>
                  <a:bodyPr/>
                  <a:lstStyle/>
                  <a:p>
                    <a:r>
                      <a:t>R14</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D-D323-4677-B508-B2E6141F72B5}"/>
                </c:ext>
              </c:extLst>
            </c:dLbl>
            <c:dLbl>
              <c:idx val="14"/>
              <c:layout>
                <c:manualLayout>
                  <c:x val="-6.5783108848486815E-2"/>
                  <c:y val="-6.65557636854634E-3"/>
                </c:manualLayout>
              </c:layout>
              <c:tx>
                <c:rich>
                  <a:bodyPr/>
                  <a:lstStyle/>
                  <a:p>
                    <a:r>
                      <a:t>R15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E-D323-4677-B508-B2E6141F72B5}"/>
                </c:ext>
              </c:extLst>
            </c:dLbl>
            <c:spPr>
              <a:ln>
                <a:noFill/>
              </a:ln>
            </c:spPr>
            <c:txPr>
              <a:bodyPr/>
              <a:lstStyle/>
              <a:p>
                <a:pPr>
                  <a:defRPr>
                    <a:solidFill>
                      <a:sysClr val="windowText" lastClr="000000"/>
                    </a:solidFill>
                  </a:defRPr>
                </a:pPr>
                <a:endParaRPr lang="fr-F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Chances!$A$151:$A$153</c:f>
              <c:numCache>
                <c:formatCode>General</c:formatCode>
                <c:ptCount val="3"/>
                <c:pt idx="0">
                  <c:v>10</c:v>
                </c:pt>
                <c:pt idx="1">
                  <c:v>4</c:v>
                </c:pt>
                <c:pt idx="2">
                  <c:v>10</c:v>
                </c:pt>
              </c:numCache>
            </c:numRef>
          </c:xVal>
          <c:yVal>
            <c:numRef>
              <c:f>Chances!$B$151:$B$153</c:f>
              <c:numCache>
                <c:formatCode>General</c:formatCode>
                <c:ptCount val="3"/>
                <c:pt idx="0">
                  <c:v>3</c:v>
                </c:pt>
                <c:pt idx="1">
                  <c:v>4</c:v>
                </c:pt>
                <c:pt idx="2">
                  <c:v>2</c:v>
                </c:pt>
              </c:numCache>
            </c:numRef>
          </c:yVal>
          <c:bubbleSize>
            <c:numRef>
              <c:f>Chances!$C$151:$C$153</c:f>
              <c:numCache>
                <c:formatCode>General</c:formatCode>
                <c:ptCount val="3"/>
                <c:pt idx="0">
                  <c:v>1</c:v>
                </c:pt>
                <c:pt idx="1">
                  <c:v>1</c:v>
                </c:pt>
                <c:pt idx="2">
                  <c:v>1</c:v>
                </c:pt>
              </c:numCache>
            </c:numRef>
          </c:bubbleSize>
          <c:bubble3D val="0"/>
          <c:extLst>
            <c:ext xmlns:c16="http://schemas.microsoft.com/office/drawing/2014/chart" uri="{C3380CC4-5D6E-409C-BE32-E72D297353CC}">
              <c16:uniqueId val="{0000000F-D323-4677-B508-B2E6141F72B5}"/>
            </c:ext>
          </c:extLst>
        </c:ser>
        <c:dLbls>
          <c:showLegendKey val="0"/>
          <c:showVal val="0"/>
          <c:showCatName val="0"/>
          <c:showSerName val="0"/>
          <c:showPercent val="0"/>
          <c:showBubbleSize val="0"/>
        </c:dLbls>
        <c:bubbleScale val="100"/>
        <c:showNegBubbles val="0"/>
        <c:axId val="-1633659184"/>
        <c:axId val="-1633657552"/>
      </c:bubbleChart>
      <c:valAx>
        <c:axId val="-1633659184"/>
        <c:scaling>
          <c:orientation val="minMax"/>
          <c:max val="10"/>
          <c:min val="0"/>
        </c:scaling>
        <c:delete val="0"/>
        <c:axPos val="b"/>
        <c:numFmt formatCode="General" sourceLinked="1"/>
        <c:majorTickMark val="out"/>
        <c:minorTickMark val="none"/>
        <c:tickLblPos val="nextTo"/>
        <c:crossAx val="-1633657552"/>
        <c:crosses val="autoZero"/>
        <c:crossBetween val="midCat"/>
        <c:majorUnit val="1"/>
        <c:minorUnit val="0.1"/>
      </c:valAx>
      <c:valAx>
        <c:axId val="-1633657552"/>
        <c:scaling>
          <c:orientation val="minMax"/>
          <c:max val="5"/>
          <c:min val="0"/>
        </c:scaling>
        <c:delete val="0"/>
        <c:axPos val="l"/>
        <c:numFmt formatCode="General" sourceLinked="1"/>
        <c:majorTickMark val="out"/>
        <c:minorTickMark val="none"/>
        <c:tickLblPos val="nextTo"/>
        <c:crossAx val="-1633659184"/>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4453193350831147E-2"/>
          <c:y val="3.0478737928459579E-2"/>
          <c:w val="0.81096011499924903"/>
          <c:h val="0.91180701138472342"/>
        </c:manualLayout>
      </c:layout>
      <c:bubbleChart>
        <c:varyColors val="0"/>
        <c:ser>
          <c:idx val="0"/>
          <c:order val="0"/>
          <c:spPr>
            <a:solidFill>
              <a:schemeClr val="tx2">
                <a:alpha val="45000"/>
              </a:schemeClr>
            </a:solidFill>
            <a:ln>
              <a:solidFill>
                <a:schemeClr val="tx2">
                  <a:lumMod val="40000"/>
                  <a:lumOff val="60000"/>
                </a:schemeClr>
              </a:solidFill>
            </a:ln>
          </c:spPr>
          <c:invertIfNegative val="0"/>
          <c:dPt>
            <c:idx val="0"/>
            <c:invertIfNegative val="0"/>
            <c:bubble3D val="0"/>
            <c:extLst>
              <c:ext xmlns:c16="http://schemas.microsoft.com/office/drawing/2014/chart" uri="{C3380CC4-5D6E-409C-BE32-E72D297353CC}">
                <c16:uniqueId val="{00000000-83A7-4929-BE27-44544812F232}"/>
              </c:ext>
            </c:extLst>
          </c:dPt>
          <c:dPt>
            <c:idx val="1"/>
            <c:invertIfNegative val="0"/>
            <c:bubble3D val="0"/>
            <c:extLst>
              <c:ext xmlns:c16="http://schemas.microsoft.com/office/drawing/2014/chart" uri="{C3380CC4-5D6E-409C-BE32-E72D297353CC}">
                <c16:uniqueId val="{00000001-83A7-4929-BE27-44544812F232}"/>
              </c:ext>
            </c:extLst>
          </c:dPt>
          <c:dPt>
            <c:idx val="2"/>
            <c:invertIfNegative val="0"/>
            <c:bubble3D val="0"/>
            <c:extLst>
              <c:ext xmlns:c16="http://schemas.microsoft.com/office/drawing/2014/chart" uri="{C3380CC4-5D6E-409C-BE32-E72D297353CC}">
                <c16:uniqueId val="{00000002-83A7-4929-BE27-44544812F232}"/>
              </c:ext>
            </c:extLst>
          </c:dPt>
          <c:dPt>
            <c:idx val="3"/>
            <c:invertIfNegative val="0"/>
            <c:bubble3D val="0"/>
            <c:extLst>
              <c:ext xmlns:c16="http://schemas.microsoft.com/office/drawing/2014/chart" uri="{C3380CC4-5D6E-409C-BE32-E72D297353CC}">
                <c16:uniqueId val="{00000003-83A7-4929-BE27-44544812F232}"/>
              </c:ext>
            </c:extLst>
          </c:dPt>
          <c:dPt>
            <c:idx val="4"/>
            <c:invertIfNegative val="0"/>
            <c:bubble3D val="0"/>
            <c:extLst>
              <c:ext xmlns:c16="http://schemas.microsoft.com/office/drawing/2014/chart" uri="{C3380CC4-5D6E-409C-BE32-E72D297353CC}">
                <c16:uniqueId val="{00000004-83A7-4929-BE27-44544812F232}"/>
              </c:ext>
            </c:extLst>
          </c:dPt>
          <c:dPt>
            <c:idx val="5"/>
            <c:invertIfNegative val="0"/>
            <c:bubble3D val="0"/>
            <c:extLst>
              <c:ext xmlns:c16="http://schemas.microsoft.com/office/drawing/2014/chart" uri="{C3380CC4-5D6E-409C-BE32-E72D297353CC}">
                <c16:uniqueId val="{00000005-83A7-4929-BE27-44544812F232}"/>
              </c:ext>
            </c:extLst>
          </c:dPt>
          <c:dPt>
            <c:idx val="6"/>
            <c:invertIfNegative val="0"/>
            <c:bubble3D val="0"/>
            <c:extLst>
              <c:ext xmlns:c16="http://schemas.microsoft.com/office/drawing/2014/chart" uri="{C3380CC4-5D6E-409C-BE32-E72D297353CC}">
                <c16:uniqueId val="{00000006-83A7-4929-BE27-44544812F232}"/>
              </c:ext>
            </c:extLst>
          </c:dPt>
          <c:dPt>
            <c:idx val="7"/>
            <c:invertIfNegative val="0"/>
            <c:bubble3D val="0"/>
            <c:extLst>
              <c:ext xmlns:c16="http://schemas.microsoft.com/office/drawing/2014/chart" uri="{C3380CC4-5D6E-409C-BE32-E72D297353CC}">
                <c16:uniqueId val="{00000007-83A7-4929-BE27-44544812F232}"/>
              </c:ext>
            </c:extLst>
          </c:dPt>
          <c:dPt>
            <c:idx val="8"/>
            <c:invertIfNegative val="0"/>
            <c:bubble3D val="0"/>
            <c:extLst>
              <c:ext xmlns:c16="http://schemas.microsoft.com/office/drawing/2014/chart" uri="{C3380CC4-5D6E-409C-BE32-E72D297353CC}">
                <c16:uniqueId val="{00000008-83A7-4929-BE27-44544812F232}"/>
              </c:ext>
            </c:extLst>
          </c:dPt>
          <c:dPt>
            <c:idx val="9"/>
            <c:invertIfNegative val="0"/>
            <c:bubble3D val="0"/>
            <c:extLst>
              <c:ext xmlns:c16="http://schemas.microsoft.com/office/drawing/2014/chart" uri="{C3380CC4-5D6E-409C-BE32-E72D297353CC}">
                <c16:uniqueId val="{00000009-83A7-4929-BE27-44544812F232}"/>
              </c:ext>
            </c:extLst>
          </c:dPt>
          <c:dPt>
            <c:idx val="10"/>
            <c:invertIfNegative val="0"/>
            <c:bubble3D val="0"/>
            <c:extLst>
              <c:ext xmlns:c16="http://schemas.microsoft.com/office/drawing/2014/chart" uri="{C3380CC4-5D6E-409C-BE32-E72D297353CC}">
                <c16:uniqueId val="{0000000A-83A7-4929-BE27-44544812F232}"/>
              </c:ext>
            </c:extLst>
          </c:dPt>
          <c:dPt>
            <c:idx val="11"/>
            <c:invertIfNegative val="0"/>
            <c:bubble3D val="0"/>
            <c:extLst>
              <c:ext xmlns:c16="http://schemas.microsoft.com/office/drawing/2014/chart" uri="{C3380CC4-5D6E-409C-BE32-E72D297353CC}">
                <c16:uniqueId val="{0000000B-83A7-4929-BE27-44544812F232}"/>
              </c:ext>
            </c:extLst>
          </c:dPt>
          <c:dPt>
            <c:idx val="12"/>
            <c:invertIfNegative val="0"/>
            <c:bubble3D val="0"/>
            <c:extLst>
              <c:ext xmlns:c16="http://schemas.microsoft.com/office/drawing/2014/chart" uri="{C3380CC4-5D6E-409C-BE32-E72D297353CC}">
                <c16:uniqueId val="{0000000C-83A7-4929-BE27-44544812F232}"/>
              </c:ext>
            </c:extLst>
          </c:dPt>
          <c:dPt>
            <c:idx val="13"/>
            <c:invertIfNegative val="0"/>
            <c:bubble3D val="0"/>
            <c:extLst>
              <c:ext xmlns:c16="http://schemas.microsoft.com/office/drawing/2014/chart" uri="{C3380CC4-5D6E-409C-BE32-E72D297353CC}">
                <c16:uniqueId val="{0000000D-83A7-4929-BE27-44544812F232}"/>
              </c:ext>
            </c:extLst>
          </c:dPt>
          <c:dPt>
            <c:idx val="14"/>
            <c:invertIfNegative val="0"/>
            <c:bubble3D val="0"/>
            <c:extLst>
              <c:ext xmlns:c16="http://schemas.microsoft.com/office/drawing/2014/chart" uri="{C3380CC4-5D6E-409C-BE32-E72D297353CC}">
                <c16:uniqueId val="{0000000E-83A7-4929-BE27-44544812F232}"/>
              </c:ext>
            </c:extLst>
          </c:dPt>
          <c:dLbls>
            <c:dLbl>
              <c:idx val="0"/>
              <c:layout>
                <c:manualLayout>
                  <c:x val="-0.13556538256335457"/>
                  <c:y val="0"/>
                </c:manualLayout>
              </c:layout>
              <c:tx>
                <c:rich>
                  <a:bodyPr/>
                  <a:lstStyle/>
                  <a:p>
                    <a:r>
                      <a:rPr lang="en-US"/>
                      <a:t>4.1</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0-83A7-4929-BE27-44544812F232}"/>
                </c:ext>
              </c:extLst>
            </c:dLbl>
            <c:dLbl>
              <c:idx val="1"/>
              <c:layout>
                <c:manualLayout>
                  <c:x val="-0.14361537576349026"/>
                  <c:y val="-1.4362577556826458E-2"/>
                </c:manualLayout>
              </c:layout>
              <c:tx>
                <c:rich>
                  <a:bodyPr/>
                  <a:lstStyle/>
                  <a:p>
                    <a:r>
                      <a:rPr lang="en-US"/>
                      <a:t>4.2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1-83A7-4929-BE27-44544812F232}"/>
                </c:ext>
              </c:extLst>
            </c:dLbl>
            <c:dLbl>
              <c:idx val="2"/>
              <c:layout>
                <c:manualLayout>
                  <c:x val="-0.13955899517433806"/>
                  <c:y val="-2.1033799726184348E-3"/>
                </c:manualLayout>
              </c:layout>
              <c:tx>
                <c:rich>
                  <a:bodyPr/>
                  <a:lstStyle/>
                  <a:p>
                    <a:r>
                      <a:rPr lang="en-US"/>
                      <a:t>4.3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2-83A7-4929-BE27-44544812F232}"/>
                </c:ext>
              </c:extLst>
            </c:dLbl>
            <c:dLbl>
              <c:idx val="3"/>
              <c:tx>
                <c:rich>
                  <a:bodyPr/>
                  <a:lstStyle/>
                  <a:p>
                    <a:r>
                      <a:rPr lang="en-US"/>
                      <a:t>4.4</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3-83A7-4929-BE27-44544812F232}"/>
                </c:ext>
              </c:extLst>
            </c:dLbl>
            <c:dLbl>
              <c:idx val="4"/>
              <c:layout>
                <c:manualLayout>
                  <c:x val="-0.13352953308096621"/>
                  <c:y val="1.1092699033875504E-2"/>
                </c:manualLayout>
              </c:layout>
              <c:tx>
                <c:rich>
                  <a:bodyPr/>
                  <a:lstStyle/>
                  <a:p>
                    <a:r>
                      <a:rPr lang="en-US"/>
                      <a:t>4.5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4-83A7-4929-BE27-44544812F232}"/>
                </c:ext>
              </c:extLst>
            </c:dLbl>
            <c:dLbl>
              <c:idx val="5"/>
              <c:layout>
                <c:manualLayout>
                  <c:x val="-0.13414974048429978"/>
                  <c:y val="-6.6570869512045982E-3"/>
                </c:manualLayout>
              </c:layout>
              <c:tx>
                <c:rich>
                  <a:bodyPr/>
                  <a:lstStyle/>
                  <a:p>
                    <a:r>
                      <a:rPr lang="en-US"/>
                      <a:t>4.6</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5-83A7-4929-BE27-44544812F232}"/>
                </c:ext>
              </c:extLst>
            </c:dLbl>
            <c:dLbl>
              <c:idx val="6"/>
              <c:layout>
                <c:manualLayout>
                  <c:x val="-0.13780522797479119"/>
                  <c:y val="0"/>
                </c:manualLayout>
              </c:layout>
              <c:tx>
                <c:rich>
                  <a:bodyPr/>
                  <a:lstStyle/>
                  <a:p>
                    <a:r>
                      <a:rPr lang="en-US"/>
                      <a:t>4.7</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6-83A7-4929-BE27-44544812F232}"/>
                </c:ext>
              </c:extLst>
            </c:dLbl>
            <c:dLbl>
              <c:idx val="7"/>
              <c:layout>
                <c:manualLayout>
                  <c:x val="-0.14591873639093092"/>
                  <c:y val="2.3701427565457353E-3"/>
                </c:manualLayout>
              </c:layout>
              <c:tx>
                <c:rich>
                  <a:bodyPr/>
                  <a:lstStyle/>
                  <a:p>
                    <a:r>
                      <a:rPr lang="en-US"/>
                      <a:t>4.8</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7-83A7-4929-BE27-44544812F232}"/>
                </c:ext>
              </c:extLst>
            </c:dLbl>
            <c:dLbl>
              <c:idx val="8"/>
              <c:layout>
                <c:manualLayout>
                  <c:x val="-7.744900231066934E-2"/>
                  <c:y val="-1.331115273709268E-2"/>
                </c:manualLayout>
              </c:layout>
              <c:tx>
                <c:rich>
                  <a:bodyPr/>
                  <a:lstStyle/>
                  <a:p>
                    <a:r>
                      <a:t>R9</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8-83A7-4929-BE27-44544812F232}"/>
                </c:ext>
              </c:extLst>
            </c:dLbl>
            <c:dLbl>
              <c:idx val="9"/>
              <c:layout>
                <c:manualLayout>
                  <c:x val="-6.1726314148598582E-2"/>
                  <c:y val="-1.1092627280910566E-2"/>
                </c:manualLayout>
              </c:layout>
              <c:tx>
                <c:rich>
                  <a:bodyPr/>
                  <a:lstStyle/>
                  <a:p>
                    <a:r>
                      <a:t>R10</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9-83A7-4929-BE27-44544812F232}"/>
                </c:ext>
              </c:extLst>
            </c:dLbl>
            <c:dLbl>
              <c:idx val="10"/>
              <c:tx>
                <c:rich>
                  <a:bodyPr/>
                  <a:lstStyle/>
                  <a:p>
                    <a:r>
                      <a:t>R11</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A-83A7-4929-BE27-44544812F232}"/>
                </c:ext>
              </c:extLst>
            </c:dLbl>
            <c:dLbl>
              <c:idx val="11"/>
              <c:layout>
                <c:manualLayout>
                  <c:x val="-5.6317254548747607E-2"/>
                  <c:y val="-6.65557636854634E-3"/>
                </c:manualLayout>
              </c:layout>
              <c:tx>
                <c:rich>
                  <a:bodyPr/>
                  <a:lstStyle/>
                  <a:p>
                    <a:r>
                      <a:t>R12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B-83A7-4929-BE27-44544812F232}"/>
                </c:ext>
              </c:extLst>
            </c:dLbl>
            <c:dLbl>
              <c:idx val="12"/>
              <c:layout>
                <c:manualLayout>
                  <c:x val="-6.1726314148598582E-2"/>
                  <c:y val="-1.331115273709268E-2"/>
                </c:manualLayout>
              </c:layout>
              <c:tx>
                <c:rich>
                  <a:bodyPr/>
                  <a:lstStyle/>
                  <a:p>
                    <a:r>
                      <a:t>R13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C-83A7-4929-BE27-44544812F232}"/>
                </c:ext>
              </c:extLst>
            </c:dLbl>
            <c:dLbl>
              <c:idx val="13"/>
              <c:layout>
                <c:manualLayout>
                  <c:x val="-6.8487745125963478E-2"/>
                  <c:y val="1.1092627280910566E-2"/>
                </c:manualLayout>
              </c:layout>
              <c:tx>
                <c:rich>
                  <a:bodyPr/>
                  <a:lstStyle/>
                  <a:p>
                    <a:r>
                      <a:t>R14</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D-83A7-4929-BE27-44544812F232}"/>
                </c:ext>
              </c:extLst>
            </c:dLbl>
            <c:dLbl>
              <c:idx val="14"/>
              <c:layout>
                <c:manualLayout>
                  <c:x val="-6.5783108848486815E-2"/>
                  <c:y val="-6.65557636854634E-3"/>
                </c:manualLayout>
              </c:layout>
              <c:tx>
                <c:rich>
                  <a:bodyPr/>
                  <a:lstStyle/>
                  <a:p>
                    <a:r>
                      <a:t>R15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E-83A7-4929-BE27-44544812F232}"/>
                </c:ext>
              </c:extLst>
            </c:dLbl>
            <c:spPr>
              <a:ln>
                <a:noFill/>
              </a:ln>
            </c:spPr>
            <c:txPr>
              <a:bodyPr/>
              <a:lstStyle/>
              <a:p>
                <a:pPr>
                  <a:defRPr>
                    <a:solidFill>
                      <a:sysClr val="windowText" lastClr="000000"/>
                    </a:solidFill>
                  </a:defRPr>
                </a:pPr>
                <a:endParaRPr lang="fr-F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Chances!$A$155:$A$162</c:f>
              <c:numCache>
                <c:formatCode>General</c:formatCode>
                <c:ptCount val="8"/>
                <c:pt idx="0">
                  <c:v>10</c:v>
                </c:pt>
                <c:pt idx="1">
                  <c:v>9</c:v>
                </c:pt>
                <c:pt idx="2">
                  <c:v>8</c:v>
                </c:pt>
                <c:pt idx="3">
                  <c:v>7</c:v>
                </c:pt>
                <c:pt idx="4">
                  <c:v>6</c:v>
                </c:pt>
                <c:pt idx="5">
                  <c:v>5</c:v>
                </c:pt>
                <c:pt idx="6">
                  <c:v>4</c:v>
                </c:pt>
                <c:pt idx="7">
                  <c:v>3</c:v>
                </c:pt>
              </c:numCache>
            </c:numRef>
          </c:xVal>
          <c:yVal>
            <c:numRef>
              <c:f>Chances!$B$155:$B$162</c:f>
              <c:numCache>
                <c:formatCode>General</c:formatCode>
                <c:ptCount val="8"/>
                <c:pt idx="0">
                  <c:v>5</c:v>
                </c:pt>
                <c:pt idx="1">
                  <c:v>4</c:v>
                </c:pt>
                <c:pt idx="2">
                  <c:v>3</c:v>
                </c:pt>
                <c:pt idx="3">
                  <c:v>2</c:v>
                </c:pt>
                <c:pt idx="4">
                  <c:v>1</c:v>
                </c:pt>
                <c:pt idx="5">
                  <c:v>2</c:v>
                </c:pt>
                <c:pt idx="6">
                  <c:v>3</c:v>
                </c:pt>
                <c:pt idx="7">
                  <c:v>4</c:v>
                </c:pt>
              </c:numCache>
            </c:numRef>
          </c:yVal>
          <c:bubbleSize>
            <c:numRef>
              <c:f>Chances!$C$155:$C$162</c:f>
              <c:numCache>
                <c:formatCode>General</c:formatCode>
                <c:ptCount val="8"/>
                <c:pt idx="0">
                  <c:v>1</c:v>
                </c:pt>
                <c:pt idx="1">
                  <c:v>1</c:v>
                </c:pt>
                <c:pt idx="2">
                  <c:v>1</c:v>
                </c:pt>
                <c:pt idx="3">
                  <c:v>1</c:v>
                </c:pt>
                <c:pt idx="4">
                  <c:v>1</c:v>
                </c:pt>
                <c:pt idx="5">
                  <c:v>1</c:v>
                </c:pt>
                <c:pt idx="6">
                  <c:v>1</c:v>
                </c:pt>
                <c:pt idx="7">
                  <c:v>1</c:v>
                </c:pt>
              </c:numCache>
            </c:numRef>
          </c:bubbleSize>
          <c:bubble3D val="0"/>
          <c:extLst>
            <c:ext xmlns:c16="http://schemas.microsoft.com/office/drawing/2014/chart" uri="{C3380CC4-5D6E-409C-BE32-E72D297353CC}">
              <c16:uniqueId val="{0000000F-83A7-4929-BE27-44544812F232}"/>
            </c:ext>
          </c:extLst>
        </c:ser>
        <c:dLbls>
          <c:showLegendKey val="0"/>
          <c:showVal val="0"/>
          <c:showCatName val="0"/>
          <c:showSerName val="0"/>
          <c:showPercent val="0"/>
          <c:showBubbleSize val="0"/>
        </c:dLbls>
        <c:bubbleScale val="100"/>
        <c:showNegBubbles val="0"/>
        <c:axId val="-1633666256"/>
        <c:axId val="-1633663536"/>
      </c:bubbleChart>
      <c:valAx>
        <c:axId val="-1633666256"/>
        <c:scaling>
          <c:orientation val="minMax"/>
          <c:max val="10"/>
          <c:min val="0"/>
        </c:scaling>
        <c:delete val="0"/>
        <c:axPos val="b"/>
        <c:numFmt formatCode="General" sourceLinked="1"/>
        <c:majorTickMark val="out"/>
        <c:minorTickMark val="none"/>
        <c:tickLblPos val="nextTo"/>
        <c:crossAx val="-1633663536"/>
        <c:crosses val="autoZero"/>
        <c:crossBetween val="midCat"/>
        <c:majorUnit val="1"/>
        <c:minorUnit val="0.1"/>
      </c:valAx>
      <c:valAx>
        <c:axId val="-1633663536"/>
        <c:scaling>
          <c:orientation val="minMax"/>
          <c:max val="5"/>
          <c:min val="0"/>
        </c:scaling>
        <c:delete val="0"/>
        <c:axPos val="l"/>
        <c:numFmt formatCode="General" sourceLinked="1"/>
        <c:majorTickMark val="out"/>
        <c:minorTickMark val="none"/>
        <c:tickLblPos val="nextTo"/>
        <c:crossAx val="-1633666256"/>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4453193350831147E-2"/>
          <c:y val="3.0478737928459579E-2"/>
          <c:w val="0.81096011499924903"/>
          <c:h val="0.91180701138472342"/>
        </c:manualLayout>
      </c:layout>
      <c:bubbleChart>
        <c:varyColors val="0"/>
        <c:ser>
          <c:idx val="0"/>
          <c:order val="0"/>
          <c:spPr>
            <a:solidFill>
              <a:schemeClr val="tx2">
                <a:alpha val="45000"/>
              </a:schemeClr>
            </a:solidFill>
            <a:ln>
              <a:solidFill>
                <a:schemeClr val="tx2">
                  <a:lumMod val="40000"/>
                  <a:lumOff val="60000"/>
                </a:schemeClr>
              </a:solidFill>
            </a:ln>
          </c:spPr>
          <c:invertIfNegative val="0"/>
          <c:dPt>
            <c:idx val="0"/>
            <c:invertIfNegative val="0"/>
            <c:bubble3D val="0"/>
            <c:extLst>
              <c:ext xmlns:c16="http://schemas.microsoft.com/office/drawing/2014/chart" uri="{C3380CC4-5D6E-409C-BE32-E72D297353CC}">
                <c16:uniqueId val="{00000000-C30B-49EE-9CB4-9D6437BB8059}"/>
              </c:ext>
            </c:extLst>
          </c:dPt>
          <c:dPt>
            <c:idx val="1"/>
            <c:invertIfNegative val="0"/>
            <c:bubble3D val="0"/>
            <c:extLst>
              <c:ext xmlns:c16="http://schemas.microsoft.com/office/drawing/2014/chart" uri="{C3380CC4-5D6E-409C-BE32-E72D297353CC}">
                <c16:uniqueId val="{00000001-C30B-49EE-9CB4-9D6437BB8059}"/>
              </c:ext>
            </c:extLst>
          </c:dPt>
          <c:dPt>
            <c:idx val="2"/>
            <c:invertIfNegative val="0"/>
            <c:bubble3D val="0"/>
            <c:extLst>
              <c:ext xmlns:c16="http://schemas.microsoft.com/office/drawing/2014/chart" uri="{C3380CC4-5D6E-409C-BE32-E72D297353CC}">
                <c16:uniqueId val="{00000002-C30B-49EE-9CB4-9D6437BB8059}"/>
              </c:ext>
            </c:extLst>
          </c:dPt>
          <c:dPt>
            <c:idx val="3"/>
            <c:invertIfNegative val="0"/>
            <c:bubble3D val="0"/>
            <c:extLst>
              <c:ext xmlns:c16="http://schemas.microsoft.com/office/drawing/2014/chart" uri="{C3380CC4-5D6E-409C-BE32-E72D297353CC}">
                <c16:uniqueId val="{00000003-C30B-49EE-9CB4-9D6437BB8059}"/>
              </c:ext>
            </c:extLst>
          </c:dPt>
          <c:dPt>
            <c:idx val="4"/>
            <c:invertIfNegative val="0"/>
            <c:bubble3D val="0"/>
            <c:extLst>
              <c:ext xmlns:c16="http://schemas.microsoft.com/office/drawing/2014/chart" uri="{C3380CC4-5D6E-409C-BE32-E72D297353CC}">
                <c16:uniqueId val="{00000004-C30B-49EE-9CB4-9D6437BB8059}"/>
              </c:ext>
            </c:extLst>
          </c:dPt>
          <c:dPt>
            <c:idx val="5"/>
            <c:invertIfNegative val="0"/>
            <c:bubble3D val="0"/>
            <c:extLst>
              <c:ext xmlns:c16="http://schemas.microsoft.com/office/drawing/2014/chart" uri="{C3380CC4-5D6E-409C-BE32-E72D297353CC}">
                <c16:uniqueId val="{00000005-C30B-49EE-9CB4-9D6437BB8059}"/>
              </c:ext>
            </c:extLst>
          </c:dPt>
          <c:dPt>
            <c:idx val="6"/>
            <c:invertIfNegative val="0"/>
            <c:bubble3D val="0"/>
            <c:extLst>
              <c:ext xmlns:c16="http://schemas.microsoft.com/office/drawing/2014/chart" uri="{C3380CC4-5D6E-409C-BE32-E72D297353CC}">
                <c16:uniqueId val="{00000006-C30B-49EE-9CB4-9D6437BB8059}"/>
              </c:ext>
            </c:extLst>
          </c:dPt>
          <c:dPt>
            <c:idx val="7"/>
            <c:invertIfNegative val="0"/>
            <c:bubble3D val="0"/>
            <c:extLst>
              <c:ext xmlns:c16="http://schemas.microsoft.com/office/drawing/2014/chart" uri="{C3380CC4-5D6E-409C-BE32-E72D297353CC}">
                <c16:uniqueId val="{00000007-C30B-49EE-9CB4-9D6437BB8059}"/>
              </c:ext>
            </c:extLst>
          </c:dPt>
          <c:dPt>
            <c:idx val="8"/>
            <c:invertIfNegative val="0"/>
            <c:bubble3D val="0"/>
            <c:extLst>
              <c:ext xmlns:c16="http://schemas.microsoft.com/office/drawing/2014/chart" uri="{C3380CC4-5D6E-409C-BE32-E72D297353CC}">
                <c16:uniqueId val="{00000008-C30B-49EE-9CB4-9D6437BB8059}"/>
              </c:ext>
            </c:extLst>
          </c:dPt>
          <c:dPt>
            <c:idx val="9"/>
            <c:invertIfNegative val="0"/>
            <c:bubble3D val="0"/>
            <c:extLst>
              <c:ext xmlns:c16="http://schemas.microsoft.com/office/drawing/2014/chart" uri="{C3380CC4-5D6E-409C-BE32-E72D297353CC}">
                <c16:uniqueId val="{00000009-C30B-49EE-9CB4-9D6437BB8059}"/>
              </c:ext>
            </c:extLst>
          </c:dPt>
          <c:dPt>
            <c:idx val="10"/>
            <c:invertIfNegative val="0"/>
            <c:bubble3D val="0"/>
            <c:extLst>
              <c:ext xmlns:c16="http://schemas.microsoft.com/office/drawing/2014/chart" uri="{C3380CC4-5D6E-409C-BE32-E72D297353CC}">
                <c16:uniqueId val="{0000000A-C30B-49EE-9CB4-9D6437BB8059}"/>
              </c:ext>
            </c:extLst>
          </c:dPt>
          <c:dPt>
            <c:idx val="11"/>
            <c:invertIfNegative val="0"/>
            <c:bubble3D val="0"/>
            <c:extLst>
              <c:ext xmlns:c16="http://schemas.microsoft.com/office/drawing/2014/chart" uri="{C3380CC4-5D6E-409C-BE32-E72D297353CC}">
                <c16:uniqueId val="{0000000B-C30B-49EE-9CB4-9D6437BB8059}"/>
              </c:ext>
            </c:extLst>
          </c:dPt>
          <c:dPt>
            <c:idx val="12"/>
            <c:invertIfNegative val="0"/>
            <c:bubble3D val="0"/>
            <c:extLst>
              <c:ext xmlns:c16="http://schemas.microsoft.com/office/drawing/2014/chart" uri="{C3380CC4-5D6E-409C-BE32-E72D297353CC}">
                <c16:uniqueId val="{0000000C-C30B-49EE-9CB4-9D6437BB8059}"/>
              </c:ext>
            </c:extLst>
          </c:dPt>
          <c:dPt>
            <c:idx val="13"/>
            <c:invertIfNegative val="0"/>
            <c:bubble3D val="0"/>
            <c:extLst>
              <c:ext xmlns:c16="http://schemas.microsoft.com/office/drawing/2014/chart" uri="{C3380CC4-5D6E-409C-BE32-E72D297353CC}">
                <c16:uniqueId val="{0000000D-C30B-49EE-9CB4-9D6437BB8059}"/>
              </c:ext>
            </c:extLst>
          </c:dPt>
          <c:dPt>
            <c:idx val="14"/>
            <c:invertIfNegative val="0"/>
            <c:bubble3D val="0"/>
            <c:extLst>
              <c:ext xmlns:c16="http://schemas.microsoft.com/office/drawing/2014/chart" uri="{C3380CC4-5D6E-409C-BE32-E72D297353CC}">
                <c16:uniqueId val="{0000000E-C30B-49EE-9CB4-9D6437BB8059}"/>
              </c:ext>
            </c:extLst>
          </c:dPt>
          <c:dLbls>
            <c:dLbl>
              <c:idx val="0"/>
              <c:layout>
                <c:manualLayout>
                  <c:x val="-0.13556538256335457"/>
                  <c:y val="0"/>
                </c:manualLayout>
              </c:layout>
              <c:tx>
                <c:rich>
                  <a:bodyPr/>
                  <a:lstStyle/>
                  <a:p>
                    <a:r>
                      <a:rPr lang="en-US"/>
                      <a:t>5.1</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0-C30B-49EE-9CB4-9D6437BB8059}"/>
                </c:ext>
              </c:extLst>
            </c:dLbl>
            <c:dLbl>
              <c:idx val="1"/>
              <c:layout>
                <c:manualLayout>
                  <c:x val="-0.14361537576349026"/>
                  <c:y val="-1.4362577556826458E-2"/>
                </c:manualLayout>
              </c:layout>
              <c:tx>
                <c:rich>
                  <a:bodyPr/>
                  <a:lstStyle/>
                  <a:p>
                    <a:r>
                      <a:rPr lang="en-US"/>
                      <a:t>5.2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1-C30B-49EE-9CB4-9D6437BB8059}"/>
                </c:ext>
              </c:extLst>
            </c:dLbl>
            <c:dLbl>
              <c:idx val="2"/>
              <c:layout>
                <c:manualLayout>
                  <c:x val="-0.13955899517433806"/>
                  <c:y val="-2.1033799726184348E-3"/>
                </c:manualLayout>
              </c:layout>
              <c:tx>
                <c:rich>
                  <a:bodyPr/>
                  <a:lstStyle/>
                  <a:p>
                    <a:r>
                      <a:rPr lang="en-US"/>
                      <a:t>5.3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2-C30B-49EE-9CB4-9D6437BB8059}"/>
                </c:ext>
              </c:extLst>
            </c:dLbl>
            <c:dLbl>
              <c:idx val="3"/>
              <c:tx>
                <c:rich>
                  <a:bodyPr/>
                  <a:lstStyle/>
                  <a:p>
                    <a:r>
                      <a:rPr lang="en-US"/>
                      <a:t>5.4</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3-C30B-49EE-9CB4-9D6437BB8059}"/>
                </c:ext>
              </c:extLst>
            </c:dLbl>
            <c:dLbl>
              <c:idx val="4"/>
              <c:layout>
                <c:manualLayout>
                  <c:x val="-0.13352953308096621"/>
                  <c:y val="1.1092699033875504E-2"/>
                </c:manualLayout>
              </c:layout>
              <c:tx>
                <c:rich>
                  <a:bodyPr/>
                  <a:lstStyle/>
                  <a:p>
                    <a:r>
                      <a:rPr lang="en-US"/>
                      <a:t>5.5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4-C30B-49EE-9CB4-9D6437BB8059}"/>
                </c:ext>
              </c:extLst>
            </c:dLbl>
            <c:dLbl>
              <c:idx val="5"/>
              <c:layout>
                <c:manualLayout>
                  <c:x val="-0.13414974048429978"/>
                  <c:y val="-6.6570869512045982E-3"/>
                </c:manualLayout>
              </c:layout>
              <c:tx>
                <c:rich>
                  <a:bodyPr/>
                  <a:lstStyle/>
                  <a:p>
                    <a:r>
                      <a:rPr lang="en-US"/>
                      <a:t>5.6</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5-C30B-49EE-9CB4-9D6437BB8059}"/>
                </c:ext>
              </c:extLst>
            </c:dLbl>
            <c:dLbl>
              <c:idx val="6"/>
              <c:layout>
                <c:manualLayout>
                  <c:x val="-0.16153002924688886"/>
                  <c:y val="-6.5040650406504065E-3"/>
                </c:manualLayout>
              </c:layout>
              <c:tx>
                <c:rich>
                  <a:bodyPr/>
                  <a:lstStyle/>
                  <a:p>
                    <a:r>
                      <a:rPr lang="en-US"/>
                      <a:t>5.7</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6-C30B-49EE-9CB4-9D6437BB8059}"/>
                </c:ext>
              </c:extLst>
            </c:dLbl>
            <c:dLbl>
              <c:idx val="7"/>
              <c:layout>
                <c:manualLayout>
                  <c:x val="-7.4744472510743856E-2"/>
                  <c:y val="8.8741018247284528E-3"/>
                </c:manualLayout>
              </c:layout>
              <c:tx>
                <c:rich>
                  <a:bodyPr/>
                  <a:lstStyle/>
                  <a:p>
                    <a:r>
                      <a:t>R8</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7-C30B-49EE-9CB4-9D6437BB8059}"/>
                </c:ext>
              </c:extLst>
            </c:dLbl>
            <c:dLbl>
              <c:idx val="8"/>
              <c:layout>
                <c:manualLayout>
                  <c:x val="-7.744900231066934E-2"/>
                  <c:y val="-1.331115273709268E-2"/>
                </c:manualLayout>
              </c:layout>
              <c:tx>
                <c:rich>
                  <a:bodyPr/>
                  <a:lstStyle/>
                  <a:p>
                    <a:r>
                      <a:t>R9</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8-C30B-49EE-9CB4-9D6437BB8059}"/>
                </c:ext>
              </c:extLst>
            </c:dLbl>
            <c:dLbl>
              <c:idx val="9"/>
              <c:layout>
                <c:manualLayout>
                  <c:x val="-6.1726314148598582E-2"/>
                  <c:y val="-1.1092627280910566E-2"/>
                </c:manualLayout>
              </c:layout>
              <c:tx>
                <c:rich>
                  <a:bodyPr/>
                  <a:lstStyle/>
                  <a:p>
                    <a:r>
                      <a:t>R10</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9-C30B-49EE-9CB4-9D6437BB8059}"/>
                </c:ext>
              </c:extLst>
            </c:dLbl>
            <c:dLbl>
              <c:idx val="10"/>
              <c:tx>
                <c:rich>
                  <a:bodyPr/>
                  <a:lstStyle/>
                  <a:p>
                    <a:r>
                      <a:t>R11</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A-C30B-49EE-9CB4-9D6437BB8059}"/>
                </c:ext>
              </c:extLst>
            </c:dLbl>
            <c:dLbl>
              <c:idx val="11"/>
              <c:layout>
                <c:manualLayout>
                  <c:x val="-5.6317254548747607E-2"/>
                  <c:y val="-6.65557636854634E-3"/>
                </c:manualLayout>
              </c:layout>
              <c:tx>
                <c:rich>
                  <a:bodyPr/>
                  <a:lstStyle/>
                  <a:p>
                    <a:r>
                      <a:t>R12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B-C30B-49EE-9CB4-9D6437BB8059}"/>
                </c:ext>
              </c:extLst>
            </c:dLbl>
            <c:dLbl>
              <c:idx val="12"/>
              <c:layout>
                <c:manualLayout>
                  <c:x val="-6.1726314148598582E-2"/>
                  <c:y val="-1.331115273709268E-2"/>
                </c:manualLayout>
              </c:layout>
              <c:tx>
                <c:rich>
                  <a:bodyPr/>
                  <a:lstStyle/>
                  <a:p>
                    <a:r>
                      <a:t>R13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C-C30B-49EE-9CB4-9D6437BB8059}"/>
                </c:ext>
              </c:extLst>
            </c:dLbl>
            <c:dLbl>
              <c:idx val="13"/>
              <c:layout>
                <c:manualLayout>
                  <c:x val="-6.8487745125963478E-2"/>
                  <c:y val="1.1092627280910566E-2"/>
                </c:manualLayout>
              </c:layout>
              <c:tx>
                <c:rich>
                  <a:bodyPr/>
                  <a:lstStyle/>
                  <a:p>
                    <a:r>
                      <a:t>R14</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D-C30B-49EE-9CB4-9D6437BB8059}"/>
                </c:ext>
              </c:extLst>
            </c:dLbl>
            <c:dLbl>
              <c:idx val="14"/>
              <c:layout>
                <c:manualLayout>
                  <c:x val="-6.5783108848486815E-2"/>
                  <c:y val="-6.65557636854634E-3"/>
                </c:manualLayout>
              </c:layout>
              <c:tx>
                <c:rich>
                  <a:bodyPr/>
                  <a:lstStyle/>
                  <a:p>
                    <a:r>
                      <a:t>R15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E-C30B-49EE-9CB4-9D6437BB8059}"/>
                </c:ext>
              </c:extLst>
            </c:dLbl>
            <c:spPr>
              <a:ln>
                <a:noFill/>
              </a:ln>
            </c:spPr>
            <c:txPr>
              <a:bodyPr/>
              <a:lstStyle/>
              <a:p>
                <a:pPr>
                  <a:defRPr>
                    <a:solidFill>
                      <a:sysClr val="windowText" lastClr="000000"/>
                    </a:solidFill>
                  </a:defRPr>
                </a:pPr>
                <a:endParaRPr lang="fr-F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Chances!$A$164:$A$170</c:f>
              <c:numCache>
                <c:formatCode>General</c:formatCode>
                <c:ptCount val="7"/>
                <c:pt idx="0">
                  <c:v>1</c:v>
                </c:pt>
                <c:pt idx="1">
                  <c:v>2</c:v>
                </c:pt>
                <c:pt idx="2">
                  <c:v>3</c:v>
                </c:pt>
                <c:pt idx="3">
                  <c:v>4</c:v>
                </c:pt>
                <c:pt idx="4">
                  <c:v>5</c:v>
                </c:pt>
                <c:pt idx="5">
                  <c:v>6</c:v>
                </c:pt>
                <c:pt idx="6">
                  <c:v>7</c:v>
                </c:pt>
              </c:numCache>
            </c:numRef>
          </c:xVal>
          <c:yVal>
            <c:numRef>
              <c:f>Chances!$B$164:$B$170</c:f>
              <c:numCache>
                <c:formatCode>General</c:formatCode>
                <c:ptCount val="7"/>
                <c:pt idx="0">
                  <c:v>5</c:v>
                </c:pt>
                <c:pt idx="1">
                  <c:v>4</c:v>
                </c:pt>
                <c:pt idx="2">
                  <c:v>3</c:v>
                </c:pt>
                <c:pt idx="3">
                  <c:v>2</c:v>
                </c:pt>
                <c:pt idx="4">
                  <c:v>1</c:v>
                </c:pt>
                <c:pt idx="5">
                  <c:v>2</c:v>
                </c:pt>
                <c:pt idx="6">
                  <c:v>3</c:v>
                </c:pt>
              </c:numCache>
            </c:numRef>
          </c:yVal>
          <c:bubbleSize>
            <c:numRef>
              <c:f>Chances!$C$164:$C$170</c:f>
              <c:numCache>
                <c:formatCode>General</c:formatCode>
                <c:ptCount val="7"/>
                <c:pt idx="0">
                  <c:v>1</c:v>
                </c:pt>
                <c:pt idx="1">
                  <c:v>1</c:v>
                </c:pt>
                <c:pt idx="2">
                  <c:v>1</c:v>
                </c:pt>
                <c:pt idx="3">
                  <c:v>1</c:v>
                </c:pt>
                <c:pt idx="4">
                  <c:v>1</c:v>
                </c:pt>
                <c:pt idx="5">
                  <c:v>1</c:v>
                </c:pt>
                <c:pt idx="6">
                  <c:v>1</c:v>
                </c:pt>
              </c:numCache>
            </c:numRef>
          </c:bubbleSize>
          <c:bubble3D val="0"/>
          <c:extLst>
            <c:ext xmlns:c16="http://schemas.microsoft.com/office/drawing/2014/chart" uri="{C3380CC4-5D6E-409C-BE32-E72D297353CC}">
              <c16:uniqueId val="{0000000F-C30B-49EE-9CB4-9D6437BB8059}"/>
            </c:ext>
          </c:extLst>
        </c:ser>
        <c:dLbls>
          <c:showLegendKey val="0"/>
          <c:showVal val="0"/>
          <c:showCatName val="0"/>
          <c:showSerName val="0"/>
          <c:showPercent val="0"/>
          <c:showBubbleSize val="0"/>
        </c:dLbls>
        <c:bubbleScale val="100"/>
        <c:showNegBubbles val="0"/>
        <c:axId val="-1633665712"/>
        <c:axId val="-1630670000"/>
      </c:bubbleChart>
      <c:valAx>
        <c:axId val="-1633665712"/>
        <c:scaling>
          <c:orientation val="minMax"/>
          <c:max val="10"/>
          <c:min val="0"/>
        </c:scaling>
        <c:delete val="0"/>
        <c:axPos val="b"/>
        <c:numFmt formatCode="General" sourceLinked="1"/>
        <c:majorTickMark val="out"/>
        <c:minorTickMark val="none"/>
        <c:tickLblPos val="nextTo"/>
        <c:crossAx val="-1630670000"/>
        <c:crosses val="autoZero"/>
        <c:crossBetween val="midCat"/>
        <c:majorUnit val="1"/>
        <c:minorUnit val="0.1"/>
      </c:valAx>
      <c:valAx>
        <c:axId val="-1630670000"/>
        <c:scaling>
          <c:orientation val="minMax"/>
          <c:max val="5"/>
          <c:min val="0"/>
        </c:scaling>
        <c:delete val="0"/>
        <c:axPos val="l"/>
        <c:numFmt formatCode="General" sourceLinked="1"/>
        <c:majorTickMark val="out"/>
        <c:minorTickMark val="none"/>
        <c:tickLblPos val="nextTo"/>
        <c:crossAx val="-1633665712"/>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4453193350831147E-2"/>
          <c:y val="3.0478737928459579E-2"/>
          <c:w val="0.81096011499924903"/>
          <c:h val="0.91180701138472342"/>
        </c:manualLayout>
      </c:layout>
      <c:bubbleChart>
        <c:varyColors val="0"/>
        <c:ser>
          <c:idx val="0"/>
          <c:order val="0"/>
          <c:spPr>
            <a:solidFill>
              <a:schemeClr val="tx2">
                <a:alpha val="45000"/>
              </a:schemeClr>
            </a:solidFill>
            <a:ln>
              <a:solidFill>
                <a:schemeClr val="tx2">
                  <a:lumMod val="40000"/>
                  <a:lumOff val="60000"/>
                </a:schemeClr>
              </a:solidFill>
            </a:ln>
          </c:spPr>
          <c:invertIfNegative val="0"/>
          <c:dPt>
            <c:idx val="0"/>
            <c:invertIfNegative val="0"/>
            <c:bubble3D val="0"/>
            <c:extLst>
              <c:ext xmlns:c16="http://schemas.microsoft.com/office/drawing/2014/chart" uri="{C3380CC4-5D6E-409C-BE32-E72D297353CC}">
                <c16:uniqueId val="{00000000-BAFF-4168-B9C8-9A6CACC600FD}"/>
              </c:ext>
            </c:extLst>
          </c:dPt>
          <c:dPt>
            <c:idx val="1"/>
            <c:invertIfNegative val="0"/>
            <c:bubble3D val="0"/>
            <c:extLst>
              <c:ext xmlns:c16="http://schemas.microsoft.com/office/drawing/2014/chart" uri="{C3380CC4-5D6E-409C-BE32-E72D297353CC}">
                <c16:uniqueId val="{00000001-BAFF-4168-B9C8-9A6CACC600FD}"/>
              </c:ext>
            </c:extLst>
          </c:dPt>
          <c:dPt>
            <c:idx val="2"/>
            <c:invertIfNegative val="0"/>
            <c:bubble3D val="0"/>
            <c:extLst>
              <c:ext xmlns:c16="http://schemas.microsoft.com/office/drawing/2014/chart" uri="{C3380CC4-5D6E-409C-BE32-E72D297353CC}">
                <c16:uniqueId val="{00000002-BAFF-4168-B9C8-9A6CACC600FD}"/>
              </c:ext>
            </c:extLst>
          </c:dPt>
          <c:dPt>
            <c:idx val="3"/>
            <c:invertIfNegative val="0"/>
            <c:bubble3D val="0"/>
            <c:extLst>
              <c:ext xmlns:c16="http://schemas.microsoft.com/office/drawing/2014/chart" uri="{C3380CC4-5D6E-409C-BE32-E72D297353CC}">
                <c16:uniqueId val="{00000003-BAFF-4168-B9C8-9A6CACC600FD}"/>
              </c:ext>
            </c:extLst>
          </c:dPt>
          <c:dPt>
            <c:idx val="4"/>
            <c:invertIfNegative val="0"/>
            <c:bubble3D val="0"/>
            <c:extLst>
              <c:ext xmlns:c16="http://schemas.microsoft.com/office/drawing/2014/chart" uri="{C3380CC4-5D6E-409C-BE32-E72D297353CC}">
                <c16:uniqueId val="{00000004-BAFF-4168-B9C8-9A6CACC600FD}"/>
              </c:ext>
            </c:extLst>
          </c:dPt>
          <c:dPt>
            <c:idx val="5"/>
            <c:invertIfNegative val="0"/>
            <c:bubble3D val="0"/>
            <c:extLst>
              <c:ext xmlns:c16="http://schemas.microsoft.com/office/drawing/2014/chart" uri="{C3380CC4-5D6E-409C-BE32-E72D297353CC}">
                <c16:uniqueId val="{00000005-BAFF-4168-B9C8-9A6CACC600FD}"/>
              </c:ext>
            </c:extLst>
          </c:dPt>
          <c:dPt>
            <c:idx val="6"/>
            <c:invertIfNegative val="0"/>
            <c:bubble3D val="0"/>
            <c:extLst>
              <c:ext xmlns:c16="http://schemas.microsoft.com/office/drawing/2014/chart" uri="{C3380CC4-5D6E-409C-BE32-E72D297353CC}">
                <c16:uniqueId val="{00000006-BAFF-4168-B9C8-9A6CACC600FD}"/>
              </c:ext>
            </c:extLst>
          </c:dPt>
          <c:dPt>
            <c:idx val="7"/>
            <c:invertIfNegative val="0"/>
            <c:bubble3D val="0"/>
            <c:extLst>
              <c:ext xmlns:c16="http://schemas.microsoft.com/office/drawing/2014/chart" uri="{C3380CC4-5D6E-409C-BE32-E72D297353CC}">
                <c16:uniqueId val="{00000007-BAFF-4168-B9C8-9A6CACC600FD}"/>
              </c:ext>
            </c:extLst>
          </c:dPt>
          <c:dPt>
            <c:idx val="8"/>
            <c:invertIfNegative val="0"/>
            <c:bubble3D val="0"/>
            <c:extLst>
              <c:ext xmlns:c16="http://schemas.microsoft.com/office/drawing/2014/chart" uri="{C3380CC4-5D6E-409C-BE32-E72D297353CC}">
                <c16:uniqueId val="{00000008-BAFF-4168-B9C8-9A6CACC600FD}"/>
              </c:ext>
            </c:extLst>
          </c:dPt>
          <c:dPt>
            <c:idx val="9"/>
            <c:invertIfNegative val="0"/>
            <c:bubble3D val="0"/>
            <c:extLst>
              <c:ext xmlns:c16="http://schemas.microsoft.com/office/drawing/2014/chart" uri="{C3380CC4-5D6E-409C-BE32-E72D297353CC}">
                <c16:uniqueId val="{00000009-BAFF-4168-B9C8-9A6CACC600FD}"/>
              </c:ext>
            </c:extLst>
          </c:dPt>
          <c:dPt>
            <c:idx val="10"/>
            <c:invertIfNegative val="0"/>
            <c:bubble3D val="0"/>
            <c:extLst>
              <c:ext xmlns:c16="http://schemas.microsoft.com/office/drawing/2014/chart" uri="{C3380CC4-5D6E-409C-BE32-E72D297353CC}">
                <c16:uniqueId val="{0000000A-BAFF-4168-B9C8-9A6CACC600FD}"/>
              </c:ext>
            </c:extLst>
          </c:dPt>
          <c:dPt>
            <c:idx val="11"/>
            <c:invertIfNegative val="0"/>
            <c:bubble3D val="0"/>
            <c:extLst>
              <c:ext xmlns:c16="http://schemas.microsoft.com/office/drawing/2014/chart" uri="{C3380CC4-5D6E-409C-BE32-E72D297353CC}">
                <c16:uniqueId val="{0000000B-BAFF-4168-B9C8-9A6CACC600FD}"/>
              </c:ext>
            </c:extLst>
          </c:dPt>
          <c:dPt>
            <c:idx val="12"/>
            <c:invertIfNegative val="0"/>
            <c:bubble3D val="0"/>
            <c:extLst>
              <c:ext xmlns:c16="http://schemas.microsoft.com/office/drawing/2014/chart" uri="{C3380CC4-5D6E-409C-BE32-E72D297353CC}">
                <c16:uniqueId val="{0000000C-BAFF-4168-B9C8-9A6CACC600FD}"/>
              </c:ext>
            </c:extLst>
          </c:dPt>
          <c:dPt>
            <c:idx val="13"/>
            <c:invertIfNegative val="0"/>
            <c:bubble3D val="0"/>
            <c:extLst>
              <c:ext xmlns:c16="http://schemas.microsoft.com/office/drawing/2014/chart" uri="{C3380CC4-5D6E-409C-BE32-E72D297353CC}">
                <c16:uniqueId val="{0000000D-BAFF-4168-B9C8-9A6CACC600FD}"/>
              </c:ext>
            </c:extLst>
          </c:dPt>
          <c:dPt>
            <c:idx val="14"/>
            <c:invertIfNegative val="0"/>
            <c:bubble3D val="0"/>
            <c:extLst>
              <c:ext xmlns:c16="http://schemas.microsoft.com/office/drawing/2014/chart" uri="{C3380CC4-5D6E-409C-BE32-E72D297353CC}">
                <c16:uniqueId val="{0000000E-BAFF-4168-B9C8-9A6CACC600FD}"/>
              </c:ext>
            </c:extLst>
          </c:dPt>
          <c:dLbls>
            <c:dLbl>
              <c:idx val="0"/>
              <c:layout>
                <c:manualLayout>
                  <c:x val="-0.13556538256335457"/>
                  <c:y val="0"/>
                </c:manualLayout>
              </c:layout>
              <c:tx>
                <c:rich>
                  <a:bodyPr/>
                  <a:lstStyle/>
                  <a:p>
                    <a:r>
                      <a:rPr lang="en-US"/>
                      <a:t>6.1</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0-BAFF-4168-B9C8-9A6CACC600FD}"/>
                </c:ext>
              </c:extLst>
            </c:dLbl>
            <c:dLbl>
              <c:idx val="1"/>
              <c:layout>
                <c:manualLayout>
                  <c:x val="-0.14361537576349026"/>
                  <c:y val="-1.4362577556826458E-2"/>
                </c:manualLayout>
              </c:layout>
              <c:tx>
                <c:rich>
                  <a:bodyPr/>
                  <a:lstStyle/>
                  <a:p>
                    <a:r>
                      <a:rPr lang="en-US"/>
                      <a:t>6.2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1-BAFF-4168-B9C8-9A6CACC600FD}"/>
                </c:ext>
              </c:extLst>
            </c:dLbl>
            <c:dLbl>
              <c:idx val="2"/>
              <c:layout>
                <c:manualLayout>
                  <c:x val="-0.13955899517433806"/>
                  <c:y val="-2.1033799726184348E-3"/>
                </c:manualLayout>
              </c:layout>
              <c:tx>
                <c:rich>
                  <a:bodyPr/>
                  <a:lstStyle/>
                  <a:p>
                    <a:r>
                      <a:rPr lang="en-US"/>
                      <a:t>6.3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2-BAFF-4168-B9C8-9A6CACC600FD}"/>
                </c:ext>
              </c:extLst>
            </c:dLbl>
            <c:dLbl>
              <c:idx val="3"/>
              <c:tx>
                <c:rich>
                  <a:bodyPr/>
                  <a:lstStyle/>
                  <a:p>
                    <a:r>
                      <a:rPr lang="en-US"/>
                      <a:t>6.4</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3-BAFF-4168-B9C8-9A6CACC600FD}"/>
                </c:ext>
              </c:extLst>
            </c:dLbl>
            <c:dLbl>
              <c:idx val="4"/>
              <c:layout>
                <c:manualLayout>
                  <c:x val="-0.13352953308096621"/>
                  <c:y val="1.1092699033875504E-2"/>
                </c:manualLayout>
              </c:layout>
              <c:tx>
                <c:rich>
                  <a:bodyPr/>
                  <a:lstStyle/>
                  <a:p>
                    <a:r>
                      <a:rPr lang="en-US"/>
                      <a:t>6.5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4-BAFF-4168-B9C8-9A6CACC600FD}"/>
                </c:ext>
              </c:extLst>
            </c:dLbl>
            <c:dLbl>
              <c:idx val="5"/>
              <c:layout>
                <c:manualLayout>
                  <c:x val="-0.13414974048429978"/>
                  <c:y val="-6.6570869512045982E-3"/>
                </c:manualLayout>
              </c:layout>
              <c:tx>
                <c:rich>
                  <a:bodyPr/>
                  <a:lstStyle/>
                  <a:p>
                    <a:r>
                      <a:rPr lang="en-US"/>
                      <a:t>6.6</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5-BAFF-4168-B9C8-9A6CACC600FD}"/>
                </c:ext>
              </c:extLst>
            </c:dLbl>
            <c:dLbl>
              <c:idx val="6"/>
              <c:layout>
                <c:manualLayout>
                  <c:x val="-0.13780522797479119"/>
                  <c:y val="0"/>
                </c:manualLayout>
              </c:layout>
              <c:tx>
                <c:rich>
                  <a:bodyPr/>
                  <a:lstStyle/>
                  <a:p>
                    <a:r>
                      <a:rPr lang="en-US"/>
                      <a:t>6.7</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6-BAFF-4168-B9C8-9A6CACC600FD}"/>
                </c:ext>
              </c:extLst>
            </c:dLbl>
            <c:dLbl>
              <c:idx val="7"/>
              <c:layout>
                <c:manualLayout>
                  <c:x val="-7.4744472510743856E-2"/>
                  <c:y val="8.8741018247284528E-3"/>
                </c:manualLayout>
              </c:layout>
              <c:tx>
                <c:rich>
                  <a:bodyPr/>
                  <a:lstStyle/>
                  <a:p>
                    <a:r>
                      <a:t>R8</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7-BAFF-4168-B9C8-9A6CACC600FD}"/>
                </c:ext>
              </c:extLst>
            </c:dLbl>
            <c:dLbl>
              <c:idx val="8"/>
              <c:layout>
                <c:manualLayout>
                  <c:x val="-7.744900231066934E-2"/>
                  <c:y val="-1.331115273709268E-2"/>
                </c:manualLayout>
              </c:layout>
              <c:tx>
                <c:rich>
                  <a:bodyPr/>
                  <a:lstStyle/>
                  <a:p>
                    <a:r>
                      <a:t>R9</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8-BAFF-4168-B9C8-9A6CACC600FD}"/>
                </c:ext>
              </c:extLst>
            </c:dLbl>
            <c:dLbl>
              <c:idx val="9"/>
              <c:layout>
                <c:manualLayout>
                  <c:x val="-6.1726314148598582E-2"/>
                  <c:y val="-1.1092627280910566E-2"/>
                </c:manualLayout>
              </c:layout>
              <c:tx>
                <c:rich>
                  <a:bodyPr/>
                  <a:lstStyle/>
                  <a:p>
                    <a:r>
                      <a:t>R10</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9-BAFF-4168-B9C8-9A6CACC600FD}"/>
                </c:ext>
              </c:extLst>
            </c:dLbl>
            <c:dLbl>
              <c:idx val="10"/>
              <c:tx>
                <c:rich>
                  <a:bodyPr/>
                  <a:lstStyle/>
                  <a:p>
                    <a:r>
                      <a:t>R11</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A-BAFF-4168-B9C8-9A6CACC600FD}"/>
                </c:ext>
              </c:extLst>
            </c:dLbl>
            <c:dLbl>
              <c:idx val="11"/>
              <c:layout>
                <c:manualLayout>
                  <c:x val="-5.6317254548747607E-2"/>
                  <c:y val="-6.65557636854634E-3"/>
                </c:manualLayout>
              </c:layout>
              <c:tx>
                <c:rich>
                  <a:bodyPr/>
                  <a:lstStyle/>
                  <a:p>
                    <a:r>
                      <a:t>R12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B-BAFF-4168-B9C8-9A6CACC600FD}"/>
                </c:ext>
              </c:extLst>
            </c:dLbl>
            <c:dLbl>
              <c:idx val="12"/>
              <c:layout>
                <c:manualLayout>
                  <c:x val="-6.1726314148598582E-2"/>
                  <c:y val="-1.331115273709268E-2"/>
                </c:manualLayout>
              </c:layout>
              <c:tx>
                <c:rich>
                  <a:bodyPr/>
                  <a:lstStyle/>
                  <a:p>
                    <a:r>
                      <a:t>R13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C-BAFF-4168-B9C8-9A6CACC600FD}"/>
                </c:ext>
              </c:extLst>
            </c:dLbl>
            <c:dLbl>
              <c:idx val="13"/>
              <c:layout>
                <c:manualLayout>
                  <c:x val="-6.8487745125963478E-2"/>
                  <c:y val="1.1092627280910566E-2"/>
                </c:manualLayout>
              </c:layout>
              <c:tx>
                <c:rich>
                  <a:bodyPr/>
                  <a:lstStyle/>
                  <a:p>
                    <a:r>
                      <a:t>R14</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D-BAFF-4168-B9C8-9A6CACC600FD}"/>
                </c:ext>
              </c:extLst>
            </c:dLbl>
            <c:dLbl>
              <c:idx val="14"/>
              <c:layout>
                <c:manualLayout>
                  <c:x val="-6.5783108848486815E-2"/>
                  <c:y val="-6.65557636854634E-3"/>
                </c:manualLayout>
              </c:layout>
              <c:tx>
                <c:rich>
                  <a:bodyPr/>
                  <a:lstStyle/>
                  <a:p>
                    <a:r>
                      <a:t>R15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E-BAFF-4168-B9C8-9A6CACC600FD}"/>
                </c:ext>
              </c:extLst>
            </c:dLbl>
            <c:spPr>
              <a:ln>
                <a:noFill/>
              </a:ln>
            </c:spPr>
            <c:txPr>
              <a:bodyPr/>
              <a:lstStyle/>
              <a:p>
                <a:pPr>
                  <a:defRPr>
                    <a:solidFill>
                      <a:sysClr val="windowText" lastClr="000000"/>
                    </a:solidFill>
                  </a:defRPr>
                </a:pPr>
                <a:endParaRPr lang="fr-F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Chances!$A$172:$A$178</c:f>
              <c:numCache>
                <c:formatCode>General</c:formatCode>
                <c:ptCount val="7"/>
                <c:pt idx="0">
                  <c:v>8</c:v>
                </c:pt>
                <c:pt idx="1">
                  <c:v>7</c:v>
                </c:pt>
                <c:pt idx="2">
                  <c:v>6</c:v>
                </c:pt>
                <c:pt idx="3">
                  <c:v>5</c:v>
                </c:pt>
                <c:pt idx="4">
                  <c:v>4</c:v>
                </c:pt>
                <c:pt idx="5">
                  <c:v>3</c:v>
                </c:pt>
                <c:pt idx="6">
                  <c:v>1</c:v>
                </c:pt>
              </c:numCache>
            </c:numRef>
          </c:xVal>
          <c:yVal>
            <c:numRef>
              <c:f>Chances!$B$172:$B$178</c:f>
              <c:numCache>
                <c:formatCode>General</c:formatCode>
                <c:ptCount val="7"/>
                <c:pt idx="0">
                  <c:v>5</c:v>
                </c:pt>
                <c:pt idx="1">
                  <c:v>4</c:v>
                </c:pt>
                <c:pt idx="2">
                  <c:v>3</c:v>
                </c:pt>
                <c:pt idx="3">
                  <c:v>2</c:v>
                </c:pt>
                <c:pt idx="4">
                  <c:v>1</c:v>
                </c:pt>
                <c:pt idx="5">
                  <c:v>2</c:v>
                </c:pt>
                <c:pt idx="6">
                  <c:v>3</c:v>
                </c:pt>
              </c:numCache>
            </c:numRef>
          </c:yVal>
          <c:bubbleSize>
            <c:numRef>
              <c:f>Chances!$C$172:$C$178</c:f>
              <c:numCache>
                <c:formatCode>General</c:formatCode>
                <c:ptCount val="7"/>
                <c:pt idx="0">
                  <c:v>1</c:v>
                </c:pt>
                <c:pt idx="1">
                  <c:v>1</c:v>
                </c:pt>
                <c:pt idx="2">
                  <c:v>1</c:v>
                </c:pt>
                <c:pt idx="3">
                  <c:v>1</c:v>
                </c:pt>
                <c:pt idx="4">
                  <c:v>1</c:v>
                </c:pt>
                <c:pt idx="5">
                  <c:v>1</c:v>
                </c:pt>
                <c:pt idx="6">
                  <c:v>1</c:v>
                </c:pt>
              </c:numCache>
            </c:numRef>
          </c:bubbleSize>
          <c:bubble3D val="0"/>
          <c:extLst>
            <c:ext xmlns:c16="http://schemas.microsoft.com/office/drawing/2014/chart" uri="{C3380CC4-5D6E-409C-BE32-E72D297353CC}">
              <c16:uniqueId val="{0000000F-BAFF-4168-B9C8-9A6CACC600FD}"/>
            </c:ext>
          </c:extLst>
        </c:ser>
        <c:dLbls>
          <c:showLegendKey val="0"/>
          <c:showVal val="0"/>
          <c:showCatName val="0"/>
          <c:showSerName val="0"/>
          <c:showPercent val="0"/>
          <c:showBubbleSize val="0"/>
        </c:dLbls>
        <c:bubbleScale val="100"/>
        <c:showNegBubbles val="0"/>
        <c:axId val="-1630663472"/>
        <c:axId val="-1630658576"/>
      </c:bubbleChart>
      <c:valAx>
        <c:axId val="-1630663472"/>
        <c:scaling>
          <c:orientation val="minMax"/>
          <c:max val="10"/>
          <c:min val="0"/>
        </c:scaling>
        <c:delete val="0"/>
        <c:axPos val="b"/>
        <c:numFmt formatCode="General" sourceLinked="1"/>
        <c:majorTickMark val="out"/>
        <c:minorTickMark val="none"/>
        <c:tickLblPos val="nextTo"/>
        <c:crossAx val="-1630658576"/>
        <c:crosses val="autoZero"/>
        <c:crossBetween val="midCat"/>
        <c:majorUnit val="1"/>
        <c:minorUnit val="0.1"/>
      </c:valAx>
      <c:valAx>
        <c:axId val="-1630658576"/>
        <c:scaling>
          <c:orientation val="minMax"/>
          <c:max val="5"/>
          <c:min val="0"/>
        </c:scaling>
        <c:delete val="0"/>
        <c:axPos val="l"/>
        <c:numFmt formatCode="General" sourceLinked="1"/>
        <c:majorTickMark val="out"/>
        <c:minorTickMark val="none"/>
        <c:tickLblPos val="nextTo"/>
        <c:crossAx val="-1630663472"/>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4453193350831147E-2"/>
          <c:y val="3.0478737928459579E-2"/>
          <c:w val="0.81096011499924903"/>
          <c:h val="0.91180701138472342"/>
        </c:manualLayout>
      </c:layout>
      <c:bubbleChart>
        <c:varyColors val="0"/>
        <c:ser>
          <c:idx val="0"/>
          <c:order val="0"/>
          <c:spPr>
            <a:solidFill>
              <a:schemeClr val="tx2">
                <a:alpha val="45000"/>
              </a:schemeClr>
            </a:solidFill>
            <a:ln>
              <a:solidFill>
                <a:schemeClr val="tx2">
                  <a:lumMod val="40000"/>
                  <a:lumOff val="60000"/>
                </a:schemeClr>
              </a:solidFill>
            </a:ln>
          </c:spPr>
          <c:invertIfNegative val="0"/>
          <c:dPt>
            <c:idx val="0"/>
            <c:invertIfNegative val="0"/>
            <c:bubble3D val="0"/>
            <c:extLst>
              <c:ext xmlns:c16="http://schemas.microsoft.com/office/drawing/2014/chart" uri="{C3380CC4-5D6E-409C-BE32-E72D297353CC}">
                <c16:uniqueId val="{00000000-00D9-44A4-BB1F-3DA39A4F1133}"/>
              </c:ext>
            </c:extLst>
          </c:dPt>
          <c:dPt>
            <c:idx val="1"/>
            <c:invertIfNegative val="0"/>
            <c:bubble3D val="0"/>
            <c:extLst>
              <c:ext xmlns:c16="http://schemas.microsoft.com/office/drawing/2014/chart" uri="{C3380CC4-5D6E-409C-BE32-E72D297353CC}">
                <c16:uniqueId val="{00000001-00D9-44A4-BB1F-3DA39A4F1133}"/>
              </c:ext>
            </c:extLst>
          </c:dPt>
          <c:dPt>
            <c:idx val="2"/>
            <c:invertIfNegative val="0"/>
            <c:bubble3D val="0"/>
            <c:extLst>
              <c:ext xmlns:c16="http://schemas.microsoft.com/office/drawing/2014/chart" uri="{C3380CC4-5D6E-409C-BE32-E72D297353CC}">
                <c16:uniqueId val="{00000002-00D9-44A4-BB1F-3DA39A4F1133}"/>
              </c:ext>
            </c:extLst>
          </c:dPt>
          <c:dPt>
            <c:idx val="3"/>
            <c:invertIfNegative val="0"/>
            <c:bubble3D val="0"/>
            <c:extLst>
              <c:ext xmlns:c16="http://schemas.microsoft.com/office/drawing/2014/chart" uri="{C3380CC4-5D6E-409C-BE32-E72D297353CC}">
                <c16:uniqueId val="{00000003-00D9-44A4-BB1F-3DA39A4F1133}"/>
              </c:ext>
            </c:extLst>
          </c:dPt>
          <c:dPt>
            <c:idx val="4"/>
            <c:invertIfNegative val="0"/>
            <c:bubble3D val="0"/>
            <c:extLst>
              <c:ext xmlns:c16="http://schemas.microsoft.com/office/drawing/2014/chart" uri="{C3380CC4-5D6E-409C-BE32-E72D297353CC}">
                <c16:uniqueId val="{00000004-00D9-44A4-BB1F-3DA39A4F1133}"/>
              </c:ext>
            </c:extLst>
          </c:dPt>
          <c:dPt>
            <c:idx val="5"/>
            <c:invertIfNegative val="0"/>
            <c:bubble3D val="0"/>
            <c:extLst>
              <c:ext xmlns:c16="http://schemas.microsoft.com/office/drawing/2014/chart" uri="{C3380CC4-5D6E-409C-BE32-E72D297353CC}">
                <c16:uniqueId val="{00000005-00D9-44A4-BB1F-3DA39A4F1133}"/>
              </c:ext>
            </c:extLst>
          </c:dPt>
          <c:dPt>
            <c:idx val="6"/>
            <c:invertIfNegative val="0"/>
            <c:bubble3D val="0"/>
            <c:extLst>
              <c:ext xmlns:c16="http://schemas.microsoft.com/office/drawing/2014/chart" uri="{C3380CC4-5D6E-409C-BE32-E72D297353CC}">
                <c16:uniqueId val="{00000006-00D9-44A4-BB1F-3DA39A4F1133}"/>
              </c:ext>
            </c:extLst>
          </c:dPt>
          <c:dPt>
            <c:idx val="7"/>
            <c:invertIfNegative val="0"/>
            <c:bubble3D val="0"/>
            <c:extLst>
              <c:ext xmlns:c16="http://schemas.microsoft.com/office/drawing/2014/chart" uri="{C3380CC4-5D6E-409C-BE32-E72D297353CC}">
                <c16:uniqueId val="{00000007-00D9-44A4-BB1F-3DA39A4F1133}"/>
              </c:ext>
            </c:extLst>
          </c:dPt>
          <c:dPt>
            <c:idx val="8"/>
            <c:invertIfNegative val="0"/>
            <c:bubble3D val="0"/>
            <c:extLst>
              <c:ext xmlns:c16="http://schemas.microsoft.com/office/drawing/2014/chart" uri="{C3380CC4-5D6E-409C-BE32-E72D297353CC}">
                <c16:uniqueId val="{00000008-00D9-44A4-BB1F-3DA39A4F1133}"/>
              </c:ext>
            </c:extLst>
          </c:dPt>
          <c:dPt>
            <c:idx val="9"/>
            <c:invertIfNegative val="0"/>
            <c:bubble3D val="0"/>
            <c:extLst>
              <c:ext xmlns:c16="http://schemas.microsoft.com/office/drawing/2014/chart" uri="{C3380CC4-5D6E-409C-BE32-E72D297353CC}">
                <c16:uniqueId val="{00000009-00D9-44A4-BB1F-3DA39A4F1133}"/>
              </c:ext>
            </c:extLst>
          </c:dPt>
          <c:dPt>
            <c:idx val="10"/>
            <c:invertIfNegative val="0"/>
            <c:bubble3D val="0"/>
            <c:extLst>
              <c:ext xmlns:c16="http://schemas.microsoft.com/office/drawing/2014/chart" uri="{C3380CC4-5D6E-409C-BE32-E72D297353CC}">
                <c16:uniqueId val="{0000000A-00D9-44A4-BB1F-3DA39A4F1133}"/>
              </c:ext>
            </c:extLst>
          </c:dPt>
          <c:dPt>
            <c:idx val="11"/>
            <c:invertIfNegative val="0"/>
            <c:bubble3D val="0"/>
            <c:extLst>
              <c:ext xmlns:c16="http://schemas.microsoft.com/office/drawing/2014/chart" uri="{C3380CC4-5D6E-409C-BE32-E72D297353CC}">
                <c16:uniqueId val="{0000000B-00D9-44A4-BB1F-3DA39A4F1133}"/>
              </c:ext>
            </c:extLst>
          </c:dPt>
          <c:dPt>
            <c:idx val="12"/>
            <c:invertIfNegative val="0"/>
            <c:bubble3D val="0"/>
            <c:extLst>
              <c:ext xmlns:c16="http://schemas.microsoft.com/office/drawing/2014/chart" uri="{C3380CC4-5D6E-409C-BE32-E72D297353CC}">
                <c16:uniqueId val="{0000000C-00D9-44A4-BB1F-3DA39A4F1133}"/>
              </c:ext>
            </c:extLst>
          </c:dPt>
          <c:dPt>
            <c:idx val="13"/>
            <c:invertIfNegative val="0"/>
            <c:bubble3D val="0"/>
            <c:extLst>
              <c:ext xmlns:c16="http://schemas.microsoft.com/office/drawing/2014/chart" uri="{C3380CC4-5D6E-409C-BE32-E72D297353CC}">
                <c16:uniqueId val="{0000000D-00D9-44A4-BB1F-3DA39A4F1133}"/>
              </c:ext>
            </c:extLst>
          </c:dPt>
          <c:dPt>
            <c:idx val="14"/>
            <c:invertIfNegative val="0"/>
            <c:bubble3D val="0"/>
            <c:extLst>
              <c:ext xmlns:c16="http://schemas.microsoft.com/office/drawing/2014/chart" uri="{C3380CC4-5D6E-409C-BE32-E72D297353CC}">
                <c16:uniqueId val="{0000000E-00D9-44A4-BB1F-3DA39A4F1133}"/>
              </c:ext>
            </c:extLst>
          </c:dPt>
          <c:dLbls>
            <c:dLbl>
              <c:idx val="0"/>
              <c:layout>
                <c:manualLayout>
                  <c:x val="-0.13556538256335457"/>
                  <c:y val="0"/>
                </c:manualLayout>
              </c:layout>
              <c:tx>
                <c:rich>
                  <a:bodyPr/>
                  <a:lstStyle/>
                  <a:p>
                    <a:r>
                      <a:rPr lang="en-US"/>
                      <a:t>7.1</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0-00D9-44A4-BB1F-3DA39A4F1133}"/>
                </c:ext>
              </c:extLst>
            </c:dLbl>
            <c:dLbl>
              <c:idx val="1"/>
              <c:layout>
                <c:manualLayout>
                  <c:x val="-0.14361537576349026"/>
                  <c:y val="-1.4362577556826458E-2"/>
                </c:manualLayout>
              </c:layout>
              <c:tx>
                <c:rich>
                  <a:bodyPr/>
                  <a:lstStyle/>
                  <a:p>
                    <a:r>
                      <a:rPr lang="en-US"/>
                      <a:t>7.2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1-00D9-44A4-BB1F-3DA39A4F1133}"/>
                </c:ext>
              </c:extLst>
            </c:dLbl>
            <c:dLbl>
              <c:idx val="2"/>
              <c:layout>
                <c:manualLayout>
                  <c:x val="-0.13955899517433806"/>
                  <c:y val="-2.1033799726184348E-3"/>
                </c:manualLayout>
              </c:layout>
              <c:tx>
                <c:rich>
                  <a:bodyPr/>
                  <a:lstStyle/>
                  <a:p>
                    <a:r>
                      <a:rPr lang="en-US"/>
                      <a:t>7.3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2-00D9-44A4-BB1F-3DA39A4F1133}"/>
                </c:ext>
              </c:extLst>
            </c:dLbl>
            <c:dLbl>
              <c:idx val="3"/>
              <c:tx>
                <c:rich>
                  <a:bodyPr/>
                  <a:lstStyle/>
                  <a:p>
                    <a:r>
                      <a:rPr lang="en-US"/>
                      <a:t>7.4</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3-00D9-44A4-BB1F-3DA39A4F1133}"/>
                </c:ext>
              </c:extLst>
            </c:dLbl>
            <c:dLbl>
              <c:idx val="4"/>
              <c:layout>
                <c:manualLayout>
                  <c:x val="-0.13352953308096621"/>
                  <c:y val="1.1092699033875504E-2"/>
                </c:manualLayout>
              </c:layout>
              <c:tx>
                <c:rich>
                  <a:bodyPr/>
                  <a:lstStyle/>
                  <a:p>
                    <a:r>
                      <a:rPr lang="en-US"/>
                      <a:t>7.5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4-00D9-44A4-BB1F-3DA39A4F1133}"/>
                </c:ext>
              </c:extLst>
            </c:dLbl>
            <c:dLbl>
              <c:idx val="5"/>
              <c:layout>
                <c:manualLayout>
                  <c:x val="-0.13414974048429978"/>
                  <c:y val="-6.6570869512045982E-3"/>
                </c:manualLayout>
              </c:layout>
              <c:tx>
                <c:rich>
                  <a:bodyPr/>
                  <a:lstStyle/>
                  <a:p>
                    <a:r>
                      <a:rPr lang="en-US"/>
                      <a:t>7.6</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5-00D9-44A4-BB1F-3DA39A4F1133}"/>
                </c:ext>
              </c:extLst>
            </c:dLbl>
            <c:dLbl>
              <c:idx val="6"/>
              <c:layout>
                <c:manualLayout>
                  <c:x val="-0.13780522797479119"/>
                  <c:y val="0"/>
                </c:manualLayout>
              </c:layout>
              <c:tx>
                <c:rich>
                  <a:bodyPr/>
                  <a:lstStyle/>
                  <a:p>
                    <a:r>
                      <a:rPr lang="en-US"/>
                      <a:t>1.7</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6-00D9-44A4-BB1F-3DA39A4F1133}"/>
                </c:ext>
              </c:extLst>
            </c:dLbl>
            <c:dLbl>
              <c:idx val="7"/>
              <c:layout>
                <c:manualLayout>
                  <c:x val="-7.4744472510743856E-2"/>
                  <c:y val="8.8741018247284528E-3"/>
                </c:manualLayout>
              </c:layout>
              <c:tx>
                <c:rich>
                  <a:bodyPr/>
                  <a:lstStyle/>
                  <a:p>
                    <a:r>
                      <a:t>R8</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7-00D9-44A4-BB1F-3DA39A4F1133}"/>
                </c:ext>
              </c:extLst>
            </c:dLbl>
            <c:dLbl>
              <c:idx val="8"/>
              <c:layout>
                <c:manualLayout>
                  <c:x val="-7.744900231066934E-2"/>
                  <c:y val="-1.331115273709268E-2"/>
                </c:manualLayout>
              </c:layout>
              <c:tx>
                <c:rich>
                  <a:bodyPr/>
                  <a:lstStyle/>
                  <a:p>
                    <a:r>
                      <a:t>R9</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8-00D9-44A4-BB1F-3DA39A4F1133}"/>
                </c:ext>
              </c:extLst>
            </c:dLbl>
            <c:dLbl>
              <c:idx val="9"/>
              <c:layout>
                <c:manualLayout>
                  <c:x val="-6.1726314148598582E-2"/>
                  <c:y val="-1.1092627280910566E-2"/>
                </c:manualLayout>
              </c:layout>
              <c:tx>
                <c:rich>
                  <a:bodyPr/>
                  <a:lstStyle/>
                  <a:p>
                    <a:r>
                      <a:t>R10</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9-00D9-44A4-BB1F-3DA39A4F1133}"/>
                </c:ext>
              </c:extLst>
            </c:dLbl>
            <c:dLbl>
              <c:idx val="10"/>
              <c:tx>
                <c:rich>
                  <a:bodyPr/>
                  <a:lstStyle/>
                  <a:p>
                    <a:r>
                      <a:t>R11</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A-00D9-44A4-BB1F-3DA39A4F1133}"/>
                </c:ext>
              </c:extLst>
            </c:dLbl>
            <c:dLbl>
              <c:idx val="11"/>
              <c:layout>
                <c:manualLayout>
                  <c:x val="-5.6317254548747607E-2"/>
                  <c:y val="-6.65557636854634E-3"/>
                </c:manualLayout>
              </c:layout>
              <c:tx>
                <c:rich>
                  <a:bodyPr/>
                  <a:lstStyle/>
                  <a:p>
                    <a:r>
                      <a:t>R12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B-00D9-44A4-BB1F-3DA39A4F1133}"/>
                </c:ext>
              </c:extLst>
            </c:dLbl>
            <c:dLbl>
              <c:idx val="12"/>
              <c:layout>
                <c:manualLayout>
                  <c:x val="-6.1726314148598582E-2"/>
                  <c:y val="-1.331115273709268E-2"/>
                </c:manualLayout>
              </c:layout>
              <c:tx>
                <c:rich>
                  <a:bodyPr/>
                  <a:lstStyle/>
                  <a:p>
                    <a:r>
                      <a:t>R13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C-00D9-44A4-BB1F-3DA39A4F1133}"/>
                </c:ext>
              </c:extLst>
            </c:dLbl>
            <c:dLbl>
              <c:idx val="13"/>
              <c:layout>
                <c:manualLayout>
                  <c:x val="-6.8487745125963478E-2"/>
                  <c:y val="1.1092627280910566E-2"/>
                </c:manualLayout>
              </c:layout>
              <c:tx>
                <c:rich>
                  <a:bodyPr/>
                  <a:lstStyle/>
                  <a:p>
                    <a:r>
                      <a:t>R14</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D-00D9-44A4-BB1F-3DA39A4F1133}"/>
                </c:ext>
              </c:extLst>
            </c:dLbl>
            <c:dLbl>
              <c:idx val="14"/>
              <c:layout>
                <c:manualLayout>
                  <c:x val="-6.5783108848486815E-2"/>
                  <c:y val="-6.65557636854634E-3"/>
                </c:manualLayout>
              </c:layout>
              <c:tx>
                <c:rich>
                  <a:bodyPr/>
                  <a:lstStyle/>
                  <a:p>
                    <a:r>
                      <a:t>R15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E-00D9-44A4-BB1F-3DA39A4F1133}"/>
                </c:ext>
              </c:extLst>
            </c:dLbl>
            <c:spPr>
              <a:ln>
                <a:noFill/>
              </a:ln>
            </c:spPr>
            <c:txPr>
              <a:bodyPr/>
              <a:lstStyle/>
              <a:p>
                <a:pPr>
                  <a:defRPr>
                    <a:solidFill>
                      <a:sysClr val="windowText" lastClr="000000"/>
                    </a:solidFill>
                  </a:defRPr>
                </a:pPr>
                <a:endParaRPr lang="fr-F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Chances!$A$180:$A$185</c:f>
              <c:numCache>
                <c:formatCode>General</c:formatCode>
                <c:ptCount val="6"/>
                <c:pt idx="0">
                  <c:v>9</c:v>
                </c:pt>
                <c:pt idx="1">
                  <c:v>8</c:v>
                </c:pt>
                <c:pt idx="2">
                  <c:v>7</c:v>
                </c:pt>
                <c:pt idx="3">
                  <c:v>6</c:v>
                </c:pt>
                <c:pt idx="4">
                  <c:v>5</c:v>
                </c:pt>
                <c:pt idx="5">
                  <c:v>4</c:v>
                </c:pt>
              </c:numCache>
            </c:numRef>
          </c:xVal>
          <c:yVal>
            <c:numRef>
              <c:f>Chances!$B$180:$B$185</c:f>
              <c:numCache>
                <c:formatCode>General</c:formatCode>
                <c:ptCount val="6"/>
                <c:pt idx="0">
                  <c:v>5</c:v>
                </c:pt>
                <c:pt idx="1">
                  <c:v>4</c:v>
                </c:pt>
                <c:pt idx="2">
                  <c:v>3</c:v>
                </c:pt>
                <c:pt idx="3">
                  <c:v>2</c:v>
                </c:pt>
                <c:pt idx="4">
                  <c:v>1</c:v>
                </c:pt>
                <c:pt idx="5">
                  <c:v>2</c:v>
                </c:pt>
              </c:numCache>
            </c:numRef>
          </c:yVal>
          <c:bubbleSize>
            <c:numRef>
              <c:f>Chances!$C$180:$C$185</c:f>
              <c:numCache>
                <c:formatCode>General</c:formatCode>
                <c:ptCount val="6"/>
                <c:pt idx="0">
                  <c:v>1</c:v>
                </c:pt>
                <c:pt idx="1">
                  <c:v>1</c:v>
                </c:pt>
                <c:pt idx="2">
                  <c:v>1</c:v>
                </c:pt>
                <c:pt idx="3">
                  <c:v>1</c:v>
                </c:pt>
                <c:pt idx="4">
                  <c:v>1</c:v>
                </c:pt>
                <c:pt idx="5">
                  <c:v>1</c:v>
                </c:pt>
              </c:numCache>
            </c:numRef>
          </c:bubbleSize>
          <c:bubble3D val="0"/>
          <c:extLst>
            <c:ext xmlns:c16="http://schemas.microsoft.com/office/drawing/2014/chart" uri="{C3380CC4-5D6E-409C-BE32-E72D297353CC}">
              <c16:uniqueId val="{0000000F-00D9-44A4-BB1F-3DA39A4F1133}"/>
            </c:ext>
          </c:extLst>
        </c:ser>
        <c:dLbls>
          <c:showLegendKey val="0"/>
          <c:showVal val="0"/>
          <c:showCatName val="0"/>
          <c:showSerName val="0"/>
          <c:showPercent val="0"/>
          <c:showBubbleSize val="0"/>
        </c:dLbls>
        <c:bubbleScale val="100"/>
        <c:showNegBubbles val="0"/>
        <c:axId val="-1630670544"/>
        <c:axId val="-1630667824"/>
      </c:bubbleChart>
      <c:valAx>
        <c:axId val="-1630670544"/>
        <c:scaling>
          <c:orientation val="minMax"/>
          <c:max val="10"/>
          <c:min val="0"/>
        </c:scaling>
        <c:delete val="0"/>
        <c:axPos val="b"/>
        <c:numFmt formatCode="General" sourceLinked="1"/>
        <c:majorTickMark val="out"/>
        <c:minorTickMark val="none"/>
        <c:tickLblPos val="nextTo"/>
        <c:crossAx val="-1630667824"/>
        <c:crosses val="autoZero"/>
        <c:crossBetween val="midCat"/>
        <c:majorUnit val="1"/>
        <c:minorUnit val="0.1"/>
      </c:valAx>
      <c:valAx>
        <c:axId val="-1630667824"/>
        <c:scaling>
          <c:orientation val="minMax"/>
          <c:max val="5"/>
          <c:min val="0"/>
        </c:scaling>
        <c:delete val="0"/>
        <c:axPos val="l"/>
        <c:numFmt formatCode="General" sourceLinked="1"/>
        <c:majorTickMark val="out"/>
        <c:minorTickMark val="none"/>
        <c:tickLblPos val="nextTo"/>
        <c:crossAx val="-1630670544"/>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4453193350831147E-2"/>
          <c:y val="3.0478737928459579E-2"/>
          <c:w val="0.81096011499924903"/>
          <c:h val="0.91180701138472342"/>
        </c:manualLayout>
      </c:layout>
      <c:bubbleChart>
        <c:varyColors val="0"/>
        <c:ser>
          <c:idx val="0"/>
          <c:order val="0"/>
          <c:spPr>
            <a:solidFill>
              <a:schemeClr val="tx2">
                <a:alpha val="45000"/>
              </a:schemeClr>
            </a:solidFill>
            <a:ln>
              <a:solidFill>
                <a:schemeClr val="tx2">
                  <a:lumMod val="40000"/>
                  <a:lumOff val="60000"/>
                </a:schemeClr>
              </a:solidFill>
            </a:ln>
          </c:spPr>
          <c:invertIfNegative val="0"/>
          <c:dPt>
            <c:idx val="0"/>
            <c:invertIfNegative val="0"/>
            <c:bubble3D val="0"/>
            <c:extLst>
              <c:ext xmlns:c16="http://schemas.microsoft.com/office/drawing/2014/chart" uri="{C3380CC4-5D6E-409C-BE32-E72D297353CC}">
                <c16:uniqueId val="{00000000-7CB7-4D98-BAF3-D26F99F2CFE0}"/>
              </c:ext>
            </c:extLst>
          </c:dPt>
          <c:dPt>
            <c:idx val="1"/>
            <c:invertIfNegative val="0"/>
            <c:bubble3D val="0"/>
            <c:extLst>
              <c:ext xmlns:c16="http://schemas.microsoft.com/office/drawing/2014/chart" uri="{C3380CC4-5D6E-409C-BE32-E72D297353CC}">
                <c16:uniqueId val="{00000001-7CB7-4D98-BAF3-D26F99F2CFE0}"/>
              </c:ext>
            </c:extLst>
          </c:dPt>
          <c:dPt>
            <c:idx val="2"/>
            <c:invertIfNegative val="0"/>
            <c:bubble3D val="0"/>
            <c:extLst>
              <c:ext xmlns:c16="http://schemas.microsoft.com/office/drawing/2014/chart" uri="{C3380CC4-5D6E-409C-BE32-E72D297353CC}">
                <c16:uniqueId val="{00000002-7CB7-4D98-BAF3-D26F99F2CFE0}"/>
              </c:ext>
            </c:extLst>
          </c:dPt>
          <c:dPt>
            <c:idx val="3"/>
            <c:invertIfNegative val="0"/>
            <c:bubble3D val="0"/>
            <c:extLst>
              <c:ext xmlns:c16="http://schemas.microsoft.com/office/drawing/2014/chart" uri="{C3380CC4-5D6E-409C-BE32-E72D297353CC}">
                <c16:uniqueId val="{00000003-7CB7-4D98-BAF3-D26F99F2CFE0}"/>
              </c:ext>
            </c:extLst>
          </c:dPt>
          <c:dPt>
            <c:idx val="4"/>
            <c:invertIfNegative val="0"/>
            <c:bubble3D val="0"/>
            <c:extLst>
              <c:ext xmlns:c16="http://schemas.microsoft.com/office/drawing/2014/chart" uri="{C3380CC4-5D6E-409C-BE32-E72D297353CC}">
                <c16:uniqueId val="{00000004-7CB7-4D98-BAF3-D26F99F2CFE0}"/>
              </c:ext>
            </c:extLst>
          </c:dPt>
          <c:dPt>
            <c:idx val="5"/>
            <c:invertIfNegative val="0"/>
            <c:bubble3D val="0"/>
            <c:extLst>
              <c:ext xmlns:c16="http://schemas.microsoft.com/office/drawing/2014/chart" uri="{C3380CC4-5D6E-409C-BE32-E72D297353CC}">
                <c16:uniqueId val="{00000005-7CB7-4D98-BAF3-D26F99F2CFE0}"/>
              </c:ext>
            </c:extLst>
          </c:dPt>
          <c:dPt>
            <c:idx val="6"/>
            <c:invertIfNegative val="0"/>
            <c:bubble3D val="0"/>
            <c:extLst>
              <c:ext xmlns:c16="http://schemas.microsoft.com/office/drawing/2014/chart" uri="{C3380CC4-5D6E-409C-BE32-E72D297353CC}">
                <c16:uniqueId val="{00000006-7CB7-4D98-BAF3-D26F99F2CFE0}"/>
              </c:ext>
            </c:extLst>
          </c:dPt>
          <c:dPt>
            <c:idx val="7"/>
            <c:invertIfNegative val="0"/>
            <c:bubble3D val="0"/>
            <c:extLst>
              <c:ext xmlns:c16="http://schemas.microsoft.com/office/drawing/2014/chart" uri="{C3380CC4-5D6E-409C-BE32-E72D297353CC}">
                <c16:uniqueId val="{00000007-7CB7-4D98-BAF3-D26F99F2CFE0}"/>
              </c:ext>
            </c:extLst>
          </c:dPt>
          <c:dPt>
            <c:idx val="8"/>
            <c:invertIfNegative val="0"/>
            <c:bubble3D val="0"/>
            <c:extLst>
              <c:ext xmlns:c16="http://schemas.microsoft.com/office/drawing/2014/chart" uri="{C3380CC4-5D6E-409C-BE32-E72D297353CC}">
                <c16:uniqueId val="{00000008-7CB7-4D98-BAF3-D26F99F2CFE0}"/>
              </c:ext>
            </c:extLst>
          </c:dPt>
          <c:dPt>
            <c:idx val="9"/>
            <c:invertIfNegative val="0"/>
            <c:bubble3D val="0"/>
            <c:extLst>
              <c:ext xmlns:c16="http://schemas.microsoft.com/office/drawing/2014/chart" uri="{C3380CC4-5D6E-409C-BE32-E72D297353CC}">
                <c16:uniqueId val="{00000009-7CB7-4D98-BAF3-D26F99F2CFE0}"/>
              </c:ext>
            </c:extLst>
          </c:dPt>
          <c:dPt>
            <c:idx val="10"/>
            <c:invertIfNegative val="0"/>
            <c:bubble3D val="0"/>
            <c:extLst>
              <c:ext xmlns:c16="http://schemas.microsoft.com/office/drawing/2014/chart" uri="{C3380CC4-5D6E-409C-BE32-E72D297353CC}">
                <c16:uniqueId val="{0000000A-7CB7-4D98-BAF3-D26F99F2CFE0}"/>
              </c:ext>
            </c:extLst>
          </c:dPt>
          <c:dPt>
            <c:idx val="11"/>
            <c:invertIfNegative val="0"/>
            <c:bubble3D val="0"/>
            <c:extLst>
              <c:ext xmlns:c16="http://schemas.microsoft.com/office/drawing/2014/chart" uri="{C3380CC4-5D6E-409C-BE32-E72D297353CC}">
                <c16:uniqueId val="{0000000B-7CB7-4D98-BAF3-D26F99F2CFE0}"/>
              </c:ext>
            </c:extLst>
          </c:dPt>
          <c:dPt>
            <c:idx val="12"/>
            <c:invertIfNegative val="0"/>
            <c:bubble3D val="0"/>
            <c:extLst>
              <c:ext xmlns:c16="http://schemas.microsoft.com/office/drawing/2014/chart" uri="{C3380CC4-5D6E-409C-BE32-E72D297353CC}">
                <c16:uniqueId val="{0000000C-7CB7-4D98-BAF3-D26F99F2CFE0}"/>
              </c:ext>
            </c:extLst>
          </c:dPt>
          <c:dPt>
            <c:idx val="13"/>
            <c:invertIfNegative val="0"/>
            <c:bubble3D val="0"/>
            <c:extLst>
              <c:ext xmlns:c16="http://schemas.microsoft.com/office/drawing/2014/chart" uri="{C3380CC4-5D6E-409C-BE32-E72D297353CC}">
                <c16:uniqueId val="{0000000D-7CB7-4D98-BAF3-D26F99F2CFE0}"/>
              </c:ext>
            </c:extLst>
          </c:dPt>
          <c:dPt>
            <c:idx val="14"/>
            <c:invertIfNegative val="0"/>
            <c:bubble3D val="0"/>
            <c:extLst>
              <c:ext xmlns:c16="http://schemas.microsoft.com/office/drawing/2014/chart" uri="{C3380CC4-5D6E-409C-BE32-E72D297353CC}">
                <c16:uniqueId val="{0000000E-7CB7-4D98-BAF3-D26F99F2CFE0}"/>
              </c:ext>
            </c:extLst>
          </c:dPt>
          <c:dLbls>
            <c:dLbl>
              <c:idx val="0"/>
              <c:layout>
                <c:manualLayout>
                  <c:x val="-0.13556538256335457"/>
                  <c:y val="0"/>
                </c:manualLayout>
              </c:layout>
              <c:tx>
                <c:rich>
                  <a:bodyPr/>
                  <a:lstStyle/>
                  <a:p>
                    <a:r>
                      <a:rPr lang="en-US"/>
                      <a:t>8.1</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0-7CB7-4D98-BAF3-D26F99F2CFE0}"/>
                </c:ext>
              </c:extLst>
            </c:dLbl>
            <c:dLbl>
              <c:idx val="1"/>
              <c:layout>
                <c:manualLayout>
                  <c:x val="-0.14361537576349026"/>
                  <c:y val="-1.4362577556826458E-2"/>
                </c:manualLayout>
              </c:layout>
              <c:tx>
                <c:rich>
                  <a:bodyPr/>
                  <a:lstStyle/>
                  <a:p>
                    <a:r>
                      <a:rPr lang="en-US"/>
                      <a:t>8.2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1-7CB7-4D98-BAF3-D26F99F2CFE0}"/>
                </c:ext>
              </c:extLst>
            </c:dLbl>
            <c:dLbl>
              <c:idx val="2"/>
              <c:layout>
                <c:manualLayout>
                  <c:x val="-0.13955899517433806"/>
                  <c:y val="-2.1033799726184348E-3"/>
                </c:manualLayout>
              </c:layout>
              <c:tx>
                <c:rich>
                  <a:bodyPr/>
                  <a:lstStyle/>
                  <a:p>
                    <a:r>
                      <a:rPr lang="en-US"/>
                      <a:t>8.3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2-7CB7-4D98-BAF3-D26F99F2CFE0}"/>
                </c:ext>
              </c:extLst>
            </c:dLbl>
            <c:dLbl>
              <c:idx val="3"/>
              <c:tx>
                <c:rich>
                  <a:bodyPr/>
                  <a:lstStyle/>
                  <a:p>
                    <a:r>
                      <a:rPr lang="en-US"/>
                      <a:t>8.4</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3-7CB7-4D98-BAF3-D26F99F2CFE0}"/>
                </c:ext>
              </c:extLst>
            </c:dLbl>
            <c:dLbl>
              <c:idx val="4"/>
              <c:layout>
                <c:manualLayout>
                  <c:x val="-0.13352953308096621"/>
                  <c:y val="1.1092699033875504E-2"/>
                </c:manualLayout>
              </c:layout>
              <c:tx>
                <c:rich>
                  <a:bodyPr/>
                  <a:lstStyle/>
                  <a:p>
                    <a:r>
                      <a:rPr lang="en-US"/>
                      <a:t>8.5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4-7CB7-4D98-BAF3-D26F99F2CFE0}"/>
                </c:ext>
              </c:extLst>
            </c:dLbl>
            <c:dLbl>
              <c:idx val="5"/>
              <c:layout>
                <c:manualLayout>
                  <c:x val="-0.13414974048429978"/>
                  <c:y val="-6.6570869512045982E-3"/>
                </c:manualLayout>
              </c:layout>
              <c:tx>
                <c:rich>
                  <a:bodyPr/>
                  <a:lstStyle/>
                  <a:p>
                    <a:r>
                      <a:rPr lang="en-US"/>
                      <a:t>1.6</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5-7CB7-4D98-BAF3-D26F99F2CFE0}"/>
                </c:ext>
              </c:extLst>
            </c:dLbl>
            <c:dLbl>
              <c:idx val="6"/>
              <c:layout>
                <c:manualLayout>
                  <c:x val="-0.13780522797479119"/>
                  <c:y val="0"/>
                </c:manualLayout>
              </c:layout>
              <c:tx>
                <c:rich>
                  <a:bodyPr/>
                  <a:lstStyle/>
                  <a:p>
                    <a:r>
                      <a:rPr lang="en-US"/>
                      <a:t>1.7</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6-7CB7-4D98-BAF3-D26F99F2CFE0}"/>
                </c:ext>
              </c:extLst>
            </c:dLbl>
            <c:dLbl>
              <c:idx val="7"/>
              <c:layout>
                <c:manualLayout>
                  <c:x val="-7.4744472510743856E-2"/>
                  <c:y val="8.8741018247284528E-3"/>
                </c:manualLayout>
              </c:layout>
              <c:tx>
                <c:rich>
                  <a:bodyPr/>
                  <a:lstStyle/>
                  <a:p>
                    <a:r>
                      <a:t>R8</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7-7CB7-4D98-BAF3-D26F99F2CFE0}"/>
                </c:ext>
              </c:extLst>
            </c:dLbl>
            <c:dLbl>
              <c:idx val="8"/>
              <c:layout>
                <c:manualLayout>
                  <c:x val="-7.744900231066934E-2"/>
                  <c:y val="-1.331115273709268E-2"/>
                </c:manualLayout>
              </c:layout>
              <c:tx>
                <c:rich>
                  <a:bodyPr/>
                  <a:lstStyle/>
                  <a:p>
                    <a:r>
                      <a:t>R9</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8-7CB7-4D98-BAF3-D26F99F2CFE0}"/>
                </c:ext>
              </c:extLst>
            </c:dLbl>
            <c:dLbl>
              <c:idx val="9"/>
              <c:layout>
                <c:manualLayout>
                  <c:x val="-6.1726314148598582E-2"/>
                  <c:y val="-1.1092627280910566E-2"/>
                </c:manualLayout>
              </c:layout>
              <c:tx>
                <c:rich>
                  <a:bodyPr/>
                  <a:lstStyle/>
                  <a:p>
                    <a:r>
                      <a:t>R10</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9-7CB7-4D98-BAF3-D26F99F2CFE0}"/>
                </c:ext>
              </c:extLst>
            </c:dLbl>
            <c:dLbl>
              <c:idx val="10"/>
              <c:tx>
                <c:rich>
                  <a:bodyPr/>
                  <a:lstStyle/>
                  <a:p>
                    <a:r>
                      <a:t>R11</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A-7CB7-4D98-BAF3-D26F99F2CFE0}"/>
                </c:ext>
              </c:extLst>
            </c:dLbl>
            <c:dLbl>
              <c:idx val="11"/>
              <c:layout>
                <c:manualLayout>
                  <c:x val="-5.6317254548747607E-2"/>
                  <c:y val="-6.65557636854634E-3"/>
                </c:manualLayout>
              </c:layout>
              <c:tx>
                <c:rich>
                  <a:bodyPr/>
                  <a:lstStyle/>
                  <a:p>
                    <a:r>
                      <a:t>R12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B-7CB7-4D98-BAF3-D26F99F2CFE0}"/>
                </c:ext>
              </c:extLst>
            </c:dLbl>
            <c:dLbl>
              <c:idx val="12"/>
              <c:layout>
                <c:manualLayout>
                  <c:x val="-6.1726314148598582E-2"/>
                  <c:y val="-1.331115273709268E-2"/>
                </c:manualLayout>
              </c:layout>
              <c:tx>
                <c:rich>
                  <a:bodyPr/>
                  <a:lstStyle/>
                  <a:p>
                    <a:r>
                      <a:t>R13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C-7CB7-4D98-BAF3-D26F99F2CFE0}"/>
                </c:ext>
              </c:extLst>
            </c:dLbl>
            <c:dLbl>
              <c:idx val="13"/>
              <c:layout>
                <c:manualLayout>
                  <c:x val="-6.8487745125963478E-2"/>
                  <c:y val="1.1092627280910566E-2"/>
                </c:manualLayout>
              </c:layout>
              <c:tx>
                <c:rich>
                  <a:bodyPr/>
                  <a:lstStyle/>
                  <a:p>
                    <a:r>
                      <a:t>R14</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D-7CB7-4D98-BAF3-D26F99F2CFE0}"/>
                </c:ext>
              </c:extLst>
            </c:dLbl>
            <c:dLbl>
              <c:idx val="14"/>
              <c:layout>
                <c:manualLayout>
                  <c:x val="-6.5783108848486815E-2"/>
                  <c:y val="-6.65557636854634E-3"/>
                </c:manualLayout>
              </c:layout>
              <c:tx>
                <c:rich>
                  <a:bodyPr/>
                  <a:lstStyle/>
                  <a:p>
                    <a:r>
                      <a:t>R15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E-7CB7-4D98-BAF3-D26F99F2CFE0}"/>
                </c:ext>
              </c:extLst>
            </c:dLbl>
            <c:spPr>
              <a:ln>
                <a:noFill/>
              </a:ln>
            </c:spPr>
            <c:txPr>
              <a:bodyPr/>
              <a:lstStyle/>
              <a:p>
                <a:pPr>
                  <a:defRPr>
                    <a:solidFill>
                      <a:sysClr val="windowText" lastClr="000000"/>
                    </a:solidFill>
                  </a:defRPr>
                </a:pPr>
                <a:endParaRPr lang="fr-F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Chances!$A$187:$A$191</c:f>
              <c:numCache>
                <c:formatCode>General</c:formatCode>
                <c:ptCount val="5"/>
                <c:pt idx="0">
                  <c:v>8</c:v>
                </c:pt>
                <c:pt idx="1">
                  <c:v>5</c:v>
                </c:pt>
                <c:pt idx="2">
                  <c:v>2</c:v>
                </c:pt>
                <c:pt idx="3">
                  <c:v>6</c:v>
                </c:pt>
                <c:pt idx="4">
                  <c:v>7</c:v>
                </c:pt>
              </c:numCache>
            </c:numRef>
          </c:xVal>
          <c:yVal>
            <c:numRef>
              <c:f>Chances!$B$187:$B$191</c:f>
              <c:numCache>
                <c:formatCode>General</c:formatCode>
                <c:ptCount val="5"/>
                <c:pt idx="0">
                  <c:v>5</c:v>
                </c:pt>
                <c:pt idx="1">
                  <c:v>3</c:v>
                </c:pt>
                <c:pt idx="2">
                  <c:v>2</c:v>
                </c:pt>
                <c:pt idx="3">
                  <c:v>3</c:v>
                </c:pt>
                <c:pt idx="4">
                  <c:v>2</c:v>
                </c:pt>
              </c:numCache>
            </c:numRef>
          </c:yVal>
          <c:bubbleSize>
            <c:numRef>
              <c:f>Chances!$C$187:$C$191</c:f>
              <c:numCache>
                <c:formatCode>General</c:formatCode>
                <c:ptCount val="5"/>
                <c:pt idx="0">
                  <c:v>1</c:v>
                </c:pt>
                <c:pt idx="1">
                  <c:v>1</c:v>
                </c:pt>
                <c:pt idx="2">
                  <c:v>1</c:v>
                </c:pt>
                <c:pt idx="3">
                  <c:v>1</c:v>
                </c:pt>
                <c:pt idx="4">
                  <c:v>1</c:v>
                </c:pt>
              </c:numCache>
            </c:numRef>
          </c:bubbleSize>
          <c:bubble3D val="0"/>
          <c:extLst>
            <c:ext xmlns:c16="http://schemas.microsoft.com/office/drawing/2014/chart" uri="{C3380CC4-5D6E-409C-BE32-E72D297353CC}">
              <c16:uniqueId val="{0000000F-7CB7-4D98-BAF3-D26F99F2CFE0}"/>
            </c:ext>
          </c:extLst>
        </c:ser>
        <c:dLbls>
          <c:showLegendKey val="0"/>
          <c:showVal val="0"/>
          <c:showCatName val="0"/>
          <c:showSerName val="0"/>
          <c:showPercent val="0"/>
          <c:showBubbleSize val="0"/>
        </c:dLbls>
        <c:bubbleScale val="100"/>
        <c:showNegBubbles val="0"/>
        <c:axId val="-1630659664"/>
        <c:axId val="-1630665104"/>
      </c:bubbleChart>
      <c:valAx>
        <c:axId val="-1630659664"/>
        <c:scaling>
          <c:orientation val="minMax"/>
          <c:max val="10"/>
          <c:min val="0"/>
        </c:scaling>
        <c:delete val="0"/>
        <c:axPos val="b"/>
        <c:numFmt formatCode="General" sourceLinked="1"/>
        <c:majorTickMark val="out"/>
        <c:minorTickMark val="none"/>
        <c:tickLblPos val="nextTo"/>
        <c:crossAx val="-1630665104"/>
        <c:crosses val="autoZero"/>
        <c:crossBetween val="midCat"/>
        <c:majorUnit val="1"/>
        <c:minorUnit val="0.1"/>
      </c:valAx>
      <c:valAx>
        <c:axId val="-1630665104"/>
        <c:scaling>
          <c:orientation val="minMax"/>
          <c:max val="5"/>
          <c:min val="0"/>
        </c:scaling>
        <c:delete val="0"/>
        <c:axPos val="l"/>
        <c:numFmt formatCode="General" sourceLinked="1"/>
        <c:majorTickMark val="out"/>
        <c:minorTickMark val="none"/>
        <c:tickLblPos val="nextTo"/>
        <c:crossAx val="-1630659664"/>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4453193350831147E-2"/>
          <c:y val="3.0478737928459579E-2"/>
          <c:w val="0.81096011499924903"/>
          <c:h val="0.91180701138472342"/>
        </c:manualLayout>
      </c:layout>
      <c:bubbleChart>
        <c:varyColors val="0"/>
        <c:ser>
          <c:idx val="0"/>
          <c:order val="0"/>
          <c:spPr>
            <a:solidFill>
              <a:schemeClr val="tx2">
                <a:alpha val="45000"/>
              </a:schemeClr>
            </a:solidFill>
            <a:ln>
              <a:solidFill>
                <a:schemeClr val="tx2">
                  <a:lumMod val="40000"/>
                  <a:lumOff val="60000"/>
                </a:schemeClr>
              </a:solidFill>
            </a:ln>
          </c:spPr>
          <c:invertIfNegative val="0"/>
          <c:dPt>
            <c:idx val="0"/>
            <c:invertIfNegative val="0"/>
            <c:bubble3D val="0"/>
            <c:extLst>
              <c:ext xmlns:c16="http://schemas.microsoft.com/office/drawing/2014/chart" uri="{C3380CC4-5D6E-409C-BE32-E72D297353CC}">
                <c16:uniqueId val="{00000000-F8BE-43FC-801F-38214A79F7C4}"/>
              </c:ext>
            </c:extLst>
          </c:dPt>
          <c:dPt>
            <c:idx val="1"/>
            <c:invertIfNegative val="0"/>
            <c:bubble3D val="0"/>
            <c:extLst>
              <c:ext xmlns:c16="http://schemas.microsoft.com/office/drawing/2014/chart" uri="{C3380CC4-5D6E-409C-BE32-E72D297353CC}">
                <c16:uniqueId val="{00000001-F8BE-43FC-801F-38214A79F7C4}"/>
              </c:ext>
            </c:extLst>
          </c:dPt>
          <c:dPt>
            <c:idx val="2"/>
            <c:invertIfNegative val="0"/>
            <c:bubble3D val="0"/>
            <c:extLst>
              <c:ext xmlns:c16="http://schemas.microsoft.com/office/drawing/2014/chart" uri="{C3380CC4-5D6E-409C-BE32-E72D297353CC}">
                <c16:uniqueId val="{00000002-F8BE-43FC-801F-38214A79F7C4}"/>
              </c:ext>
            </c:extLst>
          </c:dPt>
          <c:dPt>
            <c:idx val="3"/>
            <c:invertIfNegative val="0"/>
            <c:bubble3D val="0"/>
            <c:extLst>
              <c:ext xmlns:c16="http://schemas.microsoft.com/office/drawing/2014/chart" uri="{C3380CC4-5D6E-409C-BE32-E72D297353CC}">
                <c16:uniqueId val="{00000003-F8BE-43FC-801F-38214A79F7C4}"/>
              </c:ext>
            </c:extLst>
          </c:dPt>
          <c:dPt>
            <c:idx val="4"/>
            <c:invertIfNegative val="0"/>
            <c:bubble3D val="0"/>
            <c:extLst>
              <c:ext xmlns:c16="http://schemas.microsoft.com/office/drawing/2014/chart" uri="{C3380CC4-5D6E-409C-BE32-E72D297353CC}">
                <c16:uniqueId val="{00000004-F8BE-43FC-801F-38214A79F7C4}"/>
              </c:ext>
            </c:extLst>
          </c:dPt>
          <c:dPt>
            <c:idx val="5"/>
            <c:invertIfNegative val="0"/>
            <c:bubble3D val="0"/>
            <c:extLst>
              <c:ext xmlns:c16="http://schemas.microsoft.com/office/drawing/2014/chart" uri="{C3380CC4-5D6E-409C-BE32-E72D297353CC}">
                <c16:uniqueId val="{00000005-F8BE-43FC-801F-38214A79F7C4}"/>
              </c:ext>
            </c:extLst>
          </c:dPt>
          <c:dPt>
            <c:idx val="6"/>
            <c:invertIfNegative val="0"/>
            <c:bubble3D val="0"/>
            <c:extLst>
              <c:ext xmlns:c16="http://schemas.microsoft.com/office/drawing/2014/chart" uri="{C3380CC4-5D6E-409C-BE32-E72D297353CC}">
                <c16:uniqueId val="{00000006-F8BE-43FC-801F-38214A79F7C4}"/>
              </c:ext>
            </c:extLst>
          </c:dPt>
          <c:dPt>
            <c:idx val="7"/>
            <c:invertIfNegative val="0"/>
            <c:bubble3D val="0"/>
            <c:extLst>
              <c:ext xmlns:c16="http://schemas.microsoft.com/office/drawing/2014/chart" uri="{C3380CC4-5D6E-409C-BE32-E72D297353CC}">
                <c16:uniqueId val="{00000007-F8BE-43FC-801F-38214A79F7C4}"/>
              </c:ext>
            </c:extLst>
          </c:dPt>
          <c:dPt>
            <c:idx val="8"/>
            <c:invertIfNegative val="0"/>
            <c:bubble3D val="0"/>
            <c:extLst>
              <c:ext xmlns:c16="http://schemas.microsoft.com/office/drawing/2014/chart" uri="{C3380CC4-5D6E-409C-BE32-E72D297353CC}">
                <c16:uniqueId val="{00000008-F8BE-43FC-801F-38214A79F7C4}"/>
              </c:ext>
            </c:extLst>
          </c:dPt>
          <c:dPt>
            <c:idx val="9"/>
            <c:invertIfNegative val="0"/>
            <c:bubble3D val="0"/>
            <c:extLst>
              <c:ext xmlns:c16="http://schemas.microsoft.com/office/drawing/2014/chart" uri="{C3380CC4-5D6E-409C-BE32-E72D297353CC}">
                <c16:uniqueId val="{00000009-F8BE-43FC-801F-38214A79F7C4}"/>
              </c:ext>
            </c:extLst>
          </c:dPt>
          <c:dPt>
            <c:idx val="10"/>
            <c:invertIfNegative val="0"/>
            <c:bubble3D val="0"/>
            <c:extLst>
              <c:ext xmlns:c16="http://schemas.microsoft.com/office/drawing/2014/chart" uri="{C3380CC4-5D6E-409C-BE32-E72D297353CC}">
                <c16:uniqueId val="{0000000A-F8BE-43FC-801F-38214A79F7C4}"/>
              </c:ext>
            </c:extLst>
          </c:dPt>
          <c:dPt>
            <c:idx val="11"/>
            <c:invertIfNegative val="0"/>
            <c:bubble3D val="0"/>
            <c:extLst>
              <c:ext xmlns:c16="http://schemas.microsoft.com/office/drawing/2014/chart" uri="{C3380CC4-5D6E-409C-BE32-E72D297353CC}">
                <c16:uniqueId val="{0000000B-F8BE-43FC-801F-38214A79F7C4}"/>
              </c:ext>
            </c:extLst>
          </c:dPt>
          <c:dPt>
            <c:idx val="12"/>
            <c:invertIfNegative val="0"/>
            <c:bubble3D val="0"/>
            <c:extLst>
              <c:ext xmlns:c16="http://schemas.microsoft.com/office/drawing/2014/chart" uri="{C3380CC4-5D6E-409C-BE32-E72D297353CC}">
                <c16:uniqueId val="{0000000C-F8BE-43FC-801F-38214A79F7C4}"/>
              </c:ext>
            </c:extLst>
          </c:dPt>
          <c:dPt>
            <c:idx val="13"/>
            <c:invertIfNegative val="0"/>
            <c:bubble3D val="0"/>
            <c:extLst>
              <c:ext xmlns:c16="http://schemas.microsoft.com/office/drawing/2014/chart" uri="{C3380CC4-5D6E-409C-BE32-E72D297353CC}">
                <c16:uniqueId val="{0000000D-F8BE-43FC-801F-38214A79F7C4}"/>
              </c:ext>
            </c:extLst>
          </c:dPt>
          <c:dPt>
            <c:idx val="14"/>
            <c:invertIfNegative val="0"/>
            <c:bubble3D val="0"/>
            <c:extLst>
              <c:ext xmlns:c16="http://schemas.microsoft.com/office/drawing/2014/chart" uri="{C3380CC4-5D6E-409C-BE32-E72D297353CC}">
                <c16:uniqueId val="{0000000E-F8BE-43FC-801F-38214A79F7C4}"/>
              </c:ext>
            </c:extLst>
          </c:dPt>
          <c:dLbls>
            <c:dLbl>
              <c:idx val="0"/>
              <c:layout>
                <c:manualLayout>
                  <c:x val="-0.13556538256335457"/>
                  <c:y val="0"/>
                </c:manualLayout>
              </c:layout>
              <c:tx>
                <c:rich>
                  <a:bodyPr/>
                  <a:lstStyle/>
                  <a:p>
                    <a:r>
                      <a:rPr lang="en-US"/>
                      <a:t>9.1</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0-F8BE-43FC-801F-38214A79F7C4}"/>
                </c:ext>
              </c:extLst>
            </c:dLbl>
            <c:dLbl>
              <c:idx val="1"/>
              <c:layout>
                <c:manualLayout>
                  <c:x val="-0.14361537576349026"/>
                  <c:y val="-1.4362577556826458E-2"/>
                </c:manualLayout>
              </c:layout>
              <c:tx>
                <c:rich>
                  <a:bodyPr/>
                  <a:lstStyle/>
                  <a:p>
                    <a:r>
                      <a:rPr lang="en-US"/>
                      <a:t>9.2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1-F8BE-43FC-801F-38214A79F7C4}"/>
                </c:ext>
              </c:extLst>
            </c:dLbl>
            <c:dLbl>
              <c:idx val="2"/>
              <c:layout>
                <c:manualLayout>
                  <c:x val="-0.13955899517433806"/>
                  <c:y val="-2.1033799726184348E-3"/>
                </c:manualLayout>
              </c:layout>
              <c:tx>
                <c:rich>
                  <a:bodyPr/>
                  <a:lstStyle/>
                  <a:p>
                    <a:r>
                      <a:rPr lang="en-US"/>
                      <a:t>9.3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2-F8BE-43FC-801F-38214A79F7C4}"/>
                </c:ext>
              </c:extLst>
            </c:dLbl>
            <c:dLbl>
              <c:idx val="3"/>
              <c:tx>
                <c:rich>
                  <a:bodyPr/>
                  <a:lstStyle/>
                  <a:p>
                    <a:r>
                      <a:rPr lang="en-US"/>
                      <a:t>9.4</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3-F8BE-43FC-801F-38214A79F7C4}"/>
                </c:ext>
              </c:extLst>
            </c:dLbl>
            <c:dLbl>
              <c:idx val="4"/>
              <c:layout>
                <c:manualLayout>
                  <c:x val="-0.13352953308096621"/>
                  <c:y val="1.1092699033875504E-2"/>
                </c:manualLayout>
              </c:layout>
              <c:tx>
                <c:rich>
                  <a:bodyPr/>
                  <a:lstStyle/>
                  <a:p>
                    <a:r>
                      <a:rPr lang="en-US"/>
                      <a:t>9.5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4-F8BE-43FC-801F-38214A79F7C4}"/>
                </c:ext>
              </c:extLst>
            </c:dLbl>
            <c:dLbl>
              <c:idx val="5"/>
              <c:layout>
                <c:manualLayout>
                  <c:x val="-0.13414974048429978"/>
                  <c:y val="-6.6570869512045982E-3"/>
                </c:manualLayout>
              </c:layout>
              <c:tx>
                <c:rich>
                  <a:bodyPr/>
                  <a:lstStyle/>
                  <a:p>
                    <a:r>
                      <a:rPr lang="en-US"/>
                      <a:t>9.6</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5-F8BE-43FC-801F-38214A79F7C4}"/>
                </c:ext>
              </c:extLst>
            </c:dLbl>
            <c:dLbl>
              <c:idx val="6"/>
              <c:layout>
                <c:manualLayout>
                  <c:x val="-0.13780522797479119"/>
                  <c:y val="0"/>
                </c:manualLayout>
              </c:layout>
              <c:tx>
                <c:rich>
                  <a:bodyPr/>
                  <a:lstStyle/>
                  <a:p>
                    <a:r>
                      <a:rPr lang="en-US"/>
                      <a:t>9.7</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6-F8BE-43FC-801F-38214A79F7C4}"/>
                </c:ext>
              </c:extLst>
            </c:dLbl>
            <c:dLbl>
              <c:idx val="7"/>
              <c:layout>
                <c:manualLayout>
                  <c:x val="-0.16015361715418955"/>
                  <c:y val="2.3701427565456755E-3"/>
                </c:manualLayout>
              </c:layout>
              <c:tx>
                <c:rich>
                  <a:bodyPr/>
                  <a:lstStyle/>
                  <a:p>
                    <a:r>
                      <a:rPr lang="en-US"/>
                      <a:t>9.8</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7-F8BE-43FC-801F-38214A79F7C4}"/>
                </c:ext>
              </c:extLst>
            </c:dLbl>
            <c:dLbl>
              <c:idx val="8"/>
              <c:layout>
                <c:manualLayout>
                  <c:x val="-7.744900231066934E-2"/>
                  <c:y val="-1.331115273709268E-2"/>
                </c:manualLayout>
              </c:layout>
              <c:tx>
                <c:rich>
                  <a:bodyPr/>
                  <a:lstStyle/>
                  <a:p>
                    <a:r>
                      <a:t>R9</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8-F8BE-43FC-801F-38214A79F7C4}"/>
                </c:ext>
              </c:extLst>
            </c:dLbl>
            <c:dLbl>
              <c:idx val="9"/>
              <c:layout>
                <c:manualLayout>
                  <c:x val="-6.1726314148598582E-2"/>
                  <c:y val="-1.1092627280910566E-2"/>
                </c:manualLayout>
              </c:layout>
              <c:tx>
                <c:rich>
                  <a:bodyPr/>
                  <a:lstStyle/>
                  <a:p>
                    <a:r>
                      <a:t>R10</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9-F8BE-43FC-801F-38214A79F7C4}"/>
                </c:ext>
              </c:extLst>
            </c:dLbl>
            <c:dLbl>
              <c:idx val="10"/>
              <c:tx>
                <c:rich>
                  <a:bodyPr/>
                  <a:lstStyle/>
                  <a:p>
                    <a:r>
                      <a:t>R11</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A-F8BE-43FC-801F-38214A79F7C4}"/>
                </c:ext>
              </c:extLst>
            </c:dLbl>
            <c:dLbl>
              <c:idx val="11"/>
              <c:layout>
                <c:manualLayout>
                  <c:x val="-5.6317254548747607E-2"/>
                  <c:y val="-6.65557636854634E-3"/>
                </c:manualLayout>
              </c:layout>
              <c:tx>
                <c:rich>
                  <a:bodyPr/>
                  <a:lstStyle/>
                  <a:p>
                    <a:r>
                      <a:t>R12</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B-F8BE-43FC-801F-38214A79F7C4}"/>
                </c:ext>
              </c:extLst>
            </c:dLbl>
            <c:dLbl>
              <c:idx val="12"/>
              <c:layout>
                <c:manualLayout>
                  <c:x val="-6.1726314148598582E-2"/>
                  <c:y val="-1.331115273709268E-2"/>
                </c:manualLayout>
              </c:layout>
              <c:tx>
                <c:rich>
                  <a:bodyPr/>
                  <a:lstStyle/>
                  <a:p>
                    <a:r>
                      <a:t>R13</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C-F8BE-43FC-801F-38214A79F7C4}"/>
                </c:ext>
              </c:extLst>
            </c:dLbl>
            <c:dLbl>
              <c:idx val="13"/>
              <c:layout>
                <c:manualLayout>
                  <c:x val="-6.8487745125963478E-2"/>
                  <c:y val="1.1092627280910566E-2"/>
                </c:manualLayout>
              </c:layout>
              <c:tx>
                <c:rich>
                  <a:bodyPr/>
                  <a:lstStyle/>
                  <a:p>
                    <a:r>
                      <a:t>R14</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D-F8BE-43FC-801F-38214A79F7C4}"/>
                </c:ext>
              </c:extLst>
            </c:dLbl>
            <c:dLbl>
              <c:idx val="14"/>
              <c:layout>
                <c:manualLayout>
                  <c:x val="-6.5783108848486815E-2"/>
                  <c:y val="-6.65557636854634E-3"/>
                </c:manualLayout>
              </c:layout>
              <c:tx>
                <c:rich>
                  <a:bodyPr/>
                  <a:lstStyle/>
                  <a:p>
                    <a:r>
                      <a:t>R15</a:t>
                    </a:r>
                  </a:p>
                </c:rich>
              </c:tx>
              <c:dLblPos val="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E-F8BE-43FC-801F-38214A79F7C4}"/>
                </c:ext>
              </c:extLst>
            </c:dLbl>
            <c:spPr>
              <a:ln>
                <a:noFill/>
              </a:ln>
            </c:spPr>
            <c:txPr>
              <a:bodyPr/>
              <a:lstStyle/>
              <a:p>
                <a:pPr>
                  <a:defRPr>
                    <a:solidFill>
                      <a:sysClr val="windowText" lastClr="000000"/>
                    </a:solidFill>
                  </a:defRPr>
                </a:pPr>
                <a:endParaRPr lang="fr-F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Chances!$A$193:$A$200</c:f>
              <c:numCache>
                <c:formatCode>General</c:formatCode>
                <c:ptCount val="8"/>
                <c:pt idx="0">
                  <c:v>10</c:v>
                </c:pt>
                <c:pt idx="1">
                  <c:v>7</c:v>
                </c:pt>
                <c:pt idx="2">
                  <c:v>5</c:v>
                </c:pt>
                <c:pt idx="3">
                  <c:v>6</c:v>
                </c:pt>
                <c:pt idx="4">
                  <c:v>9</c:v>
                </c:pt>
                <c:pt idx="5">
                  <c:v>6</c:v>
                </c:pt>
                <c:pt idx="6">
                  <c:v>10</c:v>
                </c:pt>
                <c:pt idx="7">
                  <c:v>10</c:v>
                </c:pt>
              </c:numCache>
            </c:numRef>
          </c:xVal>
          <c:yVal>
            <c:numRef>
              <c:f>Chances!$B$193:$B$200</c:f>
              <c:numCache>
                <c:formatCode>General</c:formatCode>
                <c:ptCount val="8"/>
                <c:pt idx="0">
                  <c:v>5</c:v>
                </c:pt>
                <c:pt idx="1">
                  <c:v>3</c:v>
                </c:pt>
                <c:pt idx="2">
                  <c:v>5</c:v>
                </c:pt>
                <c:pt idx="3">
                  <c:v>4</c:v>
                </c:pt>
                <c:pt idx="4">
                  <c:v>5</c:v>
                </c:pt>
                <c:pt idx="5">
                  <c:v>4</c:v>
                </c:pt>
                <c:pt idx="6">
                  <c:v>5</c:v>
                </c:pt>
                <c:pt idx="7">
                  <c:v>2</c:v>
                </c:pt>
              </c:numCache>
            </c:numRef>
          </c:yVal>
          <c:bubbleSize>
            <c:numRef>
              <c:f>Chances!$C$193:$C$200</c:f>
              <c:numCache>
                <c:formatCode>General</c:formatCode>
                <c:ptCount val="8"/>
                <c:pt idx="0">
                  <c:v>1</c:v>
                </c:pt>
                <c:pt idx="1">
                  <c:v>1</c:v>
                </c:pt>
                <c:pt idx="2">
                  <c:v>1</c:v>
                </c:pt>
                <c:pt idx="3">
                  <c:v>1</c:v>
                </c:pt>
                <c:pt idx="4">
                  <c:v>1</c:v>
                </c:pt>
                <c:pt idx="5">
                  <c:v>1</c:v>
                </c:pt>
                <c:pt idx="6">
                  <c:v>1</c:v>
                </c:pt>
                <c:pt idx="7">
                  <c:v>1</c:v>
                </c:pt>
              </c:numCache>
            </c:numRef>
          </c:bubbleSize>
          <c:bubble3D val="0"/>
          <c:extLst>
            <c:ext xmlns:c16="http://schemas.microsoft.com/office/drawing/2014/chart" uri="{C3380CC4-5D6E-409C-BE32-E72D297353CC}">
              <c16:uniqueId val="{0000000F-F8BE-43FC-801F-38214A79F7C4}"/>
            </c:ext>
          </c:extLst>
        </c:ser>
        <c:dLbls>
          <c:showLegendKey val="0"/>
          <c:showVal val="0"/>
          <c:showCatName val="0"/>
          <c:showSerName val="0"/>
          <c:showPercent val="0"/>
          <c:showBubbleSize val="0"/>
        </c:dLbls>
        <c:bubbleScale val="100"/>
        <c:showNegBubbles val="0"/>
        <c:axId val="-1630666736"/>
        <c:axId val="-1630665648"/>
      </c:bubbleChart>
      <c:valAx>
        <c:axId val="-1630666736"/>
        <c:scaling>
          <c:orientation val="minMax"/>
          <c:max val="10"/>
          <c:min val="0"/>
        </c:scaling>
        <c:delete val="0"/>
        <c:axPos val="b"/>
        <c:numFmt formatCode="General" sourceLinked="1"/>
        <c:majorTickMark val="out"/>
        <c:minorTickMark val="none"/>
        <c:tickLblPos val="nextTo"/>
        <c:crossAx val="-1630665648"/>
        <c:crosses val="autoZero"/>
        <c:crossBetween val="midCat"/>
        <c:majorUnit val="1"/>
        <c:minorUnit val="0.1"/>
      </c:valAx>
      <c:valAx>
        <c:axId val="-1630665648"/>
        <c:scaling>
          <c:orientation val="minMax"/>
          <c:max val="5"/>
          <c:min val="0"/>
        </c:scaling>
        <c:delete val="0"/>
        <c:axPos val="l"/>
        <c:numFmt formatCode="General" sourceLinked="1"/>
        <c:majorTickMark val="out"/>
        <c:minorTickMark val="none"/>
        <c:tickLblPos val="nextTo"/>
        <c:crossAx val="-1630666736"/>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clustered"/>
        <c:varyColors val="0"/>
        <c:ser>
          <c:idx val="0"/>
          <c:order val="0"/>
          <c:tx>
            <c:strRef>
              <c:f>Chances!$F$133</c:f>
              <c:strCache>
                <c:ptCount val="1"/>
                <c:pt idx="0">
                  <c:v>Anzahl</c:v>
                </c:pt>
              </c:strCache>
            </c:strRef>
          </c:tx>
          <c:invertIfNegative val="0"/>
          <c:dLbls>
            <c:spPr>
              <a:noFill/>
              <a:ln>
                <a:noFill/>
              </a:ln>
              <a:effectLst/>
            </c:spPr>
            <c:txPr>
              <a:bodyPr/>
              <a:lstStyle/>
              <a:p>
                <a:pPr>
                  <a:defRPr b="0">
                    <a:solidFill>
                      <a:schemeClr val="tx2"/>
                    </a:solidFill>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Chances!$E$134:$E$138</c:f>
              <c:numCache>
                <c:formatCode>General</c:formatCode>
                <c:ptCount val="5"/>
                <c:pt idx="0">
                  <c:v>1</c:v>
                </c:pt>
                <c:pt idx="1">
                  <c:v>2</c:v>
                </c:pt>
                <c:pt idx="2">
                  <c:v>3</c:v>
                </c:pt>
                <c:pt idx="3">
                  <c:v>4</c:v>
                </c:pt>
                <c:pt idx="4">
                  <c:v>5</c:v>
                </c:pt>
              </c:numCache>
            </c:numRef>
          </c:cat>
          <c:val>
            <c:numRef>
              <c:f>Chances!$F$134:$F$138</c:f>
              <c:numCache>
                <c:formatCode>General</c:formatCode>
                <c:ptCount val="5"/>
                <c:pt idx="0">
                  <c:v>5</c:v>
                </c:pt>
                <c:pt idx="1">
                  <c:v>16</c:v>
                </c:pt>
                <c:pt idx="2">
                  <c:v>16</c:v>
                </c:pt>
                <c:pt idx="3">
                  <c:v>11</c:v>
                </c:pt>
                <c:pt idx="4">
                  <c:v>11</c:v>
                </c:pt>
              </c:numCache>
            </c:numRef>
          </c:val>
          <c:extLst>
            <c:ext xmlns:c16="http://schemas.microsoft.com/office/drawing/2014/chart" uri="{C3380CC4-5D6E-409C-BE32-E72D297353CC}">
              <c16:uniqueId val="{00000000-57B1-4404-B61E-3D366FE622D0}"/>
            </c:ext>
          </c:extLst>
        </c:ser>
        <c:dLbls>
          <c:showLegendKey val="0"/>
          <c:showVal val="0"/>
          <c:showCatName val="0"/>
          <c:showSerName val="0"/>
          <c:showPercent val="0"/>
          <c:showBubbleSize val="0"/>
        </c:dLbls>
        <c:gapWidth val="150"/>
        <c:axId val="-1630658032"/>
        <c:axId val="-1630661840"/>
      </c:barChart>
      <c:catAx>
        <c:axId val="-1630658032"/>
        <c:scaling>
          <c:orientation val="minMax"/>
        </c:scaling>
        <c:delete val="0"/>
        <c:axPos val="l"/>
        <c:numFmt formatCode="General" sourceLinked="1"/>
        <c:majorTickMark val="out"/>
        <c:minorTickMark val="none"/>
        <c:tickLblPos val="nextTo"/>
        <c:txPr>
          <a:bodyPr/>
          <a:lstStyle/>
          <a:p>
            <a:pPr>
              <a:defRPr sz="800"/>
            </a:pPr>
            <a:endParaRPr lang="fr-FR"/>
          </a:p>
        </c:txPr>
        <c:crossAx val="-1630661840"/>
        <c:crosses val="autoZero"/>
        <c:auto val="1"/>
        <c:lblAlgn val="ctr"/>
        <c:lblOffset val="100"/>
        <c:noMultiLvlLbl val="0"/>
      </c:catAx>
      <c:valAx>
        <c:axId val="-1630661840"/>
        <c:scaling>
          <c:orientation val="minMax"/>
        </c:scaling>
        <c:delete val="0"/>
        <c:axPos val="b"/>
        <c:numFmt formatCode="General" sourceLinked="1"/>
        <c:majorTickMark val="out"/>
        <c:minorTickMark val="none"/>
        <c:tickLblPos val="nextTo"/>
        <c:txPr>
          <a:bodyPr/>
          <a:lstStyle/>
          <a:p>
            <a:pPr>
              <a:defRPr sz="800"/>
            </a:pPr>
            <a:endParaRPr lang="fr-FR"/>
          </a:p>
        </c:txPr>
        <c:crossAx val="-1630658032"/>
        <c:crosses val="autoZero"/>
        <c:crossBetween val="between"/>
      </c:valAx>
      <c:spPr>
        <a:noFill/>
        <a:ln w="25400">
          <a:noFill/>
        </a:ln>
      </c:spPr>
    </c:plotArea>
    <c:plotVisOnly val="1"/>
    <c:dispBlanksAs val="gap"/>
    <c:showDLblsOverMax val="0"/>
  </c:chart>
  <c:spPr>
    <a:noFill/>
    <a:ln>
      <a:noFill/>
    </a:ln>
  </c:spPr>
  <c:printSettings>
    <c:headerFooter/>
    <c:pageMargins b="0.78740157499999996" l="0.7" r="0.7" t="0.78740157499999996"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7.4988473156183941E-2"/>
          <c:y val="1.8661835657191927E-2"/>
          <c:w val="0.8940788423344892"/>
          <c:h val="0.93655514293398667"/>
        </c:manualLayout>
      </c:layout>
      <c:bubbleChart>
        <c:varyColors val="1"/>
        <c:ser>
          <c:idx val="0"/>
          <c:order val="0"/>
          <c:spPr>
            <a:solidFill>
              <a:schemeClr val="accent1">
                <a:alpha val="50000"/>
              </a:schemeClr>
            </a:solidFill>
          </c:spPr>
          <c:invertIfNegative val="0"/>
          <c:dPt>
            <c:idx val="0"/>
            <c:invertIfNegative val="0"/>
            <c:bubble3D val="0"/>
            <c:extLst>
              <c:ext xmlns:c16="http://schemas.microsoft.com/office/drawing/2014/chart" uri="{C3380CC4-5D6E-409C-BE32-E72D297353CC}">
                <c16:uniqueId val="{00000000-1DEA-47FF-882C-385F31AB8CA9}"/>
              </c:ext>
            </c:extLst>
          </c:dPt>
          <c:dPt>
            <c:idx val="1"/>
            <c:invertIfNegative val="0"/>
            <c:bubble3D val="0"/>
            <c:extLst>
              <c:ext xmlns:c16="http://schemas.microsoft.com/office/drawing/2014/chart" uri="{C3380CC4-5D6E-409C-BE32-E72D297353CC}">
                <c16:uniqueId val="{00000001-1DEA-47FF-882C-385F31AB8CA9}"/>
              </c:ext>
            </c:extLst>
          </c:dPt>
          <c:dPt>
            <c:idx val="2"/>
            <c:invertIfNegative val="0"/>
            <c:bubble3D val="0"/>
            <c:extLst>
              <c:ext xmlns:c16="http://schemas.microsoft.com/office/drawing/2014/chart" uri="{C3380CC4-5D6E-409C-BE32-E72D297353CC}">
                <c16:uniqueId val="{00000002-1DEA-47FF-882C-385F31AB8CA9}"/>
              </c:ext>
            </c:extLst>
          </c:dPt>
          <c:dPt>
            <c:idx val="3"/>
            <c:invertIfNegative val="0"/>
            <c:bubble3D val="0"/>
            <c:extLst>
              <c:ext xmlns:c16="http://schemas.microsoft.com/office/drawing/2014/chart" uri="{C3380CC4-5D6E-409C-BE32-E72D297353CC}">
                <c16:uniqueId val="{00000003-1DEA-47FF-882C-385F31AB8CA9}"/>
              </c:ext>
            </c:extLst>
          </c:dPt>
          <c:dPt>
            <c:idx val="4"/>
            <c:invertIfNegative val="0"/>
            <c:bubble3D val="0"/>
            <c:extLst>
              <c:ext xmlns:c16="http://schemas.microsoft.com/office/drawing/2014/chart" uri="{C3380CC4-5D6E-409C-BE32-E72D297353CC}">
                <c16:uniqueId val="{00000004-1DEA-47FF-882C-385F31AB8CA9}"/>
              </c:ext>
            </c:extLst>
          </c:dPt>
          <c:dPt>
            <c:idx val="5"/>
            <c:invertIfNegative val="0"/>
            <c:bubble3D val="0"/>
            <c:extLst>
              <c:ext xmlns:c16="http://schemas.microsoft.com/office/drawing/2014/chart" uri="{C3380CC4-5D6E-409C-BE32-E72D297353CC}">
                <c16:uniqueId val="{00000005-1DEA-47FF-882C-385F31AB8CA9}"/>
              </c:ext>
            </c:extLst>
          </c:dPt>
          <c:dPt>
            <c:idx val="6"/>
            <c:invertIfNegative val="0"/>
            <c:bubble3D val="0"/>
            <c:extLst>
              <c:ext xmlns:c16="http://schemas.microsoft.com/office/drawing/2014/chart" uri="{C3380CC4-5D6E-409C-BE32-E72D297353CC}">
                <c16:uniqueId val="{00000006-1DEA-47FF-882C-385F31AB8CA9}"/>
              </c:ext>
            </c:extLst>
          </c:dPt>
          <c:dPt>
            <c:idx val="7"/>
            <c:invertIfNegative val="0"/>
            <c:bubble3D val="0"/>
            <c:extLst>
              <c:ext xmlns:c16="http://schemas.microsoft.com/office/drawing/2014/chart" uri="{C3380CC4-5D6E-409C-BE32-E72D297353CC}">
                <c16:uniqueId val="{00000007-1DEA-47FF-882C-385F31AB8CA9}"/>
              </c:ext>
            </c:extLst>
          </c:dPt>
          <c:dPt>
            <c:idx val="8"/>
            <c:invertIfNegative val="0"/>
            <c:bubble3D val="0"/>
            <c:extLst>
              <c:ext xmlns:c16="http://schemas.microsoft.com/office/drawing/2014/chart" uri="{C3380CC4-5D6E-409C-BE32-E72D297353CC}">
                <c16:uniqueId val="{00000008-1DEA-47FF-882C-385F31AB8CA9}"/>
              </c:ext>
            </c:extLst>
          </c:dPt>
          <c:dPt>
            <c:idx val="9"/>
            <c:invertIfNegative val="0"/>
            <c:bubble3D val="0"/>
            <c:extLst>
              <c:ext xmlns:c16="http://schemas.microsoft.com/office/drawing/2014/chart" uri="{C3380CC4-5D6E-409C-BE32-E72D297353CC}">
                <c16:uniqueId val="{00000009-1DEA-47FF-882C-385F31AB8CA9}"/>
              </c:ext>
            </c:extLst>
          </c:dPt>
          <c:dPt>
            <c:idx val="10"/>
            <c:invertIfNegative val="0"/>
            <c:bubble3D val="0"/>
            <c:extLst>
              <c:ext xmlns:c16="http://schemas.microsoft.com/office/drawing/2014/chart" uri="{C3380CC4-5D6E-409C-BE32-E72D297353CC}">
                <c16:uniqueId val="{0000000A-1DEA-47FF-882C-385F31AB8CA9}"/>
              </c:ext>
            </c:extLst>
          </c:dPt>
          <c:dPt>
            <c:idx val="11"/>
            <c:invertIfNegative val="0"/>
            <c:bubble3D val="0"/>
            <c:extLst>
              <c:ext xmlns:c16="http://schemas.microsoft.com/office/drawing/2014/chart" uri="{C3380CC4-5D6E-409C-BE32-E72D297353CC}">
                <c16:uniqueId val="{0000000B-1DEA-47FF-882C-385F31AB8CA9}"/>
              </c:ext>
            </c:extLst>
          </c:dPt>
          <c:dPt>
            <c:idx val="12"/>
            <c:invertIfNegative val="0"/>
            <c:bubble3D val="0"/>
            <c:extLst>
              <c:ext xmlns:c16="http://schemas.microsoft.com/office/drawing/2014/chart" uri="{C3380CC4-5D6E-409C-BE32-E72D297353CC}">
                <c16:uniqueId val="{0000000C-1DEA-47FF-882C-385F31AB8CA9}"/>
              </c:ext>
            </c:extLst>
          </c:dPt>
          <c:dPt>
            <c:idx val="13"/>
            <c:invertIfNegative val="0"/>
            <c:bubble3D val="0"/>
            <c:extLst>
              <c:ext xmlns:c16="http://schemas.microsoft.com/office/drawing/2014/chart" uri="{C3380CC4-5D6E-409C-BE32-E72D297353CC}">
                <c16:uniqueId val="{0000000D-1DEA-47FF-882C-385F31AB8CA9}"/>
              </c:ext>
            </c:extLst>
          </c:dPt>
          <c:dPt>
            <c:idx val="14"/>
            <c:invertIfNegative val="0"/>
            <c:bubble3D val="0"/>
            <c:extLst>
              <c:ext xmlns:c16="http://schemas.microsoft.com/office/drawing/2014/chart" uri="{C3380CC4-5D6E-409C-BE32-E72D297353CC}">
                <c16:uniqueId val="{0000000E-1DEA-47FF-882C-385F31AB8CA9}"/>
              </c:ext>
            </c:extLst>
          </c:dPt>
          <c:dLbls>
            <c:dLbl>
              <c:idx val="0"/>
              <c:layout>
                <c:manualLayout>
                  <c:x val="-0.12115817547764009"/>
                  <c:y val="0"/>
                </c:manualLayout>
              </c:layout>
              <c:tx>
                <c:strRef>
                  <c:f>Stakeholder!$B$5</c:f>
                  <c:strCache>
                    <c:ptCount val="1"/>
                    <c:pt idx="0">
                      <c:v>s1</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{9130B288-C927-4FBC-BC34-CA20408579C5}</c15:txfldGUID>
                      <c15:f>Stakeholder!$B$5</c15:f>
                      <c15:dlblFieldTableCache>
                        <c:ptCount val="1"/>
                        <c:pt idx="0">
                          <c:v>s1</c:v>
                        </c:pt>
                      </c15:dlblFieldTableCache>
                    </c15:dlblFTEntry>
                  </c15:dlblFieldTable>
                  <c15:showDataLabelsRange val="0"/>
                </c:ext>
                <c:ext xmlns:c16="http://schemas.microsoft.com/office/drawing/2014/chart" uri="{C3380CC4-5D6E-409C-BE32-E72D297353CC}">
                  <c16:uniqueId val="{00000000-1DEA-47FF-882C-385F31AB8CA9}"/>
                </c:ext>
              </c:extLst>
            </c:dLbl>
            <c:dLbl>
              <c:idx val="1"/>
              <c:layout>
                <c:manualLayout>
                  <c:x val="-0.1154842611424285"/>
                  <c:y val="0"/>
                </c:manualLayout>
              </c:layout>
              <c:tx>
                <c:strRef>
                  <c:f>Stakeholder!$B$6</c:f>
                  <c:strCache>
                    <c:ptCount val="1"/>
                    <c:pt idx="0">
                      <c:v>s2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{3FCC530A-E454-4FA8-B399-D4DF8F59C1C0}</c15:txfldGUID>
                      <c15:f>Stakeholder!$B$6</c15:f>
                      <c15:dlblFieldTableCache>
                        <c:ptCount val="1"/>
                        <c:pt idx="0">
                          <c:v>s2</c:v>
                        </c:pt>
                      </c15:dlblFieldTableCache>
                    </c15:dlblFTEntry>
                  </c15:dlblFieldTable>
                  <c15:showDataLabelsRange val="0"/>
                </c:ext>
                <c:ext xmlns:c16="http://schemas.microsoft.com/office/drawing/2014/chart" uri="{C3380CC4-5D6E-409C-BE32-E72D297353CC}">
                  <c16:uniqueId val="{00000001-1DEA-47FF-882C-385F31AB8CA9}"/>
                </c:ext>
              </c:extLst>
            </c:dLbl>
            <c:dLbl>
              <c:idx val="2"/>
              <c:layout>
                <c:manualLayout>
                  <c:x val="-0.13897813845274293"/>
                  <c:y val="1.0499622265317761E-2"/>
                </c:manualLayout>
              </c:layout>
              <c:tx>
                <c:strRef>
                  <c:f>Stakeholder!$B$7</c:f>
                  <c:strCache>
                    <c:ptCount val="1"/>
                    <c:pt idx="0">
                      <c:v>s3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{D43C871A-0F45-4DAC-840F-F656A714978F}</c15:txfldGUID>
                      <c15:f>Stakeholder!$B$7</c15:f>
                      <c15:dlblFieldTableCache>
                        <c:ptCount val="1"/>
                        <c:pt idx="0">
                          <c:v>s3</c:v>
                        </c:pt>
                      </c15:dlblFieldTableCache>
                    </c15:dlblFTEntry>
                  </c15:dlblFieldTable>
                  <c15:showDataLabelsRange val="0"/>
                </c:ext>
                <c:ext xmlns:c16="http://schemas.microsoft.com/office/drawing/2014/chart" uri="{C3380CC4-5D6E-409C-BE32-E72D297353CC}">
                  <c16:uniqueId val="{00000002-1DEA-47FF-882C-385F31AB8CA9}"/>
                </c:ext>
              </c:extLst>
            </c:dLbl>
            <c:dLbl>
              <c:idx val="3"/>
              <c:layout>
                <c:manualLayout>
                  <c:x val="-9.0939443846193138E-2"/>
                  <c:y val="-2.5517730165035011E-3"/>
                </c:manualLayout>
              </c:layout>
              <c:tx>
                <c:strRef>
                  <c:f>Stakeholder!$B$8</c:f>
                  <c:strCache>
                    <c:ptCount val="1"/>
                    <c:pt idx="0">
                      <c:v>s4</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{01DF53B8-05B3-4B48-BDF9-A408B32B0484}</c15:txfldGUID>
                      <c15:f>Stakeholder!$B$8</c15:f>
                      <c15:dlblFieldTableCache>
                        <c:ptCount val="1"/>
                        <c:pt idx="0">
                          <c:v>s4</c:v>
                        </c:pt>
                      </c15:dlblFieldTableCache>
                    </c15:dlblFTEntry>
                  </c15:dlblFieldTable>
                  <c15:showDataLabelsRange val="0"/>
                </c:ext>
                <c:ext xmlns:c16="http://schemas.microsoft.com/office/drawing/2014/chart" uri="{C3380CC4-5D6E-409C-BE32-E72D297353CC}">
                  <c16:uniqueId val="{00000003-1DEA-47FF-882C-385F31AB8CA9}"/>
                </c:ext>
              </c:extLst>
            </c:dLbl>
            <c:dLbl>
              <c:idx val="4"/>
              <c:layout>
                <c:manualLayout>
                  <c:x val="-0.12287509302017695"/>
                  <c:y val="1.3952662445384238E-2"/>
                </c:manualLayout>
              </c:layout>
              <c:tx>
                <c:strRef>
                  <c:f>Stakeholder!$B$9</c:f>
                  <c:strCache>
                    <c:ptCount val="1"/>
                    <c:pt idx="0">
                      <c:v>s5</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{239260AD-F09A-4347-BE4C-C8888D5439FC}</c15:txfldGUID>
                      <c15:f>Stakeholder!$B$9</c15:f>
                      <c15:dlblFieldTableCache>
                        <c:ptCount val="1"/>
                        <c:pt idx="0">
                          <c:v>s5</c:v>
                        </c:pt>
                      </c15:dlblFieldTableCache>
                    </c15:dlblFTEntry>
                  </c15:dlblFieldTable>
                  <c15:showDataLabelsRange val="0"/>
                </c:ext>
                <c:ext xmlns:c16="http://schemas.microsoft.com/office/drawing/2014/chart" uri="{C3380CC4-5D6E-409C-BE32-E72D297353CC}">
                  <c16:uniqueId val="{00000004-1DEA-47FF-882C-385F31AB8CA9}"/>
                </c:ext>
              </c:extLst>
            </c:dLbl>
            <c:dLbl>
              <c:idx val="5"/>
              <c:layout>
                <c:manualLayout>
                  <c:x val="-0.14533772694471586"/>
                  <c:y val="1.4749262536873156E-2"/>
                </c:manualLayout>
              </c:layout>
              <c:tx>
                <c:strRef>
                  <c:f>Stakeholder!$B$10</c:f>
                  <c:strCache>
                    <c:ptCount val="1"/>
                    <c:pt idx="0">
                      <c:v>s6</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{251E8860-0702-4B43-97CB-454D6CCA8D29}</c15:txfldGUID>
                      <c15:f>Stakeholder!$B$10</c15:f>
                      <c15:dlblFieldTableCache>
                        <c:ptCount val="1"/>
                        <c:pt idx="0">
                          <c:v>s6</c:v>
                        </c:pt>
                      </c15:dlblFieldTableCache>
                    </c15:dlblFTEntry>
                  </c15:dlblFieldTable>
                  <c15:showDataLabelsRange val="0"/>
                </c:ext>
                <c:ext xmlns:c16="http://schemas.microsoft.com/office/drawing/2014/chart" uri="{C3380CC4-5D6E-409C-BE32-E72D297353CC}">
                  <c16:uniqueId val="{00000005-1DEA-47FF-882C-385F31AB8CA9}"/>
                </c:ext>
              </c:extLst>
            </c:dLbl>
            <c:dLbl>
              <c:idx val="6"/>
              <c:tx>
                <c:strRef>
                  <c:f>Stakeholder!$C$11</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{56380202-C816-400B-967B-53945865D1B0}</c15:txfldGUID>
                      <c15:f>Stakeholder!$C$11</c15:f>
                      <c15:dlblFieldTableCache>
                        <c:ptCount val="1"/>
                      </c15:dlblFieldTableCache>
                    </c15:dlblFTEntry>
                  </c15:dlblFieldTable>
                  <c15:showDataLabelsRange val="0"/>
                </c:ext>
                <c:ext xmlns:c16="http://schemas.microsoft.com/office/drawing/2014/chart" uri="{C3380CC4-5D6E-409C-BE32-E72D297353CC}">
                  <c16:uniqueId val="{00000006-1DEA-47FF-882C-385F31AB8CA9}"/>
                </c:ext>
              </c:extLst>
            </c:dLbl>
            <c:dLbl>
              <c:idx val="7"/>
              <c:layout>
                <c:manualLayout>
                  <c:x val="-0.19249918577696037"/>
                  <c:y val="-8.8495575221238937E-3"/>
                </c:manualLayout>
              </c:layout>
              <c:tx>
                <c:strRef>
                  <c:f>Stakeholder!$B$12</c:f>
                  <c:strCache>
                    <c:ptCount val="1"/>
                    <c:pt idx="0">
                      <c:v>s8</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{7DEBEBF0-4EEE-4F90-AB0C-A54A25188722}</c15:txfldGUID>
                      <c15:f>Stakeholder!$B$12</c15:f>
                      <c15:dlblFieldTableCache>
                        <c:ptCount val="1"/>
                        <c:pt idx="0">
                          <c:v>s8</c:v>
                        </c:pt>
                      </c15:dlblFieldTableCache>
                    </c15:dlblFTEntry>
                  </c15:dlblFieldTable>
                  <c15:showDataLabelsRange val="0"/>
                </c:ext>
                <c:ext xmlns:c16="http://schemas.microsoft.com/office/drawing/2014/chart" uri="{C3380CC4-5D6E-409C-BE32-E72D297353CC}">
                  <c16:uniqueId val="{00000007-1DEA-47FF-882C-385F31AB8CA9}"/>
                </c:ext>
              </c:extLst>
            </c:dLbl>
            <c:dLbl>
              <c:idx val="8"/>
              <c:layout>
                <c:manualLayout>
                  <c:x val="-0.13391584527697264"/>
                  <c:y val="2.9148656121248937E-3"/>
                </c:manualLayout>
              </c:layout>
              <c:tx>
                <c:strRef>
                  <c:f>Stakeholder!$B$13</c:f>
                  <c:strCache>
                    <c:ptCount val="1"/>
                    <c:pt idx="0">
                      <c:v>s9</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{80E469A5-6DB7-49EC-B26F-5401BA03EDA0}</c15:txfldGUID>
                      <c15:f>Stakeholder!$B$13</c15:f>
                      <c15:dlblFieldTableCache>
                        <c:ptCount val="1"/>
                        <c:pt idx="0">
                          <c:v>s9</c:v>
                        </c:pt>
                      </c15:dlblFieldTableCache>
                    </c15:dlblFTEntry>
                  </c15:dlblFieldTable>
                  <c15:showDataLabelsRange val="0"/>
                </c:ext>
                <c:ext xmlns:c16="http://schemas.microsoft.com/office/drawing/2014/chart" uri="{C3380CC4-5D6E-409C-BE32-E72D297353CC}">
                  <c16:uniqueId val="{00000008-1DEA-47FF-882C-385F31AB8CA9}"/>
                </c:ext>
              </c:extLst>
            </c:dLbl>
            <c:dLbl>
              <c:idx val="9"/>
              <c:layout>
                <c:manualLayout>
                  <c:x val="-0.14014687545281485"/>
                  <c:y val="-1.1869436201780416E-2"/>
                </c:manualLayout>
              </c:layout>
              <c:tx>
                <c:strRef>
                  <c:f>Stakeholder!$B$14</c:f>
                  <c:strCache>
                    <c:ptCount val="1"/>
                    <c:pt idx="0">
                      <c:v>s10</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{5E80BA92-DDE3-4C0B-9904-6DCD650547AF}</c15:txfldGUID>
                      <c15:f>Stakeholder!$B$14</c15:f>
                      <c15:dlblFieldTableCache>
                        <c:ptCount val="1"/>
                        <c:pt idx="0">
                          <c:v>s10</c:v>
                        </c:pt>
                      </c15:dlblFieldTableCache>
                    </c15:dlblFTEntry>
                  </c15:dlblFieldTable>
                  <c15:showDataLabelsRange val="0"/>
                </c:ext>
                <c:ext xmlns:c16="http://schemas.microsoft.com/office/drawing/2014/chart" uri="{C3380CC4-5D6E-409C-BE32-E72D297353CC}">
                  <c16:uniqueId val="{00000009-1DEA-47FF-882C-385F31AB8CA9}"/>
                </c:ext>
              </c:extLst>
            </c:dLbl>
            <c:dLbl>
              <c:idx val="10"/>
              <c:layout>
                <c:manualLayout>
                  <c:x val="-0.14232276947779585"/>
                  <c:y val="2.0132869148032691E-3"/>
                </c:manualLayout>
              </c:layout>
              <c:tx>
                <c:strRef>
                  <c:f>Stakeholder!$B$15</c:f>
                  <c:strCache>
                    <c:ptCount val="1"/>
                    <c:pt idx="0">
                      <c:v>s11</c:v>
                    </c:pt>
                  </c:strCache>
                </c:strRef>
              </c:tx>
              <c:numFmt formatCode="General" sourceLinked="0"/>
              <c:spPr>
                <a:ln>
                  <a:noFill/>
                </a:ln>
              </c:spPr>
              <c:txPr>
                <a:bodyPr rot="0" anchor="ctr" anchorCtr="1"/>
                <a:lstStyle/>
                <a:p>
                  <a:pPr algn="ctr" rtl="0">
                    <a:defRPr lang="en-US" sz="1200" b="0" i="0" u="none" strike="noStrike" kern="1200" baseline="0">
                      <a:solidFill>
                        <a:sysClr val="windowText" lastClr="000000"/>
                      </a:solidFill>
                      <a:latin typeface="+mn-lt"/>
                      <a:ea typeface="+mn-ea"/>
                      <a:cs typeface="+mn-cs"/>
                    </a:defRPr>
                  </a:pPr>
                  <a:endParaRPr lang="fr-FR"/>
                </a:p>
              </c:txPr>
              <c:dLblPos val="r"/>
              <c:showLegendKey val="0"/>
              <c:showVal val="0"/>
              <c:showCatName val="0"/>
              <c:showSerName val="0"/>
              <c:showPercent val="0"/>
              <c:showBubbleSize val="1"/>
              <c:extLst>
                <c:ext xmlns:c15="http://schemas.microsoft.com/office/drawing/2012/chart" uri="{CE6537A1-D6FC-4f65-9D91-7224C49458BB}">
                  <c15:dlblFieldTable>
                    <c15:dlblFTEntry>
                      <c15:txfldGUID>{9B87F299-BD44-47F9-8E41-FA4404237CB9}</c15:txfldGUID>
                      <c15:f>Stakeholder!$B$15</c15:f>
                      <c15:dlblFieldTableCache>
                        <c:ptCount val="1"/>
                        <c:pt idx="0">
                          <c:v>s11</c:v>
                        </c:pt>
                      </c15:dlblFieldTableCache>
                    </c15:dlblFTEntry>
                  </c15:dlblFieldTable>
                  <c15:showDataLabelsRange val="0"/>
                </c:ext>
                <c:ext xmlns:c16="http://schemas.microsoft.com/office/drawing/2014/chart" uri="{C3380CC4-5D6E-409C-BE32-E72D297353CC}">
                  <c16:uniqueId val="{0000000A-1DEA-47FF-882C-385F31AB8CA9}"/>
                </c:ext>
              </c:extLst>
            </c:dLbl>
            <c:dLbl>
              <c:idx val="11"/>
              <c:layout>
                <c:manualLayout>
                  <c:x val="-0.14379873181313135"/>
                  <c:y val="8.8495837130151012E-3"/>
                </c:manualLayout>
              </c:layout>
              <c:tx>
                <c:strRef>
                  <c:f>Stakeholder!$B$16</c:f>
                  <c:strCache>
                    <c:ptCount val="1"/>
                    <c:pt idx="0">
                      <c:v>s12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{615F271E-A783-4D93-B4ED-3C7893376126}</c15:txfldGUID>
                      <c15:f>Stakeholder!$B$16</c15:f>
                      <c15:dlblFieldTableCache>
                        <c:ptCount val="1"/>
                        <c:pt idx="0">
                          <c:v>s12</c:v>
                        </c:pt>
                      </c15:dlblFieldTableCache>
                    </c15:dlblFTEntry>
                  </c15:dlblFieldTable>
                  <c15:showDataLabelsRange val="0"/>
                </c:ext>
                <c:ext xmlns:c16="http://schemas.microsoft.com/office/drawing/2014/chart" uri="{C3380CC4-5D6E-409C-BE32-E72D297353CC}">
                  <c16:uniqueId val="{0000000B-1DEA-47FF-882C-385F31AB8CA9}"/>
                </c:ext>
              </c:extLst>
            </c:dLbl>
            <c:dLbl>
              <c:idx val="12"/>
              <c:layout>
                <c:manualLayout>
                  <c:x val="-0.15042782952225492"/>
                  <c:y val="-3.0198524887653138E-3"/>
                </c:manualLayout>
              </c:layout>
              <c:tx>
                <c:strRef>
                  <c:f>Stakeholder!$B$17</c:f>
                  <c:strCache>
                    <c:ptCount val="1"/>
                    <c:pt idx="0">
                      <c:v>s13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{D41DC376-558C-4C36-8F80-9FA5DAE1346C}</c15:txfldGUID>
                      <c15:f>Stakeholder!$B$17</c15:f>
                      <c15:dlblFieldTableCache>
                        <c:ptCount val="1"/>
                        <c:pt idx="0">
                          <c:v>s13</c:v>
                        </c:pt>
                      </c15:dlblFieldTableCache>
                    </c15:dlblFTEntry>
                  </c15:dlblFieldTable>
                  <c15:showDataLabelsRange val="0"/>
                </c:ext>
                <c:ext xmlns:c16="http://schemas.microsoft.com/office/drawing/2014/chart" uri="{C3380CC4-5D6E-409C-BE32-E72D297353CC}">
                  <c16:uniqueId val="{0000000C-1DEA-47FF-882C-385F31AB8CA9}"/>
                </c:ext>
              </c:extLst>
            </c:dLbl>
            <c:dLbl>
              <c:idx val="13"/>
              <c:layout>
                <c:manualLayout>
                  <c:x val="-0.12557727610711694"/>
                  <c:y val="-3.8514918572863854E-3"/>
                </c:manualLayout>
              </c:layout>
              <c:tx>
                <c:strRef>
                  <c:f>Stakeholder!$B$18</c:f>
                  <c:strCache>
                    <c:ptCount val="1"/>
                    <c:pt idx="0">
                      <c:v>s14</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{F624228B-A4B8-4F5B-823D-0A2AFF8F45EA}</c15:txfldGUID>
                      <c15:f>Stakeholder!$B$18</c15:f>
                      <c15:dlblFieldTableCache>
                        <c:ptCount val="1"/>
                        <c:pt idx="0">
                          <c:v>s14</c:v>
                        </c:pt>
                      </c15:dlblFieldTableCache>
                    </c15:dlblFTEntry>
                  </c15:dlblFieldTable>
                  <c15:showDataLabelsRange val="0"/>
                </c:ext>
                <c:ext xmlns:c16="http://schemas.microsoft.com/office/drawing/2014/chart" uri="{C3380CC4-5D6E-409C-BE32-E72D297353CC}">
                  <c16:uniqueId val="{0000000D-1DEA-47FF-882C-385F31AB8CA9}"/>
                </c:ext>
              </c:extLst>
            </c:dLbl>
            <c:dLbl>
              <c:idx val="14"/>
              <c:layout>
                <c:manualLayout>
                  <c:x val="-0.13468413199758569"/>
                  <c:y val="5.8996705530503053E-3"/>
                </c:manualLayout>
              </c:layout>
              <c:tx>
                <c:strRef>
                  <c:f>Stakeholder!$B$19</c:f>
                  <c:strCache>
                    <c:ptCount val="1"/>
                    <c:pt idx="0">
                      <c:v>s15</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{169ABA95-DACE-4F89-8B06-9F56FC5DABFD}</c15:txfldGUID>
                      <c15:f>Stakeholder!$B$19</c15:f>
                      <c15:dlblFieldTableCache>
                        <c:ptCount val="1"/>
                        <c:pt idx="0">
                          <c:v>s15</c:v>
                        </c:pt>
                      </c15:dlblFieldTableCache>
                    </c15:dlblFTEntry>
                  </c15:dlblFieldTable>
                  <c15:showDataLabelsRange val="0"/>
                </c:ext>
                <c:ext xmlns:c16="http://schemas.microsoft.com/office/drawing/2014/chart" uri="{C3380CC4-5D6E-409C-BE32-E72D297353CC}">
                  <c16:uniqueId val="{0000000E-1DEA-47FF-882C-385F31AB8CA9}"/>
                </c:ext>
              </c:extLst>
            </c:dLbl>
            <c:dLbl>
              <c:idx val="15"/>
              <c:layout>
                <c:manualLayout>
                  <c:x val="-0.15875984614012245"/>
                  <c:y val="1.9209015786973215E-2"/>
                </c:manualLayout>
              </c:layout>
              <c:tx>
                <c:strRef>
                  <c:f>Stakeholder!$B$20</c:f>
                  <c:strCache>
                    <c:ptCount val="1"/>
                    <c:pt idx="0">
                      <c:v>s16</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{4E33A805-519D-4CD5-B16B-8385F1001DD4}</c15:txfldGUID>
                      <c15:f>Stakeholder!$B$20</c15:f>
                      <c15:dlblFieldTableCache>
                        <c:ptCount val="1"/>
                        <c:pt idx="0">
                          <c:v>s16</c:v>
                        </c:pt>
                      </c15:dlblFieldTableCache>
                    </c15:dlblFTEntry>
                  </c15:dlblFieldTable>
                  <c15:showDataLabelsRange val="0"/>
                </c:ext>
                <c:ext xmlns:c16="http://schemas.microsoft.com/office/drawing/2014/chart" uri="{C3380CC4-5D6E-409C-BE32-E72D297353CC}">
                  <c16:uniqueId val="{0000000F-1DEA-47FF-882C-385F31AB8CA9}"/>
                </c:ext>
              </c:extLst>
            </c:dLbl>
            <c:dLbl>
              <c:idx val="16"/>
              <c:layout>
                <c:manualLayout>
                  <c:x val="-0.13325790948870578"/>
                  <c:y val="2.9148656121248937E-3"/>
                </c:manualLayout>
              </c:layout>
              <c:tx>
                <c:strRef>
                  <c:f>Stakeholder!$B$21</c:f>
                  <c:strCache>
                    <c:ptCount val="1"/>
                    <c:pt idx="0">
                      <c:v>s17</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{2D47342A-6AB4-4D4B-8B70-0AC621FAF338}</c15:txfldGUID>
                      <c15:f>Stakeholder!$B$21</c15:f>
                      <c15:dlblFieldTableCache>
                        <c:ptCount val="1"/>
                        <c:pt idx="0">
                          <c:v>s17</c:v>
                        </c:pt>
                      </c15:dlblFieldTableCache>
                    </c15:dlblFTEntry>
                  </c15:dlblFieldTable>
                  <c15:showDataLabelsRange val="0"/>
                </c:ext>
                <c:ext xmlns:c16="http://schemas.microsoft.com/office/drawing/2014/chart" uri="{C3380CC4-5D6E-409C-BE32-E72D297353CC}">
                  <c16:uniqueId val="{00000010-1DEA-47FF-882C-385F31AB8CA9}"/>
                </c:ext>
              </c:extLst>
            </c:dLbl>
            <c:dLbl>
              <c:idx val="17"/>
              <c:layout>
                <c:manualLayout>
                  <c:x val="-0.14763003874494207"/>
                  <c:y val="1.2806062446941907E-2"/>
                </c:manualLayout>
              </c:layout>
              <c:tx>
                <c:strRef>
                  <c:f>Stakeholder!$B$22</c:f>
                  <c:strCache>
                    <c:ptCount val="1"/>
                    <c:pt idx="0">
                      <c:v>s18</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{F6AFB764-CB57-4DCE-ADB1-52D698A2F8B7}</c15:txfldGUID>
                      <c15:f>Stakeholder!$B$22</c15:f>
                      <c15:dlblFieldTableCache>
                        <c:ptCount val="1"/>
                        <c:pt idx="0">
                          <c:v>s18</c:v>
                        </c:pt>
                      </c15:dlblFieldTableCache>
                    </c15:dlblFTEntry>
                  </c15:dlblFieldTable>
                  <c15:showDataLabelsRange val="0"/>
                </c:ext>
                <c:ext xmlns:c16="http://schemas.microsoft.com/office/drawing/2014/chart" uri="{C3380CC4-5D6E-409C-BE32-E72D297353CC}">
                  <c16:uniqueId val="{00000011-1DEA-47FF-882C-385F31AB8CA9}"/>
                </c:ext>
              </c:extLst>
            </c:dLbl>
            <c:dLbl>
              <c:idx val="18"/>
              <c:layout>
                <c:manualLayout>
                  <c:x val="-0.14983824876495563"/>
                  <c:y val="9.9612919304967826E-3"/>
                </c:manualLayout>
              </c:layout>
              <c:tx>
                <c:strRef>
                  <c:f>Stakeholder!$B$23</c:f>
                  <c:strCache>
                    <c:ptCount val="1"/>
                    <c:pt idx="0">
                      <c:v>s19</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{6DA112D9-4389-471B-928E-11DFC9E3978F}</c15:txfldGUID>
                      <c15:f>Stakeholder!$B$23</c15:f>
                      <c15:dlblFieldTableCache>
                        <c:ptCount val="1"/>
                        <c:pt idx="0">
                          <c:v>s19</c:v>
                        </c:pt>
                      </c15:dlblFieldTableCache>
                    </c15:dlblFTEntry>
                  </c15:dlblFieldTable>
                  <c15:showDataLabelsRange val="0"/>
                </c:ext>
                <c:ext xmlns:c16="http://schemas.microsoft.com/office/drawing/2014/chart" uri="{C3380CC4-5D6E-409C-BE32-E72D297353CC}">
                  <c16:uniqueId val="{00000012-1DEA-47FF-882C-385F31AB8CA9}"/>
                </c:ext>
              </c:extLst>
            </c:dLbl>
            <c:dLbl>
              <c:idx val="19"/>
              <c:layout>
                <c:manualLayout>
                  <c:x val="-0.14422911534144528"/>
                  <c:y val="-2.9148656121248937E-3"/>
                </c:manualLayout>
              </c:layout>
              <c:tx>
                <c:strRef>
                  <c:f>Stakeholder!$B$24</c:f>
                  <c:strCache>
                    <c:ptCount val="1"/>
                    <c:pt idx="0">
                      <c:v>s20</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{40033B68-2E7C-43F5-9D24-A2AA51F6331A}</c15:txfldGUID>
                      <c15:f>Stakeholder!$B$24</c15:f>
                      <c15:dlblFieldTableCache>
                        <c:ptCount val="1"/>
                        <c:pt idx="0">
                          <c:v>s20</c:v>
                        </c:pt>
                      </c15:dlblFieldTableCache>
                    </c15:dlblFTEntry>
                  </c15:dlblFieldTable>
                  <c15:showDataLabelsRange val="0"/>
                </c:ext>
                <c:ext xmlns:c16="http://schemas.microsoft.com/office/drawing/2014/chart" uri="{C3380CC4-5D6E-409C-BE32-E72D297353CC}">
                  <c16:uniqueId val="{00000013-1DEA-47FF-882C-385F31AB8CA9}"/>
                </c:ext>
              </c:extLst>
            </c:dLbl>
            <c:numFmt formatCode="General" sourceLinked="0"/>
            <c:spPr>
              <a:ln>
                <a:noFill/>
              </a:ln>
            </c:spPr>
            <c:txPr>
              <a:bodyPr rot="0" anchor="ctr" anchorCtr="1"/>
              <a:lstStyle/>
              <a:p>
                <a:pPr>
                  <a:defRPr sz="1200">
                    <a:solidFill>
                      <a:sysClr val="windowText" lastClr="000000"/>
                    </a:solidFill>
                  </a:defRPr>
                </a:pPr>
                <a:endParaRPr lang="fr-F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Stakeholder!$D$5:$D$24</c:f>
              <c:numCache>
                <c:formatCode>0</c:formatCode>
                <c:ptCount val="20"/>
                <c:pt idx="0">
                  <c:v>3</c:v>
                </c:pt>
                <c:pt idx="1">
                  <c:v>8</c:v>
                </c:pt>
              </c:numCache>
            </c:numRef>
          </c:xVal>
          <c:yVal>
            <c:numRef>
              <c:f>Stakeholder!$E$5:$E$24</c:f>
              <c:numCache>
                <c:formatCode>0</c:formatCode>
                <c:ptCount val="20"/>
                <c:pt idx="0">
                  <c:v>7</c:v>
                </c:pt>
                <c:pt idx="1">
                  <c:v>9</c:v>
                </c:pt>
              </c:numCache>
            </c:numRef>
          </c:yVal>
          <c:bubbleSize>
            <c:numRef>
              <c:f>Stakeholder!$G$5:$G$24</c:f>
              <c:numCache>
                <c:formatCode>0</c:formatCode>
                <c:ptCount val="20"/>
                <c:pt idx="0">
                  <c:v>1</c:v>
                </c:pt>
                <c:pt idx="1">
                  <c:v>1</c:v>
                </c:pt>
              </c:numCache>
            </c:numRef>
          </c:bubbleSize>
          <c:bubble3D val="0"/>
          <c:extLst>
            <c:ext xmlns:c16="http://schemas.microsoft.com/office/drawing/2014/chart" uri="{C3380CC4-5D6E-409C-BE32-E72D297353CC}">
              <c16:uniqueId val="{00000014-1DEA-47FF-882C-385F31AB8CA9}"/>
            </c:ext>
          </c:extLst>
        </c:ser>
        <c:dLbls>
          <c:showLegendKey val="0"/>
          <c:showVal val="0"/>
          <c:showCatName val="0"/>
          <c:showSerName val="0"/>
          <c:showPercent val="0"/>
          <c:showBubbleSize val="0"/>
        </c:dLbls>
        <c:bubbleScale val="100"/>
        <c:showNegBubbles val="0"/>
        <c:axId val="-1630669456"/>
        <c:axId val="-1630664560"/>
      </c:bubbleChart>
      <c:valAx>
        <c:axId val="-1630669456"/>
        <c:scaling>
          <c:orientation val="minMax"/>
          <c:max val="11"/>
          <c:min val="0"/>
        </c:scaling>
        <c:delete val="0"/>
        <c:axPos val="b"/>
        <c:numFmt formatCode="0" sourceLinked="1"/>
        <c:majorTickMark val="out"/>
        <c:minorTickMark val="none"/>
        <c:tickLblPos val="nextTo"/>
        <c:crossAx val="-1630664560"/>
        <c:crosses val="autoZero"/>
        <c:crossBetween val="midCat"/>
        <c:majorUnit val="1"/>
        <c:minorUnit val="0.1"/>
      </c:valAx>
      <c:valAx>
        <c:axId val="-1630664560"/>
        <c:scaling>
          <c:orientation val="minMax"/>
          <c:max val="11"/>
          <c:min val="0"/>
        </c:scaling>
        <c:delete val="0"/>
        <c:axPos val="l"/>
        <c:numFmt formatCode="0" sourceLinked="1"/>
        <c:majorTickMark val="out"/>
        <c:minorTickMark val="none"/>
        <c:tickLblPos val="nextTo"/>
        <c:crossAx val="-1630669456"/>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spPr>
            <a:solidFill>
              <a:schemeClr val="accent1">
                <a:lumMod val="40000"/>
                <a:lumOff val="60000"/>
              </a:schemeClr>
            </a:solidFill>
            <a:ln>
              <a:solidFill>
                <a:schemeClr val="accent1">
                  <a:lumMod val="60000"/>
                  <a:lumOff val="40000"/>
                </a:schemeClr>
              </a:solidFill>
            </a:ln>
            <a:effectLst/>
          </c:spPr>
          <c:val>
            <c:numRef>
              <c:f>Wertkette!$G$9:$G$18</c:f>
              <c:numCache>
                <c:formatCode>0</c:formatCode>
                <c:ptCount val="10"/>
                <c:pt idx="0">
                  <c:v>3</c:v>
                </c:pt>
                <c:pt idx="1">
                  <c:v>4</c:v>
                </c:pt>
              </c:numCache>
            </c:numRef>
          </c:val>
          <c:extLst>
            <c:ext xmlns:c16="http://schemas.microsoft.com/office/drawing/2014/chart" uri="{C3380CC4-5D6E-409C-BE32-E72D297353CC}">
              <c16:uniqueId val="{00000000-FC10-4B22-B0DA-54582FEE0409}"/>
            </c:ext>
          </c:extLst>
        </c:ser>
        <c:dLbls>
          <c:showLegendKey val="0"/>
          <c:showVal val="0"/>
          <c:showCatName val="0"/>
          <c:showSerName val="0"/>
          <c:showPercent val="0"/>
          <c:showBubbleSize val="0"/>
        </c:dLbls>
        <c:axId val="-1631569056"/>
        <c:axId val="-1631570144"/>
      </c:radarChart>
      <c:catAx>
        <c:axId val="-163156905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1631570144"/>
        <c:crosses val="autoZero"/>
        <c:auto val="1"/>
        <c:lblAlgn val="ctr"/>
        <c:lblOffset val="100"/>
        <c:noMultiLvlLbl val="0"/>
      </c:catAx>
      <c:valAx>
        <c:axId val="-163157014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63156905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tx>
            <c:strRef>
              <c:f>Wertkette!$G$23</c:f>
              <c:strCache>
                <c:ptCount val="1"/>
                <c:pt idx="0">
                  <c:v>1</c:v>
                </c:pt>
              </c:strCache>
            </c:strRef>
          </c:tx>
          <c:spPr>
            <a:solidFill>
              <a:schemeClr val="accent1">
                <a:lumMod val="40000"/>
                <a:lumOff val="60000"/>
              </a:schemeClr>
            </a:solidFill>
            <a:ln>
              <a:solidFill>
                <a:schemeClr val="accent1">
                  <a:lumMod val="60000"/>
                  <a:lumOff val="40000"/>
                </a:schemeClr>
              </a:solidFill>
            </a:ln>
            <a:effectLst/>
          </c:spPr>
          <c:val>
            <c:numRef>
              <c:f>Wertkette!$G$24:$G$32</c:f>
              <c:numCache>
                <c:formatCode>0</c:formatCode>
                <c:ptCount val="9"/>
                <c:pt idx="0">
                  <c:v>4</c:v>
                </c:pt>
                <c:pt idx="1">
                  <c:v>4</c:v>
                </c:pt>
                <c:pt idx="2">
                  <c:v>1</c:v>
                </c:pt>
                <c:pt idx="3">
                  <c:v>1</c:v>
                </c:pt>
                <c:pt idx="4">
                  <c:v>4</c:v>
                </c:pt>
                <c:pt idx="5">
                  <c:v>1</c:v>
                </c:pt>
                <c:pt idx="6">
                  <c:v>1</c:v>
                </c:pt>
                <c:pt idx="7">
                  <c:v>1</c:v>
                </c:pt>
                <c:pt idx="8">
                  <c:v>1</c:v>
                </c:pt>
              </c:numCache>
            </c:numRef>
          </c:val>
          <c:extLst>
            <c:ext xmlns:c16="http://schemas.microsoft.com/office/drawing/2014/chart" uri="{C3380CC4-5D6E-409C-BE32-E72D297353CC}">
              <c16:uniqueId val="{00000000-3A53-4BE9-856D-B3709E2B10A5}"/>
            </c:ext>
          </c:extLst>
        </c:ser>
        <c:dLbls>
          <c:showLegendKey val="0"/>
          <c:showVal val="0"/>
          <c:showCatName val="0"/>
          <c:showSerName val="0"/>
          <c:showPercent val="0"/>
          <c:showBubbleSize val="0"/>
        </c:dLbls>
        <c:axId val="-1631567424"/>
        <c:axId val="-1631579392"/>
      </c:radarChart>
      <c:catAx>
        <c:axId val="-1631567424"/>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1631579392"/>
        <c:crosses val="autoZero"/>
        <c:auto val="1"/>
        <c:lblAlgn val="ctr"/>
        <c:lblOffset val="100"/>
        <c:noMultiLvlLbl val="0"/>
      </c:catAx>
      <c:valAx>
        <c:axId val="-163157939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63156742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spPr>
            <a:solidFill>
              <a:schemeClr val="accent1">
                <a:lumMod val="40000"/>
                <a:lumOff val="60000"/>
              </a:schemeClr>
            </a:solidFill>
            <a:ln>
              <a:solidFill>
                <a:schemeClr val="accent1">
                  <a:lumMod val="60000"/>
                  <a:lumOff val="40000"/>
                </a:schemeClr>
              </a:solidFill>
            </a:ln>
            <a:effectLst/>
          </c:spPr>
          <c:val>
            <c:numRef>
              <c:f>Wertkette!$G$37:$G$46</c:f>
              <c:numCache>
                <c:formatCode>0</c:formatCode>
                <c:ptCount val="10"/>
                <c:pt idx="0">
                  <c:v>3</c:v>
                </c:pt>
                <c:pt idx="1">
                  <c:v>2</c:v>
                </c:pt>
              </c:numCache>
            </c:numRef>
          </c:val>
          <c:extLst>
            <c:ext xmlns:c16="http://schemas.microsoft.com/office/drawing/2014/chart" uri="{C3380CC4-5D6E-409C-BE32-E72D297353CC}">
              <c16:uniqueId val="{00000000-E3AD-46C7-A1EF-950070400093}"/>
            </c:ext>
          </c:extLst>
        </c:ser>
        <c:dLbls>
          <c:showLegendKey val="0"/>
          <c:showVal val="0"/>
          <c:showCatName val="0"/>
          <c:showSerName val="0"/>
          <c:showPercent val="0"/>
          <c:showBubbleSize val="0"/>
        </c:dLbls>
        <c:axId val="-1631577760"/>
        <c:axId val="-1631567968"/>
      </c:radarChart>
      <c:catAx>
        <c:axId val="-1631577760"/>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1631567968"/>
        <c:crosses val="autoZero"/>
        <c:auto val="1"/>
        <c:lblAlgn val="ctr"/>
        <c:lblOffset val="100"/>
        <c:noMultiLvlLbl val="0"/>
      </c:catAx>
      <c:valAx>
        <c:axId val="-163156796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63157776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spPr>
            <a:solidFill>
              <a:schemeClr val="accent1">
                <a:lumMod val="40000"/>
                <a:lumOff val="60000"/>
              </a:schemeClr>
            </a:solidFill>
            <a:ln>
              <a:solidFill>
                <a:schemeClr val="accent1">
                  <a:lumMod val="60000"/>
                  <a:lumOff val="40000"/>
                </a:schemeClr>
              </a:solidFill>
            </a:ln>
            <a:effectLst/>
          </c:spPr>
          <c:val>
            <c:numRef>
              <c:f>Wertkette!$G$51:$G$60</c:f>
              <c:numCache>
                <c:formatCode>0</c:formatCode>
                <c:ptCount val="10"/>
                <c:pt idx="0">
                  <c:v>3</c:v>
                </c:pt>
                <c:pt idx="1">
                  <c:v>4</c:v>
                </c:pt>
                <c:pt idx="2">
                  <c:v>1</c:v>
                </c:pt>
              </c:numCache>
            </c:numRef>
          </c:val>
          <c:extLst>
            <c:ext xmlns:c16="http://schemas.microsoft.com/office/drawing/2014/chart" uri="{C3380CC4-5D6E-409C-BE32-E72D297353CC}">
              <c16:uniqueId val="{00000000-4EB1-4872-82EA-F7880D56F92D}"/>
            </c:ext>
          </c:extLst>
        </c:ser>
        <c:dLbls>
          <c:showLegendKey val="0"/>
          <c:showVal val="0"/>
          <c:showCatName val="0"/>
          <c:showSerName val="0"/>
          <c:showPercent val="0"/>
          <c:showBubbleSize val="0"/>
        </c:dLbls>
        <c:axId val="-1631572320"/>
        <c:axId val="-1631566336"/>
      </c:radarChart>
      <c:catAx>
        <c:axId val="-1631572320"/>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1631566336"/>
        <c:crosses val="autoZero"/>
        <c:auto val="1"/>
        <c:lblAlgn val="ctr"/>
        <c:lblOffset val="100"/>
        <c:noMultiLvlLbl val="0"/>
      </c:catAx>
      <c:valAx>
        <c:axId val="-163156633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63157232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spPr>
            <a:solidFill>
              <a:schemeClr val="accent1">
                <a:lumMod val="40000"/>
                <a:lumOff val="60000"/>
              </a:schemeClr>
            </a:solidFill>
            <a:ln>
              <a:solidFill>
                <a:schemeClr val="accent1">
                  <a:lumMod val="60000"/>
                  <a:lumOff val="40000"/>
                </a:schemeClr>
              </a:solidFill>
            </a:ln>
            <a:effectLst/>
          </c:spPr>
          <c:val>
            <c:numRef>
              <c:f>Wertkette!$G$65:$G$74</c:f>
              <c:numCache>
                <c:formatCode>0</c:formatCode>
                <c:ptCount val="10"/>
                <c:pt idx="0">
                  <c:v>0</c:v>
                </c:pt>
                <c:pt idx="1">
                  <c:v>4</c:v>
                </c:pt>
                <c:pt idx="2">
                  <c:v>1</c:v>
                </c:pt>
              </c:numCache>
            </c:numRef>
          </c:val>
          <c:extLst>
            <c:ext xmlns:c16="http://schemas.microsoft.com/office/drawing/2014/chart" uri="{C3380CC4-5D6E-409C-BE32-E72D297353CC}">
              <c16:uniqueId val="{00000000-6F52-4A6C-87B6-0689313E486F}"/>
            </c:ext>
          </c:extLst>
        </c:ser>
        <c:dLbls>
          <c:showLegendKey val="0"/>
          <c:showVal val="0"/>
          <c:showCatName val="0"/>
          <c:showSerName val="0"/>
          <c:showPercent val="0"/>
          <c:showBubbleSize val="0"/>
        </c:dLbls>
        <c:axId val="-1631577216"/>
        <c:axId val="-1631565248"/>
      </c:radarChart>
      <c:catAx>
        <c:axId val="-1631577216"/>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1631565248"/>
        <c:crosses val="autoZero"/>
        <c:auto val="1"/>
        <c:lblAlgn val="ctr"/>
        <c:lblOffset val="100"/>
        <c:noMultiLvlLbl val="0"/>
      </c:catAx>
      <c:valAx>
        <c:axId val="-163156524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6315772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0.12203462222566488"/>
          <c:y val="2.6958651978024033E-2"/>
          <c:w val="0.83886613767376805"/>
          <c:h val="0.91532703657865944"/>
        </c:manualLayout>
      </c:layout>
      <c:bubbleChart>
        <c:varyColors val="1"/>
        <c:ser>
          <c:idx val="0"/>
          <c:order val="0"/>
          <c:spPr>
            <a:solidFill>
              <a:schemeClr val="accent1">
                <a:alpha val="50000"/>
              </a:schemeClr>
            </a:solidFill>
          </c:spPr>
          <c:invertIfNegative val="0"/>
          <c:dPt>
            <c:idx val="0"/>
            <c:invertIfNegative val="0"/>
            <c:bubble3D val="0"/>
            <c:extLst>
              <c:ext xmlns:c16="http://schemas.microsoft.com/office/drawing/2014/chart" uri="{C3380CC4-5D6E-409C-BE32-E72D297353CC}">
                <c16:uniqueId val="{00000000-6BF3-403A-A9B1-1D1AAEA8D7F2}"/>
              </c:ext>
            </c:extLst>
          </c:dPt>
          <c:dPt>
            <c:idx val="1"/>
            <c:invertIfNegative val="0"/>
            <c:bubble3D val="0"/>
            <c:extLst>
              <c:ext xmlns:c16="http://schemas.microsoft.com/office/drawing/2014/chart" uri="{C3380CC4-5D6E-409C-BE32-E72D297353CC}">
                <c16:uniqueId val="{00000001-6BF3-403A-A9B1-1D1AAEA8D7F2}"/>
              </c:ext>
            </c:extLst>
          </c:dPt>
          <c:dPt>
            <c:idx val="2"/>
            <c:invertIfNegative val="0"/>
            <c:bubble3D val="0"/>
            <c:extLst>
              <c:ext xmlns:c16="http://schemas.microsoft.com/office/drawing/2014/chart" uri="{C3380CC4-5D6E-409C-BE32-E72D297353CC}">
                <c16:uniqueId val="{00000002-6BF3-403A-A9B1-1D1AAEA8D7F2}"/>
              </c:ext>
            </c:extLst>
          </c:dPt>
          <c:dPt>
            <c:idx val="3"/>
            <c:invertIfNegative val="0"/>
            <c:bubble3D val="0"/>
            <c:extLst>
              <c:ext xmlns:c16="http://schemas.microsoft.com/office/drawing/2014/chart" uri="{C3380CC4-5D6E-409C-BE32-E72D297353CC}">
                <c16:uniqueId val="{00000003-6BF3-403A-A9B1-1D1AAEA8D7F2}"/>
              </c:ext>
            </c:extLst>
          </c:dPt>
          <c:dPt>
            <c:idx val="4"/>
            <c:invertIfNegative val="0"/>
            <c:bubble3D val="0"/>
            <c:extLst>
              <c:ext xmlns:c16="http://schemas.microsoft.com/office/drawing/2014/chart" uri="{C3380CC4-5D6E-409C-BE32-E72D297353CC}">
                <c16:uniqueId val="{00000004-6BF3-403A-A9B1-1D1AAEA8D7F2}"/>
              </c:ext>
            </c:extLst>
          </c:dPt>
          <c:dPt>
            <c:idx val="5"/>
            <c:invertIfNegative val="0"/>
            <c:bubble3D val="0"/>
            <c:extLst>
              <c:ext xmlns:c16="http://schemas.microsoft.com/office/drawing/2014/chart" uri="{C3380CC4-5D6E-409C-BE32-E72D297353CC}">
                <c16:uniqueId val="{00000005-6BF3-403A-A9B1-1D1AAEA8D7F2}"/>
              </c:ext>
            </c:extLst>
          </c:dPt>
          <c:dPt>
            <c:idx val="6"/>
            <c:invertIfNegative val="0"/>
            <c:bubble3D val="0"/>
            <c:extLst>
              <c:ext xmlns:c16="http://schemas.microsoft.com/office/drawing/2014/chart" uri="{C3380CC4-5D6E-409C-BE32-E72D297353CC}">
                <c16:uniqueId val="{00000006-6BF3-403A-A9B1-1D1AAEA8D7F2}"/>
              </c:ext>
            </c:extLst>
          </c:dPt>
          <c:dPt>
            <c:idx val="7"/>
            <c:invertIfNegative val="0"/>
            <c:bubble3D val="0"/>
            <c:extLst>
              <c:ext xmlns:c16="http://schemas.microsoft.com/office/drawing/2014/chart" uri="{C3380CC4-5D6E-409C-BE32-E72D297353CC}">
                <c16:uniqueId val="{00000007-6BF3-403A-A9B1-1D1AAEA8D7F2}"/>
              </c:ext>
            </c:extLst>
          </c:dPt>
          <c:dPt>
            <c:idx val="8"/>
            <c:invertIfNegative val="0"/>
            <c:bubble3D val="0"/>
            <c:extLst>
              <c:ext xmlns:c16="http://schemas.microsoft.com/office/drawing/2014/chart" uri="{C3380CC4-5D6E-409C-BE32-E72D297353CC}">
                <c16:uniqueId val="{00000008-6BF3-403A-A9B1-1D1AAEA8D7F2}"/>
              </c:ext>
            </c:extLst>
          </c:dPt>
          <c:dPt>
            <c:idx val="9"/>
            <c:invertIfNegative val="0"/>
            <c:bubble3D val="0"/>
            <c:extLst>
              <c:ext xmlns:c16="http://schemas.microsoft.com/office/drawing/2014/chart" uri="{C3380CC4-5D6E-409C-BE32-E72D297353CC}">
                <c16:uniqueId val="{00000009-6BF3-403A-A9B1-1D1AAEA8D7F2}"/>
              </c:ext>
            </c:extLst>
          </c:dPt>
          <c:dPt>
            <c:idx val="10"/>
            <c:invertIfNegative val="0"/>
            <c:bubble3D val="0"/>
            <c:extLst>
              <c:ext xmlns:c16="http://schemas.microsoft.com/office/drawing/2014/chart" uri="{C3380CC4-5D6E-409C-BE32-E72D297353CC}">
                <c16:uniqueId val="{0000000A-6BF3-403A-A9B1-1D1AAEA8D7F2}"/>
              </c:ext>
            </c:extLst>
          </c:dPt>
          <c:dPt>
            <c:idx val="11"/>
            <c:invertIfNegative val="0"/>
            <c:bubble3D val="0"/>
            <c:extLst>
              <c:ext xmlns:c16="http://schemas.microsoft.com/office/drawing/2014/chart" uri="{C3380CC4-5D6E-409C-BE32-E72D297353CC}">
                <c16:uniqueId val="{0000000B-6BF3-403A-A9B1-1D1AAEA8D7F2}"/>
              </c:ext>
            </c:extLst>
          </c:dPt>
          <c:dPt>
            <c:idx val="12"/>
            <c:invertIfNegative val="0"/>
            <c:bubble3D val="0"/>
            <c:extLst>
              <c:ext xmlns:c16="http://schemas.microsoft.com/office/drawing/2014/chart" uri="{C3380CC4-5D6E-409C-BE32-E72D297353CC}">
                <c16:uniqueId val="{0000000C-6BF3-403A-A9B1-1D1AAEA8D7F2}"/>
              </c:ext>
            </c:extLst>
          </c:dPt>
          <c:dPt>
            <c:idx val="13"/>
            <c:invertIfNegative val="0"/>
            <c:bubble3D val="0"/>
            <c:extLst>
              <c:ext xmlns:c16="http://schemas.microsoft.com/office/drawing/2014/chart" uri="{C3380CC4-5D6E-409C-BE32-E72D297353CC}">
                <c16:uniqueId val="{0000000D-6BF3-403A-A9B1-1D1AAEA8D7F2}"/>
              </c:ext>
            </c:extLst>
          </c:dPt>
          <c:dPt>
            <c:idx val="14"/>
            <c:invertIfNegative val="0"/>
            <c:bubble3D val="0"/>
            <c:extLst>
              <c:ext xmlns:c16="http://schemas.microsoft.com/office/drawing/2014/chart" uri="{C3380CC4-5D6E-409C-BE32-E72D297353CC}">
                <c16:uniqueId val="{0000000E-6BF3-403A-A9B1-1D1AAEA8D7F2}"/>
              </c:ext>
            </c:extLst>
          </c:dPt>
          <c:dLbls>
            <c:dLbl>
              <c:idx val="0"/>
              <c:tx>
                <c:strRef>
                  <c:f>Produkte!$B$5</c:f>
                  <c:strCache>
                    <c:ptCount val="1"/>
                    <c:pt idx="0">
                      <c:v>P1</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{C5433F02-33D2-437E-A9CF-5F4DD9297CEE}</c15:txfldGUID>
                      <c15:f>Produkte!$B$5</c15:f>
                      <c15:dlblFieldTableCache>
                        <c:ptCount val="1"/>
                        <c:pt idx="0">
                          <c:v>P1</c:v>
                        </c:pt>
                      </c15:dlblFieldTableCache>
                    </c15:dlblFTEntry>
                  </c15:dlblFieldTable>
                  <c15:showDataLabelsRange val="0"/>
                </c:ext>
                <c:ext xmlns:c16="http://schemas.microsoft.com/office/drawing/2014/chart" uri="{C3380CC4-5D6E-409C-BE32-E72D297353CC}">
                  <c16:uniqueId val="{00000000-6BF3-403A-A9B1-1D1AAEA8D7F2}"/>
                </c:ext>
              </c:extLst>
            </c:dLbl>
            <c:dLbl>
              <c:idx val="1"/>
              <c:tx>
                <c:strRef>
                  <c:f>Produkte!$B$6</c:f>
                  <c:strCache>
                    <c:ptCount val="1"/>
                    <c:pt idx="0">
                      <c:v>P2</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{396B1855-7ED6-4923-824C-60ABF6E94B43}</c15:txfldGUID>
                      <c15:f>Produkte!$B$6</c15:f>
                      <c15:dlblFieldTableCache>
                        <c:ptCount val="1"/>
                        <c:pt idx="0">
                          <c:v>P2</c:v>
                        </c:pt>
                      </c15:dlblFieldTableCache>
                    </c15:dlblFTEntry>
                  </c15:dlblFieldTable>
                  <c15:showDataLabelsRange val="0"/>
                </c:ext>
                <c:ext xmlns:c16="http://schemas.microsoft.com/office/drawing/2014/chart" uri="{C3380CC4-5D6E-409C-BE32-E72D297353CC}">
                  <c16:uniqueId val="{00000001-6BF3-403A-A9B1-1D1AAEA8D7F2}"/>
                </c:ext>
              </c:extLst>
            </c:dLbl>
            <c:dLbl>
              <c:idx val="2"/>
              <c:layout>
                <c:manualLayout>
                  <c:x val="-0.11427956485141658"/>
                  <c:y val="0"/>
                </c:manualLayout>
              </c:layout>
              <c:tx>
                <c:strRef>
                  <c:f>Produkte!$B$7</c:f>
                  <c:strCache>
                    <c:ptCount val="1"/>
                    <c:pt idx="0">
                      <c:v>P3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{1D17AEBC-798B-4EAD-A593-BDF165E2E340}</c15:txfldGUID>
                      <c15:f>Produkte!$B$7</c15:f>
                      <c15:dlblFieldTableCache>
                        <c:ptCount val="1"/>
                        <c:pt idx="0">
                          <c:v>P3</c:v>
                        </c:pt>
                      </c15:dlblFieldTableCache>
                    </c15:dlblFTEntry>
                  </c15:dlblFieldTable>
                  <c15:showDataLabelsRange val="0"/>
                </c:ext>
                <c:ext xmlns:c16="http://schemas.microsoft.com/office/drawing/2014/chart" uri="{C3380CC4-5D6E-409C-BE32-E72D297353CC}">
                  <c16:uniqueId val="{00000002-6BF3-403A-A9B1-1D1AAEA8D7F2}"/>
                </c:ext>
              </c:extLst>
            </c:dLbl>
            <c:dLbl>
              <c:idx val="3"/>
              <c:layout>
                <c:manualLayout>
                  <c:x val="-0.1413431643101446"/>
                  <c:y val="2.1416768115255264E-3"/>
                </c:manualLayout>
              </c:layout>
              <c:tx>
                <c:strRef>
                  <c:f>Produkte!$B$8</c:f>
                  <c:strCache>
                    <c:ptCount val="1"/>
                    <c:pt idx="0">
                      <c:v>P4</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{AF970360-6AC3-472D-8C74-202C9511D4D2}</c15:txfldGUID>
                      <c15:f>Produkte!$B$8</c15:f>
                      <c15:dlblFieldTableCache>
                        <c:ptCount val="1"/>
                        <c:pt idx="0">
                          <c:v>P4</c:v>
                        </c:pt>
                      </c15:dlblFieldTableCache>
                    </c15:dlblFTEntry>
                  </c15:dlblFieldTable>
                  <c15:showDataLabelsRange val="0"/>
                </c:ext>
                <c:ext xmlns:c16="http://schemas.microsoft.com/office/drawing/2014/chart" uri="{C3380CC4-5D6E-409C-BE32-E72D297353CC}">
                  <c16:uniqueId val="{00000003-6BF3-403A-A9B1-1D1AAEA8D7F2}"/>
                </c:ext>
              </c:extLst>
            </c:dLbl>
            <c:dLbl>
              <c:idx val="4"/>
              <c:tx>
                <c:strRef>
                  <c:f>Produkte!$B$9</c:f>
                  <c:strCache>
                    <c:ptCount val="1"/>
                    <c:pt idx="0">
                      <c:v>P5</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{46735A69-1419-4157-90EB-DE08FD3D8555}</c15:txfldGUID>
                      <c15:f>Produkte!$B$9</c15:f>
                      <c15:dlblFieldTableCache>
                        <c:ptCount val="1"/>
                        <c:pt idx="0">
                          <c:v>P5</c:v>
                        </c:pt>
                      </c15:dlblFieldTableCache>
                    </c15:dlblFTEntry>
                  </c15:dlblFieldTable>
                  <c15:showDataLabelsRange val="0"/>
                </c:ext>
                <c:ext xmlns:c16="http://schemas.microsoft.com/office/drawing/2014/chart" uri="{C3380CC4-5D6E-409C-BE32-E72D297353CC}">
                  <c16:uniqueId val="{00000004-6BF3-403A-A9B1-1D1AAEA8D7F2}"/>
                </c:ext>
              </c:extLst>
            </c:dLbl>
            <c:dLbl>
              <c:idx val="5"/>
              <c:layout>
                <c:manualLayout>
                  <c:x val="-0.11247532488750138"/>
                  <c:y val="-1.0708384057627633E-2"/>
                </c:manualLayout>
              </c:layout>
              <c:tx>
                <c:strRef>
                  <c:f>Produkte!$B$10</c:f>
                  <c:strCache>
                    <c:ptCount val="1"/>
                    <c:pt idx="0">
                      <c:v>P6</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{98354A66-6E74-4A23-B2C1-8943168C4A6C}</c15:txfldGUID>
                      <c15:f>Produkte!$B$10</c15:f>
                      <c15:dlblFieldTableCache>
                        <c:ptCount val="1"/>
                        <c:pt idx="0">
                          <c:v>P6</c:v>
                        </c:pt>
                      </c15:dlblFieldTableCache>
                    </c15:dlblFTEntry>
                  </c15:dlblFieldTable>
                  <c15:showDataLabelsRange val="0"/>
                </c:ext>
                <c:ext xmlns:c16="http://schemas.microsoft.com/office/drawing/2014/chart" uri="{C3380CC4-5D6E-409C-BE32-E72D297353CC}">
                  <c16:uniqueId val="{00000005-6BF3-403A-A9B1-1D1AAEA8D7F2}"/>
                </c:ext>
              </c:extLst>
            </c:dLbl>
            <c:dLbl>
              <c:idx val="6"/>
              <c:layout>
                <c:manualLayout>
                  <c:x val="-0.10525836503184058"/>
                  <c:y val="1.2850060869153159E-2"/>
                </c:manualLayout>
              </c:layout>
              <c:tx>
                <c:strRef>
                  <c:f>Produkte!$B$11</c:f>
                  <c:strCache>
                    <c:ptCount val="1"/>
                    <c:pt idx="0">
                      <c:v>P7</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{B289C136-C170-4CCF-B28B-895902D9A920}</c15:txfldGUID>
                      <c15:f>Produkte!$B$11</c15:f>
                      <c15:dlblFieldTableCache>
                        <c:ptCount val="1"/>
                        <c:pt idx="0">
                          <c:v>P7</c:v>
                        </c:pt>
                      </c15:dlblFieldTableCache>
                    </c15:dlblFTEntry>
                  </c15:dlblFieldTable>
                  <c15:showDataLabelsRange val="0"/>
                </c:ext>
                <c:ext xmlns:c16="http://schemas.microsoft.com/office/drawing/2014/chart" uri="{C3380CC4-5D6E-409C-BE32-E72D297353CC}">
                  <c16:uniqueId val="{00000006-6BF3-403A-A9B1-1D1AAEA8D7F2}"/>
                </c:ext>
              </c:extLst>
            </c:dLbl>
            <c:dLbl>
              <c:idx val="7"/>
              <c:layout>
                <c:manualLayout>
                  <c:x val="-0.10164988510401017"/>
                  <c:y val="-6.4250304345765796E-3"/>
                </c:manualLayout>
              </c:layout>
              <c:tx>
                <c:strRef>
                  <c:f>Produkte!$B$12</c:f>
                  <c:strCache>
                    <c:ptCount val="1"/>
                    <c:pt idx="0">
                      <c:v>P8</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{19D3370E-AC65-4FD8-95FB-7FB110B65D58}</c15:txfldGUID>
                      <c15:f>Produkte!$B$12</c15:f>
                      <c15:dlblFieldTableCache>
                        <c:ptCount val="1"/>
                        <c:pt idx="0">
                          <c:v>P8</c:v>
                        </c:pt>
                      </c15:dlblFieldTableCache>
                    </c15:dlblFTEntry>
                  </c15:dlblFieldTable>
                  <c15:showDataLabelsRange val="0"/>
                </c:ext>
                <c:ext xmlns:c16="http://schemas.microsoft.com/office/drawing/2014/chart" uri="{C3380CC4-5D6E-409C-BE32-E72D297353CC}">
                  <c16:uniqueId val="{00000007-6BF3-403A-A9B1-1D1AAEA8D7F2}"/>
                </c:ext>
              </c:extLst>
            </c:dLbl>
            <c:dLbl>
              <c:idx val="8"/>
              <c:layout>
                <c:manualLayout>
                  <c:x val="-0.1413431643101446"/>
                  <c:y val="-6.4250304345765796E-3"/>
                </c:manualLayout>
              </c:layout>
              <c:tx>
                <c:strRef>
                  <c:f>Produkte!$B$13</c:f>
                  <c:strCache>
                    <c:ptCount val="1"/>
                    <c:pt idx="0">
                      <c:v>P9</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{7BA98004-9F5A-4B29-8E8F-6B9717094E60}</c15:txfldGUID>
                      <c15:f>Produkte!$B$13</c15:f>
                      <c15:dlblFieldTableCache>
                        <c:ptCount val="1"/>
                        <c:pt idx="0">
                          <c:v>P9</c:v>
                        </c:pt>
                      </c15:dlblFieldTableCache>
                    </c15:dlblFTEntry>
                  </c15:dlblFieldTable>
                  <c15:showDataLabelsRange val="0"/>
                </c:ext>
                <c:ext xmlns:c16="http://schemas.microsoft.com/office/drawing/2014/chart" uri="{C3380CC4-5D6E-409C-BE32-E72D297353CC}">
                  <c16:uniqueId val="{00000008-6BF3-403A-A9B1-1D1AAEA8D7F2}"/>
                </c:ext>
              </c:extLst>
            </c:dLbl>
            <c:dLbl>
              <c:idx val="9"/>
              <c:layout>
                <c:manualLayout>
                  <c:x val="-0.12426610408475666"/>
                  <c:y val="2.1416768115255266E-2"/>
                </c:manualLayout>
              </c:layout>
              <c:tx>
                <c:strRef>
                  <c:f>Produkte!$B$14</c:f>
                  <c:strCache>
                    <c:ptCount val="1"/>
                    <c:pt idx="0">
                      <c:v>P10</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{E5AF94D3-B4A8-4029-BC50-1184EE4A18CC}</c15:txfldGUID>
                      <c15:f>Produkte!$B$14</c15:f>
                      <c15:dlblFieldTableCache>
                        <c:ptCount val="1"/>
                        <c:pt idx="0">
                          <c:v>P10</c:v>
                        </c:pt>
                      </c15:dlblFieldTableCache>
                    </c15:dlblFTEntry>
                  </c15:dlblFieldTable>
                  <c15:showDataLabelsRange val="0"/>
                </c:ext>
                <c:ext xmlns:c16="http://schemas.microsoft.com/office/drawing/2014/chart" uri="{C3380CC4-5D6E-409C-BE32-E72D297353CC}">
                  <c16:uniqueId val="{00000009-6BF3-403A-A9B1-1D1AAEA8D7F2}"/>
                </c:ext>
              </c:extLst>
            </c:dLbl>
            <c:dLbl>
              <c:idx val="10"/>
              <c:layout>
                <c:manualLayout>
                  <c:x val="-0.10802794440951985"/>
                  <c:y val="-1.2850060869153159E-2"/>
                </c:manualLayout>
              </c:layout>
              <c:tx>
                <c:strRef>
                  <c:f>Produkte!$B$15</c:f>
                  <c:strCache>
                    <c:ptCount val="1"/>
                    <c:pt idx="0">
                      <c:v>P11</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{A0475358-C641-42F8-AA89-E113D8435657}</c15:txfldGUID>
                      <c15:f>Produkte!$B$15</c15:f>
                      <c15:dlblFieldTableCache>
                        <c:ptCount val="1"/>
                        <c:pt idx="0">
                          <c:v>P11</c:v>
                        </c:pt>
                      </c15:dlblFieldTableCache>
                    </c15:dlblFTEntry>
                  </c15:dlblFieldTable>
                  <c15:showDataLabelsRange val="0"/>
                </c:ext>
                <c:ext xmlns:c16="http://schemas.microsoft.com/office/drawing/2014/chart" uri="{C3380CC4-5D6E-409C-BE32-E72D297353CC}">
                  <c16:uniqueId val="{0000000A-6BF3-403A-A9B1-1D1AAEA8D7F2}"/>
                </c:ext>
              </c:extLst>
            </c:dLbl>
            <c:dLbl>
              <c:idx val="11"/>
              <c:layout>
                <c:manualLayout>
                  <c:x val="-0.12787458401258706"/>
                  <c:y val="-2.1416768115255266E-2"/>
                </c:manualLayout>
              </c:layout>
              <c:tx>
                <c:strRef>
                  <c:f>Produkte!$B$16</c:f>
                  <c:strCache>
                    <c:ptCount val="1"/>
                    <c:pt idx="0">
                      <c:v>P12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{569943CF-34D9-4B96-933D-2146AC8D800F}</c15:txfldGUID>
                      <c15:f>Produkte!$B$16</c15:f>
                      <c15:dlblFieldTableCache>
                        <c:ptCount val="1"/>
                        <c:pt idx="0">
                          <c:v>P12</c:v>
                        </c:pt>
                      </c15:dlblFieldTableCache>
                    </c15:dlblFTEntry>
                  </c15:dlblFieldTable>
                  <c15:showDataLabelsRange val="0"/>
                </c:ext>
                <c:ext xmlns:c16="http://schemas.microsoft.com/office/drawing/2014/chart" uri="{C3380CC4-5D6E-409C-BE32-E72D297353CC}">
                  <c16:uniqueId val="{0000000B-6BF3-403A-A9B1-1D1AAEA8D7F2}"/>
                </c:ext>
              </c:extLst>
            </c:dLbl>
            <c:dLbl>
              <c:idx val="12"/>
              <c:layout>
                <c:manualLayout>
                  <c:x val="-0.14411274368782387"/>
                  <c:y val="0"/>
                </c:manualLayout>
              </c:layout>
              <c:tx>
                <c:strRef>
                  <c:f>Produkte!$B$17</c:f>
                  <c:strCache>
                    <c:ptCount val="1"/>
                    <c:pt idx="0">
                      <c:v>P13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{1E770D93-76AB-4689-A3CC-B3CD5D58C019}</c15:txfldGUID>
                      <c15:f>Produkte!$B$17</c15:f>
                      <c15:dlblFieldTableCache>
                        <c:ptCount val="1"/>
                        <c:pt idx="0">
                          <c:v>P13</c:v>
                        </c:pt>
                      </c15:dlblFieldTableCache>
                    </c15:dlblFTEntry>
                  </c15:dlblFieldTable>
                  <c15:showDataLabelsRange val="0"/>
                </c:ext>
                <c:ext xmlns:c16="http://schemas.microsoft.com/office/drawing/2014/chart" uri="{C3380CC4-5D6E-409C-BE32-E72D297353CC}">
                  <c16:uniqueId val="{0000000C-6BF3-403A-A9B1-1D1AAEA8D7F2}"/>
                </c:ext>
              </c:extLst>
            </c:dLbl>
            <c:dLbl>
              <c:idx val="13"/>
              <c:tx>
                <c:strRef>
                  <c:f>Produkte!$B$18</c:f>
                  <c:strCache>
                    <c:ptCount val="1"/>
                    <c:pt idx="0">
                      <c:v>P14</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{8B40A1B9-D0F5-45AB-94D9-D566A6E0403A}</c15:txfldGUID>
                      <c15:f>Produkte!$B$18</c15:f>
                      <c15:dlblFieldTableCache>
                        <c:ptCount val="1"/>
                        <c:pt idx="0">
                          <c:v>P14</c:v>
                        </c:pt>
                      </c15:dlblFieldTableCache>
                    </c15:dlblFTEntry>
                  </c15:dlblFieldTable>
                  <c15:showDataLabelsRange val="0"/>
                </c:ext>
                <c:ext xmlns:c16="http://schemas.microsoft.com/office/drawing/2014/chart" uri="{C3380CC4-5D6E-409C-BE32-E72D297353CC}">
                  <c16:uniqueId val="{0000000D-6BF3-403A-A9B1-1D1AAEA8D7F2}"/>
                </c:ext>
              </c:extLst>
            </c:dLbl>
            <c:dLbl>
              <c:idx val="14"/>
              <c:tx>
                <c:strRef>
                  <c:f>Produkte!$B$19</c:f>
                  <c:strCache>
                    <c:ptCount val="1"/>
                    <c:pt idx="0">
                      <c:v>P15</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{C728DDBA-2A49-4E86-B7D6-F772D190EE94}</c15:txfldGUID>
                      <c15:f>Produkte!$B$19</c15:f>
                      <c15:dlblFieldTableCache>
                        <c:ptCount val="1"/>
                        <c:pt idx="0">
                          <c:v>P15</c:v>
                        </c:pt>
                      </c15:dlblFieldTableCache>
                    </c15:dlblFTEntry>
                  </c15:dlblFieldTable>
                  <c15:showDataLabelsRange val="0"/>
                </c:ext>
                <c:ext xmlns:c16="http://schemas.microsoft.com/office/drawing/2014/chart" uri="{C3380CC4-5D6E-409C-BE32-E72D297353CC}">
                  <c16:uniqueId val="{0000000E-6BF3-403A-A9B1-1D1AAEA8D7F2}"/>
                </c:ext>
              </c:extLst>
            </c:dLbl>
            <c:dLbl>
              <c:idx val="15"/>
              <c:layout>
                <c:manualLayout>
                  <c:x val="-0.12607034404867187"/>
                  <c:y val="6.4250304345765796E-3"/>
                </c:manualLayout>
              </c:layout>
              <c:tx>
                <c:strRef>
                  <c:f>Produkte!$B$20</c:f>
                  <c:strCache>
                    <c:ptCount val="1"/>
                    <c:pt idx="0">
                      <c:v>P16</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{99E98E7E-630E-4F61-B1F1-D3402F5F13B1}</c15:txfldGUID>
                      <c15:f>Produkte!$B$20</c15:f>
                      <c15:dlblFieldTableCache>
                        <c:ptCount val="1"/>
                        <c:pt idx="0">
                          <c:v>P16</c:v>
                        </c:pt>
                      </c15:dlblFieldTableCache>
                    </c15:dlblFTEntry>
                  </c15:dlblFieldTable>
                  <c15:showDataLabelsRange val="0"/>
                </c:ext>
                <c:ext xmlns:c16="http://schemas.microsoft.com/office/drawing/2014/chart" uri="{C3380CC4-5D6E-409C-BE32-E72D297353CC}">
                  <c16:uniqueId val="{0000000F-6BF3-403A-A9B1-1D1AAEA8D7F2}"/>
                </c:ext>
              </c:extLst>
            </c:dLbl>
            <c:dLbl>
              <c:idx val="16"/>
              <c:layout>
                <c:manualLayout>
                  <c:x val="-0.11885338419301106"/>
                  <c:y val="-8.5667072461021055E-3"/>
                </c:manualLayout>
              </c:layout>
              <c:tx>
                <c:strRef>
                  <c:f>Produkte!$B$21</c:f>
                  <c:strCache>
                    <c:ptCount val="1"/>
                    <c:pt idx="0">
                      <c:v>P17</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{44F9F930-D263-4DF9-945B-08FF3F39C034}</c15:txfldGUID>
                      <c15:f>Produkte!$B$21</c15:f>
                      <c15:dlblFieldTableCache>
                        <c:ptCount val="1"/>
                        <c:pt idx="0">
                          <c:v>P17</c:v>
                        </c:pt>
                      </c15:dlblFieldTableCache>
                    </c15:dlblFTEntry>
                  </c15:dlblFieldTable>
                  <c15:showDataLabelsRange val="0"/>
                </c:ext>
                <c:ext xmlns:c16="http://schemas.microsoft.com/office/drawing/2014/chart" uri="{C3380CC4-5D6E-409C-BE32-E72D297353CC}">
                  <c16:uniqueId val="{00000010-6BF3-403A-A9B1-1D1AAEA8D7F2}"/>
                </c:ext>
              </c:extLst>
            </c:dLbl>
            <c:dLbl>
              <c:idx val="17"/>
              <c:layout>
                <c:manualLayout>
                  <c:x val="-0.12426610408475666"/>
                  <c:y val="-1.0708384057627633E-2"/>
                </c:manualLayout>
              </c:layout>
              <c:tx>
                <c:strRef>
                  <c:f>Produkte!$B$22</c:f>
                  <c:strCache>
                    <c:ptCount val="1"/>
                    <c:pt idx="0">
                      <c:v>P18</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{5A1E54B7-75B3-4097-BE72-2EEAB8106D64}</c15:txfldGUID>
                      <c15:f>Produkte!$B$22</c15:f>
                      <c15:dlblFieldTableCache>
                        <c:ptCount val="1"/>
                        <c:pt idx="0">
                          <c:v>P18</c:v>
                        </c:pt>
                      </c15:dlblFieldTableCache>
                    </c15:dlblFTEntry>
                  </c15:dlblFieldTable>
                  <c15:showDataLabelsRange val="0"/>
                </c:ext>
                <c:ext xmlns:c16="http://schemas.microsoft.com/office/drawing/2014/chart" uri="{C3380CC4-5D6E-409C-BE32-E72D297353CC}">
                  <c16:uniqueId val="{00000011-6BF3-403A-A9B1-1D1AAEA8D7F2}"/>
                </c:ext>
              </c:extLst>
            </c:dLbl>
            <c:dLbl>
              <c:idx val="18"/>
              <c:tx>
                <c:strRef>
                  <c:f>Produkte!$B$23</c:f>
                  <c:strCache>
                    <c:ptCount val="1"/>
                    <c:pt idx="0">
                      <c:v>P19</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{3256ED08-8F2E-4564-8F64-F727824ED18C}</c15:txfldGUID>
                      <c15:f>Produkte!$B$23</c15:f>
                      <c15:dlblFieldTableCache>
                        <c:ptCount val="1"/>
                        <c:pt idx="0">
                          <c:v>P19</c:v>
                        </c:pt>
                      </c15:dlblFieldTableCache>
                    </c15:dlblFTEntry>
                  </c15:dlblFieldTable>
                  <c15:showDataLabelsRange val="0"/>
                </c:ext>
                <c:ext xmlns:c16="http://schemas.microsoft.com/office/drawing/2014/chart" uri="{C3380CC4-5D6E-409C-BE32-E72D297353CC}">
                  <c16:uniqueId val="{00000012-6BF3-403A-A9B1-1D1AAEA8D7F2}"/>
                </c:ext>
              </c:extLst>
            </c:dLbl>
            <c:dLbl>
              <c:idx val="19"/>
              <c:layout>
                <c:manualLayout>
                  <c:x val="-0.12246186412084145"/>
                  <c:y val="-6.4250304345765796E-3"/>
                </c:manualLayout>
              </c:layout>
              <c:tx>
                <c:strRef>
                  <c:f>Produkte!$B$24</c:f>
                  <c:strCache>
                    <c:ptCount val="1"/>
                    <c:pt idx="0">
                      <c:v>P20</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{040718FD-D48F-41C1-93FA-565A6C9DC3C9}</c15:txfldGUID>
                      <c15:f>Produkte!$B$24</c15:f>
                      <c15:dlblFieldTableCache>
                        <c:ptCount val="1"/>
                        <c:pt idx="0">
                          <c:v>P20</c:v>
                        </c:pt>
                      </c15:dlblFieldTableCache>
                    </c15:dlblFTEntry>
                  </c15:dlblFieldTable>
                  <c15:showDataLabelsRange val="0"/>
                </c:ext>
                <c:ext xmlns:c16="http://schemas.microsoft.com/office/drawing/2014/chart" uri="{C3380CC4-5D6E-409C-BE32-E72D297353CC}">
                  <c16:uniqueId val="{00000013-6BF3-403A-A9B1-1D1AAEA8D7F2}"/>
                </c:ext>
              </c:extLst>
            </c:dLbl>
            <c:spPr>
              <a:ln>
                <a:noFill/>
              </a:ln>
            </c:spPr>
            <c:txPr>
              <a:bodyPr/>
              <a:lstStyle/>
              <a:p>
                <a:pPr>
                  <a:defRPr sz="1400">
                    <a:solidFill>
                      <a:sysClr val="windowText" lastClr="000000"/>
                    </a:solidFill>
                  </a:defRPr>
                </a:pPr>
                <a:endParaRPr lang="fr-F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Produkte!$D$5:$D$24</c:f>
              <c:numCache>
                <c:formatCode>0</c:formatCode>
                <c:ptCount val="20"/>
                <c:pt idx="0">
                  <c:v>3</c:v>
                </c:pt>
                <c:pt idx="1">
                  <c:v>8</c:v>
                </c:pt>
              </c:numCache>
            </c:numRef>
          </c:xVal>
          <c:yVal>
            <c:numRef>
              <c:f>Produkte!$E$5:$E$24</c:f>
              <c:numCache>
                <c:formatCode>0</c:formatCode>
                <c:ptCount val="20"/>
                <c:pt idx="0">
                  <c:v>8</c:v>
                </c:pt>
                <c:pt idx="1">
                  <c:v>4</c:v>
                </c:pt>
              </c:numCache>
            </c:numRef>
          </c:yVal>
          <c:bubbleSize>
            <c:numRef>
              <c:f>Produkte!$J$5:$J$24</c:f>
              <c:numCache>
                <c:formatCode>General</c:formatCode>
                <c:ptCount val="20"/>
                <c:pt idx="0">
                  <c:v>1</c:v>
                </c:pt>
                <c:pt idx="1">
                  <c:v>2</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numCache>
            </c:numRef>
          </c:bubbleSize>
          <c:bubble3D val="0"/>
          <c:extLst>
            <c:ext xmlns:c16="http://schemas.microsoft.com/office/drawing/2014/chart" uri="{C3380CC4-5D6E-409C-BE32-E72D297353CC}">
              <c16:uniqueId val="{00000014-6BF3-403A-A9B1-1D1AAEA8D7F2}"/>
            </c:ext>
          </c:extLst>
        </c:ser>
        <c:dLbls>
          <c:showLegendKey val="0"/>
          <c:showVal val="0"/>
          <c:showCatName val="0"/>
          <c:showSerName val="0"/>
          <c:showPercent val="0"/>
          <c:showBubbleSize val="0"/>
        </c:dLbls>
        <c:bubbleScale val="100"/>
        <c:showNegBubbles val="0"/>
        <c:axId val="-1631576672"/>
        <c:axId val="-1631576128"/>
      </c:bubbleChart>
      <c:valAx>
        <c:axId val="-1631576672"/>
        <c:scaling>
          <c:orientation val="minMax"/>
          <c:max val="11"/>
          <c:min val="0"/>
        </c:scaling>
        <c:delete val="0"/>
        <c:axPos val="b"/>
        <c:numFmt formatCode="0" sourceLinked="1"/>
        <c:majorTickMark val="out"/>
        <c:minorTickMark val="none"/>
        <c:tickLblPos val="nextTo"/>
        <c:crossAx val="-1631576128"/>
        <c:crosses val="autoZero"/>
        <c:crossBetween val="midCat"/>
        <c:majorUnit val="1"/>
        <c:minorUnit val="0.1"/>
      </c:valAx>
      <c:valAx>
        <c:axId val="-1631576128"/>
        <c:scaling>
          <c:orientation val="minMax"/>
          <c:max val="11"/>
          <c:min val="0"/>
        </c:scaling>
        <c:delete val="0"/>
        <c:axPos val="l"/>
        <c:numFmt formatCode="0" sourceLinked="1"/>
        <c:majorTickMark val="out"/>
        <c:minorTickMark val="none"/>
        <c:tickLblPos val="nextTo"/>
        <c:crossAx val="-1631576672"/>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4453193350831147E-2"/>
          <c:y val="2.4817016702893855E-2"/>
          <c:w val="0.86644758162626123"/>
          <c:h val="0.91746872405280555"/>
        </c:manualLayout>
      </c:layout>
      <c:bubbleChart>
        <c:varyColors val="1"/>
        <c:ser>
          <c:idx val="0"/>
          <c:order val="0"/>
          <c:spPr>
            <a:solidFill>
              <a:schemeClr val="accent1">
                <a:alpha val="50000"/>
              </a:schemeClr>
            </a:solidFill>
          </c:spPr>
          <c:invertIfNegative val="0"/>
          <c:dPt>
            <c:idx val="0"/>
            <c:invertIfNegative val="0"/>
            <c:bubble3D val="0"/>
            <c:extLst>
              <c:ext xmlns:c16="http://schemas.microsoft.com/office/drawing/2014/chart" uri="{C3380CC4-5D6E-409C-BE32-E72D297353CC}">
                <c16:uniqueId val="{00000000-409C-45A5-A91D-DC799D723C17}"/>
              </c:ext>
            </c:extLst>
          </c:dPt>
          <c:dPt>
            <c:idx val="1"/>
            <c:invertIfNegative val="0"/>
            <c:bubble3D val="0"/>
            <c:extLst>
              <c:ext xmlns:c16="http://schemas.microsoft.com/office/drawing/2014/chart" uri="{C3380CC4-5D6E-409C-BE32-E72D297353CC}">
                <c16:uniqueId val="{00000001-409C-45A5-A91D-DC799D723C17}"/>
              </c:ext>
            </c:extLst>
          </c:dPt>
          <c:dPt>
            <c:idx val="2"/>
            <c:invertIfNegative val="0"/>
            <c:bubble3D val="0"/>
            <c:extLst>
              <c:ext xmlns:c16="http://schemas.microsoft.com/office/drawing/2014/chart" uri="{C3380CC4-5D6E-409C-BE32-E72D297353CC}">
                <c16:uniqueId val="{00000002-409C-45A5-A91D-DC799D723C17}"/>
              </c:ext>
            </c:extLst>
          </c:dPt>
          <c:dPt>
            <c:idx val="3"/>
            <c:invertIfNegative val="0"/>
            <c:bubble3D val="0"/>
            <c:extLst>
              <c:ext xmlns:c16="http://schemas.microsoft.com/office/drawing/2014/chart" uri="{C3380CC4-5D6E-409C-BE32-E72D297353CC}">
                <c16:uniqueId val="{00000003-409C-45A5-A91D-DC799D723C17}"/>
              </c:ext>
            </c:extLst>
          </c:dPt>
          <c:dPt>
            <c:idx val="4"/>
            <c:invertIfNegative val="0"/>
            <c:bubble3D val="0"/>
            <c:extLst>
              <c:ext xmlns:c16="http://schemas.microsoft.com/office/drawing/2014/chart" uri="{C3380CC4-5D6E-409C-BE32-E72D297353CC}">
                <c16:uniqueId val="{00000004-409C-45A5-A91D-DC799D723C17}"/>
              </c:ext>
            </c:extLst>
          </c:dPt>
          <c:dPt>
            <c:idx val="5"/>
            <c:invertIfNegative val="0"/>
            <c:bubble3D val="0"/>
            <c:extLst>
              <c:ext xmlns:c16="http://schemas.microsoft.com/office/drawing/2014/chart" uri="{C3380CC4-5D6E-409C-BE32-E72D297353CC}">
                <c16:uniqueId val="{00000005-409C-45A5-A91D-DC799D723C17}"/>
              </c:ext>
            </c:extLst>
          </c:dPt>
          <c:dPt>
            <c:idx val="6"/>
            <c:invertIfNegative val="0"/>
            <c:bubble3D val="0"/>
            <c:extLst>
              <c:ext xmlns:c16="http://schemas.microsoft.com/office/drawing/2014/chart" uri="{C3380CC4-5D6E-409C-BE32-E72D297353CC}">
                <c16:uniqueId val="{00000006-409C-45A5-A91D-DC799D723C17}"/>
              </c:ext>
            </c:extLst>
          </c:dPt>
          <c:dPt>
            <c:idx val="7"/>
            <c:invertIfNegative val="0"/>
            <c:bubble3D val="0"/>
            <c:extLst>
              <c:ext xmlns:c16="http://schemas.microsoft.com/office/drawing/2014/chart" uri="{C3380CC4-5D6E-409C-BE32-E72D297353CC}">
                <c16:uniqueId val="{00000007-409C-45A5-A91D-DC799D723C17}"/>
              </c:ext>
            </c:extLst>
          </c:dPt>
          <c:dPt>
            <c:idx val="8"/>
            <c:invertIfNegative val="0"/>
            <c:bubble3D val="0"/>
            <c:extLst>
              <c:ext xmlns:c16="http://schemas.microsoft.com/office/drawing/2014/chart" uri="{C3380CC4-5D6E-409C-BE32-E72D297353CC}">
                <c16:uniqueId val="{00000008-409C-45A5-A91D-DC799D723C17}"/>
              </c:ext>
            </c:extLst>
          </c:dPt>
          <c:dPt>
            <c:idx val="9"/>
            <c:invertIfNegative val="0"/>
            <c:bubble3D val="0"/>
            <c:extLst>
              <c:ext xmlns:c16="http://schemas.microsoft.com/office/drawing/2014/chart" uri="{C3380CC4-5D6E-409C-BE32-E72D297353CC}">
                <c16:uniqueId val="{00000009-409C-45A5-A91D-DC799D723C17}"/>
              </c:ext>
            </c:extLst>
          </c:dPt>
          <c:dPt>
            <c:idx val="10"/>
            <c:invertIfNegative val="0"/>
            <c:bubble3D val="0"/>
            <c:extLst>
              <c:ext xmlns:c16="http://schemas.microsoft.com/office/drawing/2014/chart" uri="{C3380CC4-5D6E-409C-BE32-E72D297353CC}">
                <c16:uniqueId val="{0000000A-409C-45A5-A91D-DC799D723C17}"/>
              </c:ext>
            </c:extLst>
          </c:dPt>
          <c:dPt>
            <c:idx val="11"/>
            <c:invertIfNegative val="0"/>
            <c:bubble3D val="0"/>
            <c:extLst>
              <c:ext xmlns:c16="http://schemas.microsoft.com/office/drawing/2014/chart" uri="{C3380CC4-5D6E-409C-BE32-E72D297353CC}">
                <c16:uniqueId val="{0000000B-409C-45A5-A91D-DC799D723C17}"/>
              </c:ext>
            </c:extLst>
          </c:dPt>
          <c:dPt>
            <c:idx val="12"/>
            <c:invertIfNegative val="0"/>
            <c:bubble3D val="0"/>
            <c:extLst>
              <c:ext xmlns:c16="http://schemas.microsoft.com/office/drawing/2014/chart" uri="{C3380CC4-5D6E-409C-BE32-E72D297353CC}">
                <c16:uniqueId val="{0000000C-409C-45A5-A91D-DC799D723C17}"/>
              </c:ext>
            </c:extLst>
          </c:dPt>
          <c:dPt>
            <c:idx val="13"/>
            <c:invertIfNegative val="0"/>
            <c:bubble3D val="0"/>
            <c:extLst>
              <c:ext xmlns:c16="http://schemas.microsoft.com/office/drawing/2014/chart" uri="{C3380CC4-5D6E-409C-BE32-E72D297353CC}">
                <c16:uniqueId val="{0000000D-409C-45A5-A91D-DC799D723C17}"/>
              </c:ext>
            </c:extLst>
          </c:dPt>
          <c:dPt>
            <c:idx val="14"/>
            <c:invertIfNegative val="0"/>
            <c:bubble3D val="0"/>
            <c:extLst>
              <c:ext xmlns:c16="http://schemas.microsoft.com/office/drawing/2014/chart" uri="{C3380CC4-5D6E-409C-BE32-E72D297353CC}">
                <c16:uniqueId val="{0000000E-409C-45A5-A91D-DC799D723C17}"/>
              </c:ext>
            </c:extLst>
          </c:dPt>
          <c:dLbls>
            <c:dLbl>
              <c:idx val="0"/>
              <c:tx>
                <c:strRef>
                  <c:f>Kunden!$B$5</c:f>
                  <c:strCache>
                    <c:ptCount val="1"/>
                    <c:pt idx="0">
                      <c:v>C1</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{E8C26E78-D984-437C-996D-36DC9E7ED44F}</c15:txfldGUID>
                      <c15:f>Kunden!$B$5</c15:f>
                      <c15:dlblFieldTableCache>
                        <c:ptCount val="1"/>
                        <c:pt idx="0">
                          <c:v>C1</c:v>
                        </c:pt>
                      </c15:dlblFieldTableCache>
                    </c15:dlblFTEntry>
                  </c15:dlblFieldTable>
                  <c15:showDataLabelsRange val="0"/>
                </c:ext>
                <c:ext xmlns:c16="http://schemas.microsoft.com/office/drawing/2014/chart" uri="{C3380CC4-5D6E-409C-BE32-E72D297353CC}">
                  <c16:uniqueId val="{00000000-409C-45A5-A91D-DC799D723C17}"/>
                </c:ext>
              </c:extLst>
            </c:dLbl>
            <c:dLbl>
              <c:idx val="1"/>
              <c:layout>
                <c:manualLayout>
                  <c:x val="-8.6009899482783869E-2"/>
                  <c:y val="5.9259259259259256E-3"/>
                </c:manualLayout>
              </c:layout>
              <c:tx>
                <c:strRef>
                  <c:f>Kunden!$B$6</c:f>
                  <c:strCache>
                    <c:ptCount val="1"/>
                    <c:pt idx="0">
                      <c:v>C2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{21A22ED3-1E72-4D82-B37E-BDD298AC8E9B}</c15:txfldGUID>
                      <c15:f>Kunden!$B$6</c15:f>
                      <c15:dlblFieldTableCache>
                        <c:ptCount val="1"/>
                        <c:pt idx="0">
                          <c:v>C2</c:v>
                        </c:pt>
                      </c15:dlblFieldTableCache>
                    </c15:dlblFTEntry>
                  </c15:dlblFieldTable>
                  <c15:showDataLabelsRange val="0"/>
                </c:ext>
                <c:ext xmlns:c16="http://schemas.microsoft.com/office/drawing/2014/chart" uri="{C3380CC4-5D6E-409C-BE32-E72D297353CC}">
                  <c16:uniqueId val="{00000001-409C-45A5-A91D-DC799D723C17}"/>
                </c:ext>
              </c:extLst>
            </c:dLbl>
            <c:dLbl>
              <c:idx val="2"/>
              <c:layout>
                <c:manualLayout>
                  <c:x val="-7.1241173537028649E-2"/>
                  <c:y val="-9.876543209876543E-3"/>
                </c:manualLayout>
              </c:layout>
              <c:tx>
                <c:strRef>
                  <c:f>Kunden!$B$7</c:f>
                  <c:strCache>
                    <c:ptCount val="1"/>
                    <c:pt idx="0">
                      <c:v>C3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{E85C72D5-C4AD-4481-BBB5-6199461244BE}</c15:txfldGUID>
                      <c15:f>Kunden!$B$7</c15:f>
                      <c15:dlblFieldTableCache>
                        <c:ptCount val="1"/>
                        <c:pt idx="0">
                          <c:v>C3</c:v>
                        </c:pt>
                      </c15:dlblFieldTableCache>
                    </c15:dlblFTEntry>
                  </c15:dlblFieldTable>
                  <c15:showDataLabelsRange val="0"/>
                </c:ext>
                <c:ext xmlns:c16="http://schemas.microsoft.com/office/drawing/2014/chart" uri="{C3380CC4-5D6E-409C-BE32-E72D297353CC}">
                  <c16:uniqueId val="{00000002-409C-45A5-A91D-DC799D723C17}"/>
                </c:ext>
              </c:extLst>
            </c:dLbl>
            <c:dLbl>
              <c:idx val="3"/>
              <c:layout>
                <c:manualLayout>
                  <c:x val="-6.3623233732669343E-2"/>
                  <c:y val="-3.9506172839506174E-3"/>
                </c:manualLayout>
              </c:layout>
              <c:tx>
                <c:strRef>
                  <c:f>Kunden!$B$8</c:f>
                  <c:strCache>
                    <c:ptCount val="1"/>
                    <c:pt idx="0">
                      <c:v>C4</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{73FE1CDA-FABE-4C43-B27F-6F4DEA6C8AAE}</c15:txfldGUID>
                      <c15:f>Kunden!$B$8</c15:f>
                      <c15:dlblFieldTableCache>
                        <c:ptCount val="1"/>
                        <c:pt idx="0">
                          <c:v>C4</c:v>
                        </c:pt>
                      </c15:dlblFieldTableCache>
                    </c15:dlblFTEntry>
                  </c15:dlblFieldTable>
                  <c15:showDataLabelsRange val="0"/>
                </c:ext>
                <c:ext xmlns:c16="http://schemas.microsoft.com/office/drawing/2014/chart" uri="{C3380CC4-5D6E-409C-BE32-E72D297353CC}">
                  <c16:uniqueId val="{00000003-409C-45A5-A91D-DC799D723C17}"/>
                </c:ext>
              </c:extLst>
            </c:dLbl>
            <c:dLbl>
              <c:idx val="4"/>
              <c:layout>
                <c:manualLayout>
                  <c:x val="-8.8000641106619121E-2"/>
                  <c:y val="-9.876543209876543E-3"/>
                </c:manualLayout>
              </c:layout>
              <c:tx>
                <c:strRef>
                  <c:f>Kunden!$B$9</c:f>
                  <c:strCache>
                    <c:ptCount val="1"/>
                    <c:pt idx="0">
                      <c:v>C5</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{867E8C9D-21F4-42AA-80F5-9DC5A7FED81C}</c15:txfldGUID>
                      <c15:f>Kunden!$B$9</c15:f>
                      <c15:dlblFieldTableCache>
                        <c:ptCount val="1"/>
                        <c:pt idx="0">
                          <c:v>C5</c:v>
                        </c:pt>
                      </c15:dlblFieldTableCache>
                    </c15:dlblFTEntry>
                  </c15:dlblFieldTable>
                  <c15:showDataLabelsRange val="0"/>
                </c:ext>
                <c:ext xmlns:c16="http://schemas.microsoft.com/office/drawing/2014/chart" uri="{C3380CC4-5D6E-409C-BE32-E72D297353CC}">
                  <c16:uniqueId val="{00000004-409C-45A5-A91D-DC799D723C17}"/>
                </c:ext>
              </c:extLst>
            </c:dLbl>
            <c:dLbl>
              <c:idx val="5"/>
              <c:layout>
                <c:manualLayout>
                  <c:x val="-8.4486311521912008E-2"/>
                  <c:y val="7.2427146854513735E-17"/>
                </c:manualLayout>
              </c:layout>
              <c:tx>
                <c:strRef>
                  <c:f>Kunden!$B$10</c:f>
                  <c:strCache>
                    <c:ptCount val="1"/>
                    <c:pt idx="0">
                      <c:v>C6</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{45A49034-E647-4A37-B0C5-35AB9DF8B7EC}</c15:txfldGUID>
                      <c15:f>Kunden!$B$10</c15:f>
                      <c15:dlblFieldTableCache>
                        <c:ptCount val="1"/>
                        <c:pt idx="0">
                          <c:v>C6</c:v>
                        </c:pt>
                      </c15:dlblFieldTableCache>
                    </c15:dlblFTEntry>
                  </c15:dlblFieldTable>
                  <c15:showDataLabelsRange val="0"/>
                </c:ext>
                <c:ext xmlns:c16="http://schemas.microsoft.com/office/drawing/2014/chart" uri="{C3380CC4-5D6E-409C-BE32-E72D297353CC}">
                  <c16:uniqueId val="{00000005-409C-45A5-A91D-DC799D723C17}"/>
                </c:ext>
              </c:extLst>
            </c:dLbl>
            <c:dLbl>
              <c:idx val="6"/>
              <c:layout>
                <c:manualLayout>
                  <c:x val="-7.1241173537028649E-2"/>
                  <c:y val="9.876543209876543E-3"/>
                </c:manualLayout>
              </c:layout>
              <c:tx>
                <c:strRef>
                  <c:f>Kunden!$B$11</c:f>
                  <c:strCache>
                    <c:ptCount val="1"/>
                    <c:pt idx="0">
                      <c:v>C7</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{04474EFC-4703-4EB0-A075-7403734D6239}</c15:txfldGUID>
                      <c15:f>Kunden!$B$11</c15:f>
                      <c15:dlblFieldTableCache>
                        <c:ptCount val="1"/>
                        <c:pt idx="0">
                          <c:v>C7</c:v>
                        </c:pt>
                      </c15:dlblFieldTableCache>
                    </c15:dlblFTEntry>
                  </c15:dlblFieldTable>
                  <c15:showDataLabelsRange val="0"/>
                </c:ext>
                <c:ext xmlns:c16="http://schemas.microsoft.com/office/drawing/2014/chart" uri="{C3380CC4-5D6E-409C-BE32-E72D297353CC}">
                  <c16:uniqueId val="{00000006-409C-45A5-A91D-DC799D723C17}"/>
                </c:ext>
              </c:extLst>
            </c:dLbl>
            <c:dLbl>
              <c:idx val="7"/>
              <c:layout>
                <c:manualLayout>
                  <c:x val="-7.1241173537028649E-2"/>
                  <c:y val="-9.876543209876543E-3"/>
                </c:manualLayout>
              </c:layout>
              <c:tx>
                <c:strRef>
                  <c:f>Kunden!$B$12</c:f>
                  <c:strCache>
                    <c:ptCount val="1"/>
                    <c:pt idx="0">
                      <c:v>C8</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{619AA680-0385-4213-8071-8927A91C7234}</c15:txfldGUID>
                      <c15:f>Kunden!$B$12</c15:f>
                      <c15:dlblFieldTableCache>
                        <c:ptCount val="1"/>
                        <c:pt idx="0">
                          <c:v>C8</c:v>
                        </c:pt>
                      </c15:dlblFieldTableCache>
                    </c15:dlblFTEntry>
                  </c15:dlblFieldTable>
                  <c15:showDataLabelsRange val="0"/>
                </c:ext>
                <c:ext xmlns:c16="http://schemas.microsoft.com/office/drawing/2014/chart" uri="{C3380CC4-5D6E-409C-BE32-E72D297353CC}">
                  <c16:uniqueId val="{00000007-409C-45A5-A91D-DC799D723C17}"/>
                </c:ext>
              </c:extLst>
            </c:dLbl>
            <c:dLbl>
              <c:idx val="8"/>
              <c:layout>
                <c:manualLayout>
                  <c:x val="-9.2104251326271327E-2"/>
                  <c:y val="3.9506172839506174E-3"/>
                </c:manualLayout>
              </c:layout>
              <c:tx>
                <c:strRef>
                  <c:f>Kunden!$B$13</c:f>
                  <c:strCache>
                    <c:ptCount val="1"/>
                    <c:pt idx="0">
                      <c:v>C9</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{B3369045-6480-4DBE-BFA5-B75C772C93C5}</c15:txfldGUID>
                      <c15:f>Kunden!$B$13</c15:f>
                      <c15:dlblFieldTableCache>
                        <c:ptCount val="1"/>
                        <c:pt idx="0">
                          <c:v>C9</c:v>
                        </c:pt>
                      </c15:dlblFieldTableCache>
                    </c15:dlblFTEntry>
                  </c15:dlblFieldTable>
                  <c15:showDataLabelsRange val="0"/>
                </c:ext>
                <c:ext xmlns:c16="http://schemas.microsoft.com/office/drawing/2014/chart" uri="{C3380CC4-5D6E-409C-BE32-E72D297353CC}">
                  <c16:uniqueId val="{00000008-409C-45A5-A91D-DC799D723C17}"/>
                </c:ext>
              </c:extLst>
            </c:dLbl>
            <c:dLbl>
              <c:idx val="9"/>
              <c:layout>
                <c:manualLayout>
                  <c:x val="-8.1197880845104251E-2"/>
                  <c:y val="0"/>
                </c:manualLayout>
              </c:layout>
              <c:tx>
                <c:strRef>
                  <c:f>Kunden!$B$14</c:f>
                  <c:strCache>
                    <c:ptCount val="1"/>
                    <c:pt idx="0">
                      <c:v>C10</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{6AE98CF7-03DA-4233-9843-6BC57810CF8B}</c15:txfldGUID>
                      <c15:f>Kunden!$B$14</c15:f>
                      <c15:dlblFieldTableCache>
                        <c:ptCount val="1"/>
                        <c:pt idx="0">
                          <c:v>C10</c:v>
                        </c:pt>
                      </c15:dlblFieldTableCache>
                    </c15:dlblFTEntry>
                  </c15:dlblFieldTable>
                  <c15:showDataLabelsRange val="0"/>
                </c:ext>
                <c:ext xmlns:c16="http://schemas.microsoft.com/office/drawing/2014/chart" uri="{C3380CC4-5D6E-409C-BE32-E72D297353CC}">
                  <c16:uniqueId val="{00000009-409C-45A5-A91D-DC799D723C17}"/>
                </c:ext>
              </c:extLst>
            </c:dLbl>
            <c:dLbl>
              <c:idx val="10"/>
              <c:tx>
                <c:strRef>
                  <c:f>Kunden!$B$15</c:f>
                  <c:strCache>
                    <c:ptCount val="1"/>
                    <c:pt idx="0">
                      <c:v>C11</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{ABEF4787-D133-4F58-9A7B-25B1585E09D3}</c15:txfldGUID>
                      <c15:f>Kunden!$B$15</c15:f>
                      <c15:dlblFieldTableCache>
                        <c:ptCount val="1"/>
                        <c:pt idx="0">
                          <c:v>C11</c:v>
                        </c:pt>
                      </c15:dlblFieldTableCache>
                    </c15:dlblFTEntry>
                  </c15:dlblFieldTable>
                  <c15:showDataLabelsRange val="0"/>
                </c:ext>
                <c:ext xmlns:c16="http://schemas.microsoft.com/office/drawing/2014/chart" uri="{C3380CC4-5D6E-409C-BE32-E72D297353CC}">
                  <c16:uniqueId val="{0000000A-409C-45A5-A91D-DC799D723C17}"/>
                </c:ext>
              </c:extLst>
            </c:dLbl>
            <c:dLbl>
              <c:idx val="11"/>
              <c:layout>
                <c:manualLayout>
                  <c:x val="-7.0532765119001223E-2"/>
                  <c:y val="7.9012345679012348E-3"/>
                </c:manualLayout>
              </c:layout>
              <c:tx>
                <c:strRef>
                  <c:f>Kunden!$B$16</c:f>
                  <c:strCache>
                    <c:ptCount val="1"/>
                    <c:pt idx="0">
                      <c:v>C12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{48910098-2ED5-4052-AD56-B8B7F64A43F6}</c15:txfldGUID>
                      <c15:f>Kunden!$B$16</c15:f>
                      <c15:dlblFieldTableCache>
                        <c:ptCount val="1"/>
                        <c:pt idx="0">
                          <c:v>C12</c:v>
                        </c:pt>
                      </c15:dlblFieldTableCache>
                    </c15:dlblFTEntry>
                  </c15:dlblFieldTable>
                  <c15:showDataLabelsRange val="0"/>
                </c:ext>
                <c:ext xmlns:c16="http://schemas.microsoft.com/office/drawing/2014/chart" uri="{C3380CC4-5D6E-409C-BE32-E72D297353CC}">
                  <c16:uniqueId val="{0000000B-409C-45A5-A91D-DC799D723C17}"/>
                </c:ext>
              </c:extLst>
            </c:dLbl>
            <c:dLbl>
              <c:idx val="12"/>
              <c:layout>
                <c:manualLayout>
                  <c:x val="-9.5966606790859485E-2"/>
                  <c:y val="5.9259259259259985E-3"/>
                </c:manualLayout>
              </c:layout>
              <c:tx>
                <c:strRef>
                  <c:f>Kunden!$B$17</c:f>
                  <c:strCache>
                    <c:ptCount val="1"/>
                    <c:pt idx="0">
                      <c:v>C13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{4CC3C3AA-9916-4585-A7BA-A82C697EC251}</c15:txfldGUID>
                      <c15:f>Kunden!$B$17</c15:f>
                      <c15:dlblFieldTableCache>
                        <c:ptCount val="1"/>
                        <c:pt idx="0">
                          <c:v>C13</c:v>
                        </c:pt>
                      </c15:dlblFieldTableCache>
                    </c15:dlblFTEntry>
                  </c15:dlblFieldTable>
                  <c15:showDataLabelsRange val="0"/>
                </c:ext>
                <c:ext xmlns:c16="http://schemas.microsoft.com/office/drawing/2014/chart" uri="{C3380CC4-5D6E-409C-BE32-E72D297353CC}">
                  <c16:uniqueId val="{0000000C-409C-45A5-A91D-DC799D723C17}"/>
                </c:ext>
              </c:extLst>
            </c:dLbl>
            <c:dLbl>
              <c:idx val="13"/>
              <c:layout>
                <c:manualLayout>
                  <c:x val="-9.0339408610335417E-2"/>
                  <c:y val="5.9259259259259256E-3"/>
                </c:manualLayout>
              </c:layout>
              <c:tx>
                <c:strRef>
                  <c:f>Kunden!$B$18</c:f>
                  <c:strCache>
                    <c:ptCount val="1"/>
                    <c:pt idx="0">
                      <c:v>C14</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{553CD029-C13E-4700-A10A-F8AD69B48E2F}</c15:txfldGUID>
                      <c15:f>Kunden!$B$18</c15:f>
                      <c15:dlblFieldTableCache>
                        <c:ptCount val="1"/>
                        <c:pt idx="0">
                          <c:v>C14</c:v>
                        </c:pt>
                      </c15:dlblFieldTableCache>
                    </c15:dlblFTEntry>
                  </c15:dlblFieldTable>
                  <c15:showDataLabelsRange val="0"/>
                </c:ext>
                <c:ext xmlns:c16="http://schemas.microsoft.com/office/drawing/2014/chart" uri="{C3380CC4-5D6E-409C-BE32-E72D297353CC}">
                  <c16:uniqueId val="{0000000D-409C-45A5-A91D-DC799D723C17}"/>
                </c:ext>
              </c:extLst>
            </c:dLbl>
            <c:dLbl>
              <c:idx val="14"/>
              <c:layout>
                <c:manualLayout>
                  <c:x val="-8.9872254947372027E-2"/>
                  <c:y val="0"/>
                </c:manualLayout>
              </c:layout>
              <c:tx>
                <c:strRef>
                  <c:f>Kunden!$B$19</c:f>
                  <c:strCache>
                    <c:ptCount val="1"/>
                    <c:pt idx="0">
                      <c:v>C15</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{8A176600-634B-4E52-804A-A58CC65D4EA5}</c15:txfldGUID>
                      <c15:f>Kunden!$B$19</c15:f>
                      <c15:dlblFieldTableCache>
                        <c:ptCount val="1"/>
                        <c:pt idx="0">
                          <c:v>C15</c:v>
                        </c:pt>
                      </c15:dlblFieldTableCache>
                    </c15:dlblFTEntry>
                  </c15:dlblFieldTable>
                  <c15:showDataLabelsRange val="0"/>
                </c:ext>
                <c:ext xmlns:c16="http://schemas.microsoft.com/office/drawing/2014/chart" uri="{C3380CC4-5D6E-409C-BE32-E72D297353CC}">
                  <c16:uniqueId val="{0000000E-409C-45A5-A91D-DC799D723C17}"/>
                </c:ext>
              </c:extLst>
            </c:dLbl>
            <c:dLbl>
              <c:idx val="15"/>
              <c:layout>
                <c:manualLayout>
                  <c:x val="-0.1119755573302756"/>
                  <c:y val="-5.9259259259259256E-3"/>
                </c:manualLayout>
              </c:layout>
              <c:tx>
                <c:strRef>
                  <c:f>Kunden!$B$20</c:f>
                  <c:strCache>
                    <c:ptCount val="1"/>
                    <c:pt idx="0">
                      <c:v>C16</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{479C3CD4-B15B-4BCA-B6AE-1B6C600353A9}</c15:txfldGUID>
                      <c15:f>Kunden!$B$20</c15:f>
                      <c15:dlblFieldTableCache>
                        <c:ptCount val="1"/>
                        <c:pt idx="0">
                          <c:v>C16</c:v>
                        </c:pt>
                      </c15:dlblFieldTableCache>
                    </c15:dlblFTEntry>
                  </c15:dlblFieldTable>
                  <c15:showDataLabelsRange val="0"/>
                </c:ext>
                <c:ext xmlns:c16="http://schemas.microsoft.com/office/drawing/2014/chart" uri="{C3380CC4-5D6E-409C-BE32-E72D297353CC}">
                  <c16:uniqueId val="{0000000F-409C-45A5-A91D-DC799D723C17}"/>
                </c:ext>
              </c:extLst>
            </c:dLbl>
            <c:dLbl>
              <c:idx val="16"/>
              <c:layout>
                <c:manualLayout>
                  <c:x val="-0.11045196936940374"/>
                  <c:y val="7.9012345679012348E-3"/>
                </c:manualLayout>
              </c:layout>
              <c:tx>
                <c:strRef>
                  <c:f>Kunden!$B$21</c:f>
                  <c:strCache>
                    <c:ptCount val="1"/>
                    <c:pt idx="0">
                      <c:v>C17</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{CB155196-8A45-40FE-92F7-0AB24F29F478}</c15:txfldGUID>
                      <c15:f>Kunden!$B$21</c15:f>
                      <c15:dlblFieldTableCache>
                        <c:ptCount val="1"/>
                        <c:pt idx="0">
                          <c:v>C17</c:v>
                        </c:pt>
                      </c15:dlblFieldTableCache>
                    </c15:dlblFTEntry>
                  </c15:dlblFieldTable>
                  <c15:showDataLabelsRange val="0"/>
                </c:ext>
                <c:ext xmlns:c16="http://schemas.microsoft.com/office/drawing/2014/chart" uri="{C3380CC4-5D6E-409C-BE32-E72D297353CC}">
                  <c16:uniqueId val="{00000010-409C-45A5-A91D-DC799D723C17}"/>
                </c:ext>
              </c:extLst>
            </c:dLbl>
            <c:dLbl>
              <c:idx val="17"/>
              <c:tx>
                <c:strRef>
                  <c:f>Kunden!$B$22</c:f>
                  <c:strCache>
                    <c:ptCount val="1"/>
                    <c:pt idx="0">
                      <c:v>C18</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{A45A28DE-76A1-4BC0-AD6E-7E81F7811F19}</c15:txfldGUID>
                      <c15:f>Kunden!$B$22</c15:f>
                      <c15:dlblFieldTableCache>
                        <c:ptCount val="1"/>
                        <c:pt idx="0">
                          <c:v>C18</c:v>
                        </c:pt>
                      </c15:dlblFieldTableCache>
                    </c15:dlblFTEntry>
                  </c15:dlblFieldTable>
                  <c15:showDataLabelsRange val="0"/>
                </c:ext>
                <c:ext xmlns:c16="http://schemas.microsoft.com/office/drawing/2014/chart" uri="{C3380CC4-5D6E-409C-BE32-E72D297353CC}">
                  <c16:uniqueId val="{00000011-409C-45A5-A91D-DC799D723C17}"/>
                </c:ext>
              </c:extLst>
            </c:dLbl>
            <c:dLbl>
              <c:idx val="18"/>
              <c:layout>
                <c:manualLayout>
                  <c:x val="-0.10588120548678816"/>
                  <c:y val="0"/>
                </c:manualLayout>
              </c:layout>
              <c:tx>
                <c:strRef>
                  <c:f>Kunden!$B$23</c:f>
                  <c:strCache>
                    <c:ptCount val="1"/>
                    <c:pt idx="0">
                      <c:v>C19</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{1EA9A019-CC8D-43B1-9A15-20B854498E3F}</c15:txfldGUID>
                      <c15:f>Kunden!$B$23</c15:f>
                      <c15:dlblFieldTableCache>
                        <c:ptCount val="1"/>
                        <c:pt idx="0">
                          <c:v>C19</c:v>
                        </c:pt>
                      </c15:dlblFieldTableCache>
                    </c15:dlblFTEntry>
                  </c15:dlblFieldTable>
                  <c15:showDataLabelsRange val="0"/>
                </c:ext>
                <c:ext xmlns:c16="http://schemas.microsoft.com/office/drawing/2014/chart" uri="{C3380CC4-5D6E-409C-BE32-E72D297353CC}">
                  <c16:uniqueId val="{00000012-409C-45A5-A91D-DC799D723C17}"/>
                </c:ext>
              </c:extLst>
            </c:dLbl>
            <c:dLbl>
              <c:idx val="19"/>
              <c:layout>
                <c:manualLayout>
                  <c:x val="-0.12111708509550677"/>
                  <c:y val="5.9259259259259256E-3"/>
                </c:manualLayout>
              </c:layout>
              <c:tx>
                <c:strRef>
                  <c:f>Kunden!$B$24</c:f>
                  <c:strCache>
                    <c:ptCount val="1"/>
                    <c:pt idx="0">
                      <c:v>C20</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{8ACD9F42-7811-47CA-ABAD-56C2BD4A77BB}</c15:txfldGUID>
                      <c15:f>Kunden!$B$24</c15:f>
                      <c15:dlblFieldTableCache>
                        <c:ptCount val="1"/>
                        <c:pt idx="0">
                          <c:v>C20</c:v>
                        </c:pt>
                      </c15:dlblFieldTableCache>
                    </c15:dlblFTEntry>
                  </c15:dlblFieldTable>
                  <c15:showDataLabelsRange val="0"/>
                </c:ext>
                <c:ext xmlns:c16="http://schemas.microsoft.com/office/drawing/2014/chart" uri="{C3380CC4-5D6E-409C-BE32-E72D297353CC}">
                  <c16:uniqueId val="{00000013-409C-45A5-A91D-DC799D723C17}"/>
                </c:ext>
              </c:extLst>
            </c:dLbl>
            <c:spPr>
              <a:ln>
                <a:noFill/>
              </a:ln>
            </c:spPr>
            <c:txPr>
              <a:bodyPr/>
              <a:lstStyle/>
              <a:p>
                <a:pPr>
                  <a:defRPr sz="1400">
                    <a:solidFill>
                      <a:sysClr val="windowText" lastClr="000000"/>
                    </a:solidFill>
                  </a:defRPr>
                </a:pPr>
                <a:endParaRPr lang="fr-F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Kunden!$D$5:$D$24</c:f>
              <c:numCache>
                <c:formatCode>General</c:formatCode>
                <c:ptCount val="20"/>
                <c:pt idx="0">
                  <c:v>8</c:v>
                </c:pt>
                <c:pt idx="1">
                  <c:v>3</c:v>
                </c:pt>
              </c:numCache>
            </c:numRef>
          </c:xVal>
          <c:yVal>
            <c:numRef>
              <c:f>Kunden!$E$5:$E$24</c:f>
              <c:numCache>
                <c:formatCode>0</c:formatCode>
                <c:ptCount val="20"/>
                <c:pt idx="0">
                  <c:v>10</c:v>
                </c:pt>
                <c:pt idx="1">
                  <c:v>4</c:v>
                </c:pt>
              </c:numCache>
            </c:numRef>
          </c:yVal>
          <c:bubbleSize>
            <c:numRef>
              <c:f>Kunden!$J$5:$J$24</c:f>
              <c:numCache>
                <c:formatCode>General</c:formatCode>
                <c:ptCount val="20"/>
                <c:pt idx="0">
                  <c:v>3</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numCache>
            </c:numRef>
          </c:bubbleSize>
          <c:bubble3D val="0"/>
          <c:extLst>
            <c:ext xmlns:c16="http://schemas.microsoft.com/office/drawing/2014/chart" uri="{C3380CC4-5D6E-409C-BE32-E72D297353CC}">
              <c16:uniqueId val="{00000014-409C-45A5-A91D-DC799D723C17}"/>
            </c:ext>
          </c:extLst>
        </c:ser>
        <c:dLbls>
          <c:showLegendKey val="0"/>
          <c:showVal val="0"/>
          <c:showCatName val="0"/>
          <c:showSerName val="0"/>
          <c:showPercent val="0"/>
          <c:showBubbleSize val="0"/>
        </c:dLbls>
        <c:bubbleScale val="100"/>
        <c:showNegBubbles val="0"/>
        <c:axId val="-1631575040"/>
        <c:axId val="-1631574496"/>
      </c:bubbleChart>
      <c:valAx>
        <c:axId val="-1631575040"/>
        <c:scaling>
          <c:orientation val="minMax"/>
          <c:max val="11"/>
          <c:min val="0"/>
        </c:scaling>
        <c:delete val="0"/>
        <c:axPos val="b"/>
        <c:numFmt formatCode="General" sourceLinked="1"/>
        <c:majorTickMark val="out"/>
        <c:minorTickMark val="none"/>
        <c:tickLblPos val="nextTo"/>
        <c:crossAx val="-1631574496"/>
        <c:crosses val="autoZero"/>
        <c:crossBetween val="midCat"/>
        <c:majorUnit val="1"/>
        <c:minorUnit val="0.1"/>
      </c:valAx>
      <c:valAx>
        <c:axId val="-1631574496"/>
        <c:scaling>
          <c:orientation val="minMax"/>
          <c:max val="11"/>
          <c:min val="0"/>
        </c:scaling>
        <c:delete val="0"/>
        <c:axPos val="l"/>
        <c:numFmt formatCode="0" sourceLinked="1"/>
        <c:majorTickMark val="out"/>
        <c:minorTickMark val="none"/>
        <c:tickLblPos val="nextTo"/>
        <c:crossAx val="-1631575040"/>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0.12203462222566488"/>
          <c:y val="2.4817016702893855E-2"/>
          <c:w val="0.83886613767376805"/>
          <c:h val="0.91746872405280555"/>
        </c:manualLayout>
      </c:layout>
      <c:bubbleChart>
        <c:varyColors val="1"/>
        <c:ser>
          <c:idx val="0"/>
          <c:order val="0"/>
          <c:tx>
            <c:strRef>
              <c:f>Kernkompetenzen!$F$5</c:f>
              <c:strCache>
                <c:ptCount val="1"/>
                <c:pt idx="0">
                  <c:v>Difficile à substituer</c:v>
                </c:pt>
              </c:strCache>
            </c:strRef>
          </c:tx>
          <c:spPr>
            <a:solidFill>
              <a:schemeClr val="accent1">
                <a:alpha val="50000"/>
              </a:schemeClr>
            </a:solidFill>
          </c:spPr>
          <c:invertIfNegative val="0"/>
          <c:dPt>
            <c:idx val="0"/>
            <c:invertIfNegative val="0"/>
            <c:bubble3D val="0"/>
            <c:extLst>
              <c:ext xmlns:c16="http://schemas.microsoft.com/office/drawing/2014/chart" uri="{C3380CC4-5D6E-409C-BE32-E72D297353CC}">
                <c16:uniqueId val="{00000000-1ACC-4032-BE37-042355D14C42}"/>
              </c:ext>
            </c:extLst>
          </c:dPt>
          <c:dPt>
            <c:idx val="1"/>
            <c:invertIfNegative val="0"/>
            <c:bubble3D val="0"/>
            <c:extLst>
              <c:ext xmlns:c16="http://schemas.microsoft.com/office/drawing/2014/chart" uri="{C3380CC4-5D6E-409C-BE32-E72D297353CC}">
                <c16:uniqueId val="{00000001-1ACC-4032-BE37-042355D14C42}"/>
              </c:ext>
            </c:extLst>
          </c:dPt>
          <c:dPt>
            <c:idx val="2"/>
            <c:invertIfNegative val="0"/>
            <c:bubble3D val="0"/>
            <c:extLst>
              <c:ext xmlns:c16="http://schemas.microsoft.com/office/drawing/2014/chart" uri="{C3380CC4-5D6E-409C-BE32-E72D297353CC}">
                <c16:uniqueId val="{00000002-1ACC-4032-BE37-042355D14C42}"/>
              </c:ext>
            </c:extLst>
          </c:dPt>
          <c:dPt>
            <c:idx val="3"/>
            <c:invertIfNegative val="0"/>
            <c:bubble3D val="0"/>
            <c:extLst>
              <c:ext xmlns:c16="http://schemas.microsoft.com/office/drawing/2014/chart" uri="{C3380CC4-5D6E-409C-BE32-E72D297353CC}">
                <c16:uniqueId val="{00000003-1ACC-4032-BE37-042355D14C42}"/>
              </c:ext>
            </c:extLst>
          </c:dPt>
          <c:dPt>
            <c:idx val="4"/>
            <c:invertIfNegative val="0"/>
            <c:bubble3D val="0"/>
            <c:extLst>
              <c:ext xmlns:c16="http://schemas.microsoft.com/office/drawing/2014/chart" uri="{C3380CC4-5D6E-409C-BE32-E72D297353CC}">
                <c16:uniqueId val="{00000004-1ACC-4032-BE37-042355D14C42}"/>
              </c:ext>
            </c:extLst>
          </c:dPt>
          <c:dPt>
            <c:idx val="5"/>
            <c:invertIfNegative val="0"/>
            <c:bubble3D val="0"/>
            <c:extLst>
              <c:ext xmlns:c16="http://schemas.microsoft.com/office/drawing/2014/chart" uri="{C3380CC4-5D6E-409C-BE32-E72D297353CC}">
                <c16:uniqueId val="{00000005-1ACC-4032-BE37-042355D14C42}"/>
              </c:ext>
            </c:extLst>
          </c:dPt>
          <c:dPt>
            <c:idx val="6"/>
            <c:invertIfNegative val="0"/>
            <c:bubble3D val="0"/>
            <c:extLst>
              <c:ext xmlns:c16="http://schemas.microsoft.com/office/drawing/2014/chart" uri="{C3380CC4-5D6E-409C-BE32-E72D297353CC}">
                <c16:uniqueId val="{00000006-1ACC-4032-BE37-042355D14C42}"/>
              </c:ext>
            </c:extLst>
          </c:dPt>
          <c:dPt>
            <c:idx val="7"/>
            <c:invertIfNegative val="0"/>
            <c:bubble3D val="0"/>
            <c:extLst>
              <c:ext xmlns:c16="http://schemas.microsoft.com/office/drawing/2014/chart" uri="{C3380CC4-5D6E-409C-BE32-E72D297353CC}">
                <c16:uniqueId val="{00000007-1ACC-4032-BE37-042355D14C42}"/>
              </c:ext>
            </c:extLst>
          </c:dPt>
          <c:dPt>
            <c:idx val="8"/>
            <c:invertIfNegative val="0"/>
            <c:bubble3D val="0"/>
            <c:extLst>
              <c:ext xmlns:c16="http://schemas.microsoft.com/office/drawing/2014/chart" uri="{C3380CC4-5D6E-409C-BE32-E72D297353CC}">
                <c16:uniqueId val="{00000008-1ACC-4032-BE37-042355D14C42}"/>
              </c:ext>
            </c:extLst>
          </c:dPt>
          <c:dPt>
            <c:idx val="9"/>
            <c:invertIfNegative val="0"/>
            <c:bubble3D val="0"/>
            <c:extLst>
              <c:ext xmlns:c16="http://schemas.microsoft.com/office/drawing/2014/chart" uri="{C3380CC4-5D6E-409C-BE32-E72D297353CC}">
                <c16:uniqueId val="{00000009-1ACC-4032-BE37-042355D14C42}"/>
              </c:ext>
            </c:extLst>
          </c:dPt>
          <c:dPt>
            <c:idx val="10"/>
            <c:invertIfNegative val="0"/>
            <c:bubble3D val="0"/>
            <c:extLst>
              <c:ext xmlns:c16="http://schemas.microsoft.com/office/drawing/2014/chart" uri="{C3380CC4-5D6E-409C-BE32-E72D297353CC}">
                <c16:uniqueId val="{0000000A-1ACC-4032-BE37-042355D14C42}"/>
              </c:ext>
            </c:extLst>
          </c:dPt>
          <c:dPt>
            <c:idx val="11"/>
            <c:invertIfNegative val="0"/>
            <c:bubble3D val="0"/>
            <c:extLst>
              <c:ext xmlns:c16="http://schemas.microsoft.com/office/drawing/2014/chart" uri="{C3380CC4-5D6E-409C-BE32-E72D297353CC}">
                <c16:uniqueId val="{0000000B-1ACC-4032-BE37-042355D14C42}"/>
              </c:ext>
            </c:extLst>
          </c:dPt>
          <c:dPt>
            <c:idx val="12"/>
            <c:invertIfNegative val="0"/>
            <c:bubble3D val="0"/>
            <c:extLst>
              <c:ext xmlns:c16="http://schemas.microsoft.com/office/drawing/2014/chart" uri="{C3380CC4-5D6E-409C-BE32-E72D297353CC}">
                <c16:uniqueId val="{0000000C-1ACC-4032-BE37-042355D14C42}"/>
              </c:ext>
            </c:extLst>
          </c:dPt>
          <c:dPt>
            <c:idx val="13"/>
            <c:invertIfNegative val="0"/>
            <c:bubble3D val="0"/>
            <c:extLst>
              <c:ext xmlns:c16="http://schemas.microsoft.com/office/drawing/2014/chart" uri="{C3380CC4-5D6E-409C-BE32-E72D297353CC}">
                <c16:uniqueId val="{0000000D-1ACC-4032-BE37-042355D14C42}"/>
              </c:ext>
            </c:extLst>
          </c:dPt>
          <c:dPt>
            <c:idx val="14"/>
            <c:invertIfNegative val="0"/>
            <c:bubble3D val="0"/>
            <c:extLst>
              <c:ext xmlns:c16="http://schemas.microsoft.com/office/drawing/2014/chart" uri="{C3380CC4-5D6E-409C-BE32-E72D297353CC}">
                <c16:uniqueId val="{0000000E-1ACC-4032-BE37-042355D14C42}"/>
              </c:ext>
            </c:extLst>
          </c:dPt>
          <c:dLbls>
            <c:dLbl>
              <c:idx val="0"/>
              <c:tx>
                <c:strRef>
                  <c:f>Kernkompetenzen!$B$6</c:f>
                  <c:strCache>
                    <c:ptCount val="1"/>
                    <c:pt idx="0">
                      <c:v>R1</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{8B1411DF-DFA8-4EB8-AEA8-9963D43B110A}</c15:txfldGUID>
                      <c15:f>Kernkompetenzen!$B$6</c15:f>
                      <c15:dlblFieldTableCache>
                        <c:ptCount val="1"/>
                        <c:pt idx="0">
                          <c:v>R1</c:v>
                        </c:pt>
                      </c15:dlblFieldTableCache>
                    </c15:dlblFTEntry>
                  </c15:dlblFieldTable>
                  <c15:showDataLabelsRange val="0"/>
                </c:ext>
                <c:ext xmlns:c16="http://schemas.microsoft.com/office/drawing/2014/chart" uri="{C3380CC4-5D6E-409C-BE32-E72D297353CC}">
                  <c16:uniqueId val="{00000000-1ACC-4032-BE37-042355D14C42}"/>
                </c:ext>
              </c:extLst>
            </c:dLbl>
            <c:dLbl>
              <c:idx val="1"/>
              <c:layout>
                <c:manualLayout>
                  <c:x val="-0.12025684035085844"/>
                  <c:y val="4.2833536230510528E-3"/>
                </c:manualLayout>
              </c:layout>
              <c:tx>
                <c:strRef>
                  <c:f>Kernkompetenzen!$B$7</c:f>
                  <c:strCache>
                    <c:ptCount val="1"/>
                    <c:pt idx="0">
                      <c:v>R2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{210DE1BE-3437-4E38-99C2-5339111117FB}</c15:txfldGUID>
                      <c15:f>Kernkompetenzen!$B$7</c15:f>
                      <c15:dlblFieldTableCache>
                        <c:ptCount val="1"/>
                        <c:pt idx="0">
                          <c:v>R2</c:v>
                        </c:pt>
                      </c15:dlblFieldTableCache>
                    </c15:dlblFTEntry>
                  </c15:dlblFieldTable>
                  <c15:showDataLabelsRange val="0"/>
                </c:ext>
                <c:ext xmlns:c16="http://schemas.microsoft.com/office/drawing/2014/chart" uri="{C3380CC4-5D6E-409C-BE32-E72D297353CC}">
                  <c16:uniqueId val="{00000001-1ACC-4032-BE37-042355D14C42}"/>
                </c:ext>
              </c:extLst>
            </c:dLbl>
            <c:dLbl>
              <c:idx val="2"/>
              <c:layout>
                <c:manualLayout>
                  <c:x val="-0.13111165717582451"/>
                  <c:y val="-6.4250304345765796E-3"/>
                </c:manualLayout>
              </c:layout>
              <c:tx>
                <c:strRef>
                  <c:f>Kernkompetenzen!$B$8</c:f>
                  <c:strCache>
                    <c:ptCount val="1"/>
                    <c:pt idx="0">
                      <c:v>R3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{7716FAE7-3F13-498B-8267-F8DF3E83C005}</c15:txfldGUID>
                      <c15:f>Kernkompetenzen!$B$8</c15:f>
                      <c15:dlblFieldTableCache>
                        <c:ptCount val="1"/>
                        <c:pt idx="0">
                          <c:v>R3</c:v>
                        </c:pt>
                      </c15:dlblFieldTableCache>
                    </c15:dlblFTEntry>
                  </c15:dlblFieldTable>
                  <c15:showDataLabelsRange val="0"/>
                </c:ext>
                <c:ext xmlns:c16="http://schemas.microsoft.com/office/drawing/2014/chart" uri="{C3380CC4-5D6E-409C-BE32-E72D297353CC}">
                  <c16:uniqueId val="{00000002-1ACC-4032-BE37-042355D14C42}"/>
                </c:ext>
              </c:extLst>
            </c:dLbl>
            <c:dLbl>
              <c:idx val="3"/>
              <c:tx>
                <c:strRef>
                  <c:f>Kernkompetenzen!$B$9</c:f>
                  <c:strCache>
                    <c:ptCount val="1"/>
                    <c:pt idx="0">
                      <c:v>R4</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{B82D1C7D-AB5C-48B7-834F-9E768800C5CF}</c15:txfldGUID>
                      <c15:f>Kernkompetenzen!$B$9</c15:f>
                      <c15:dlblFieldTableCache>
                        <c:ptCount val="1"/>
                        <c:pt idx="0">
                          <c:v>R4</c:v>
                        </c:pt>
                      </c15:dlblFieldTableCache>
                    </c15:dlblFTEntry>
                  </c15:dlblFieldTable>
                  <c15:showDataLabelsRange val="0"/>
                </c:ext>
                <c:ext xmlns:c16="http://schemas.microsoft.com/office/drawing/2014/chart" uri="{C3380CC4-5D6E-409C-BE32-E72D297353CC}">
                  <c16:uniqueId val="{00000003-1ACC-4032-BE37-042355D14C42}"/>
                </c:ext>
              </c:extLst>
            </c:dLbl>
            <c:dLbl>
              <c:idx val="4"/>
              <c:layout>
                <c:manualLayout>
                  <c:x val="-0.12025684035085844"/>
                  <c:y val="6.4250304345765796E-3"/>
                </c:manualLayout>
              </c:layout>
              <c:tx>
                <c:strRef>
                  <c:f>Kernkompetenzen!$B$10</c:f>
                  <c:strCache>
                    <c:ptCount val="1"/>
                    <c:pt idx="0">
                      <c:v>R5</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{DE4A0F1C-AA7A-4B82-9553-25E2227002DB}</c15:txfldGUID>
                      <c15:f>Kernkompetenzen!$B$10</c15:f>
                      <c15:dlblFieldTableCache>
                        <c:ptCount val="1"/>
                        <c:pt idx="0">
                          <c:v>R5</c:v>
                        </c:pt>
                      </c15:dlblFieldTableCache>
                    </c15:dlblFTEntry>
                  </c15:dlblFieldTable>
                  <c15:showDataLabelsRange val="0"/>
                </c:ext>
                <c:ext xmlns:c16="http://schemas.microsoft.com/office/drawing/2014/chart" uri="{C3380CC4-5D6E-409C-BE32-E72D297353CC}">
                  <c16:uniqueId val="{00000004-1ACC-4032-BE37-042355D14C42}"/>
                </c:ext>
              </c:extLst>
            </c:dLbl>
            <c:dLbl>
              <c:idx val="5"/>
              <c:layout>
                <c:manualLayout>
                  <c:x val="-0.10397461511340933"/>
                  <c:y val="2.1416768115255264E-3"/>
                </c:manualLayout>
              </c:layout>
              <c:tx>
                <c:strRef>
                  <c:f>Kernkompetenzen!$B$11</c:f>
                  <c:strCache>
                    <c:ptCount val="1"/>
                    <c:pt idx="0">
                      <c:v>R6</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{4A855443-9D91-460A-86F2-EB63AD54D759}</c15:txfldGUID>
                      <c15:f>Kernkompetenzen!$B$11</c15:f>
                      <c15:dlblFieldTableCache>
                        <c:ptCount val="1"/>
                        <c:pt idx="0">
                          <c:v>R6</c:v>
                        </c:pt>
                      </c15:dlblFieldTableCache>
                    </c15:dlblFTEntry>
                  </c15:dlblFieldTable>
                  <c15:showDataLabelsRange val="0"/>
                </c:ext>
                <c:ext xmlns:c16="http://schemas.microsoft.com/office/drawing/2014/chart" uri="{C3380CC4-5D6E-409C-BE32-E72D297353CC}">
                  <c16:uniqueId val="{00000005-1ACC-4032-BE37-042355D14C42}"/>
                </c:ext>
              </c:extLst>
            </c:dLbl>
            <c:dLbl>
              <c:idx val="6"/>
              <c:layout>
                <c:manualLayout>
                  <c:x val="-0.12025684035085844"/>
                  <c:y val="-8.5667072461021055E-3"/>
                </c:manualLayout>
              </c:layout>
              <c:tx>
                <c:strRef>
                  <c:f>Kernkompetenzen!$B$12</c:f>
                  <c:strCache>
                    <c:ptCount val="1"/>
                    <c:pt idx="0">
                      <c:v>R7</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{64526885-E912-4AB4-9773-502742A312CD}</c15:txfldGUID>
                      <c15:f>Kernkompetenzen!$B$12</c15:f>
                      <c15:dlblFieldTableCache>
                        <c:ptCount val="1"/>
                        <c:pt idx="0">
                          <c:v>R7</c:v>
                        </c:pt>
                      </c15:dlblFieldTableCache>
                    </c15:dlblFTEntry>
                  </c15:dlblFieldTable>
                  <c15:showDataLabelsRange val="0"/>
                </c:ext>
                <c:ext xmlns:c16="http://schemas.microsoft.com/office/drawing/2014/chart" uri="{C3380CC4-5D6E-409C-BE32-E72D297353CC}">
                  <c16:uniqueId val="{00000006-1ACC-4032-BE37-042355D14C42}"/>
                </c:ext>
              </c:extLst>
            </c:dLbl>
            <c:dLbl>
              <c:idx val="7"/>
              <c:layout>
                <c:manualLayout>
                  <c:x val="-0.13472992945081322"/>
                  <c:y val="-4.2833536230510528E-3"/>
                </c:manualLayout>
              </c:layout>
              <c:tx>
                <c:strRef>
                  <c:f>Kernkompetenzen!$B$13</c:f>
                  <c:strCache>
                    <c:ptCount val="1"/>
                    <c:pt idx="0">
                      <c:v>R8</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{A58B9655-AE26-4ABB-AD12-C6228077275C}</c15:txfldGUID>
                      <c15:f>Kernkompetenzen!$B$13</c15:f>
                      <c15:dlblFieldTableCache>
                        <c:ptCount val="1"/>
                        <c:pt idx="0">
                          <c:v>R8</c:v>
                        </c:pt>
                      </c15:dlblFieldTableCache>
                    </c15:dlblFTEntry>
                  </c15:dlblFieldTable>
                  <c15:showDataLabelsRange val="0"/>
                </c:ext>
                <c:ext xmlns:c16="http://schemas.microsoft.com/office/drawing/2014/chart" uri="{C3380CC4-5D6E-409C-BE32-E72D297353CC}">
                  <c16:uniqueId val="{00000007-1ACC-4032-BE37-042355D14C42}"/>
                </c:ext>
              </c:extLst>
            </c:dLbl>
            <c:dLbl>
              <c:idx val="8"/>
              <c:layout>
                <c:manualLayout>
                  <c:x val="-0.10940202352589237"/>
                  <c:y val="-6.4250304345765796E-3"/>
                </c:manualLayout>
              </c:layout>
              <c:tx>
                <c:strRef>
                  <c:f>Kernkompetenzen!$B$14</c:f>
                  <c:strCache>
                    <c:ptCount val="1"/>
                    <c:pt idx="0">
                      <c:v>R9</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{688038F0-22D4-45E6-9406-04048C880270}</c15:txfldGUID>
                      <c15:f>Kernkompetenzen!$B$14</c15:f>
                      <c15:dlblFieldTableCache>
                        <c:ptCount val="1"/>
                        <c:pt idx="0">
                          <c:v>R9</c:v>
                        </c:pt>
                      </c15:dlblFieldTableCache>
                    </c15:dlblFTEntry>
                  </c15:dlblFieldTable>
                  <c15:showDataLabelsRange val="0"/>
                </c:ext>
                <c:ext xmlns:c16="http://schemas.microsoft.com/office/drawing/2014/chart" uri="{C3380CC4-5D6E-409C-BE32-E72D297353CC}">
                  <c16:uniqueId val="{00000008-1ACC-4032-BE37-042355D14C42}"/>
                </c:ext>
              </c:extLst>
            </c:dLbl>
            <c:dLbl>
              <c:idx val="9"/>
              <c:layout>
                <c:manualLayout>
                  <c:x val="-0.1248430716852388"/>
                  <c:y val="-1.2850060869153159E-2"/>
                </c:manualLayout>
              </c:layout>
              <c:tx>
                <c:strRef>
                  <c:f>Kernkompetenzen!$B$15</c:f>
                  <c:strCache>
                    <c:ptCount val="1"/>
                    <c:pt idx="0">
                      <c:v>R10</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{5646CAA7-FB37-4D06-867B-E42C5FCE179E}</c15:txfldGUID>
                      <c15:f>Kernkompetenzen!$B$15</c15:f>
                      <c15:dlblFieldTableCache>
                        <c:ptCount val="1"/>
                        <c:pt idx="0">
                          <c:v>R10</c:v>
                        </c:pt>
                      </c15:dlblFieldTableCache>
                    </c15:dlblFTEntry>
                  </c15:dlblFieldTable>
                  <c15:showDataLabelsRange val="0"/>
                </c:ext>
                <c:ext xmlns:c16="http://schemas.microsoft.com/office/drawing/2014/chart" uri="{C3380CC4-5D6E-409C-BE32-E72D297353CC}">
                  <c16:uniqueId val="{00000009-1ACC-4032-BE37-042355D14C42}"/>
                </c:ext>
              </c:extLst>
            </c:dLbl>
            <c:dLbl>
              <c:idx val="10"/>
              <c:layout>
                <c:manualLayout>
                  <c:x val="-0.1248430716852388"/>
                  <c:y val="1.2850060869153159E-2"/>
                </c:manualLayout>
              </c:layout>
              <c:tx>
                <c:strRef>
                  <c:f>Kernkompetenzen!$B$16</c:f>
                  <c:strCache>
                    <c:ptCount val="1"/>
                    <c:pt idx="0">
                      <c:v>R11</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{45382951-4D4B-4E13-9201-42C2FF2FC087}</c15:txfldGUID>
                      <c15:f>Kernkompetenzen!$B$16</c15:f>
                      <c15:dlblFieldTableCache>
                        <c:ptCount val="1"/>
                        <c:pt idx="0">
                          <c:v>R11</c:v>
                        </c:pt>
                      </c15:dlblFieldTableCache>
                    </c15:dlblFTEntry>
                  </c15:dlblFieldTable>
                  <c15:showDataLabelsRange val="0"/>
                </c:ext>
                <c:ext xmlns:c16="http://schemas.microsoft.com/office/drawing/2014/chart" uri="{C3380CC4-5D6E-409C-BE32-E72D297353CC}">
                  <c16:uniqueId val="{0000000A-1ACC-4032-BE37-042355D14C42}"/>
                </c:ext>
              </c:extLst>
            </c:dLbl>
            <c:dLbl>
              <c:idx val="11"/>
              <c:tx>
                <c:strRef>
                  <c:f>Kernkompetenzen!$C$17</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{A45556F6-CF8F-4E16-8B20-6FD6FF3119E4}</c15:txfldGUID>
                      <c15:f>Kernkompetenzen!$C$17</c15:f>
                      <c15:dlblFieldTableCache>
                        <c:ptCount val="1"/>
                      </c15:dlblFieldTableCache>
                    </c15:dlblFTEntry>
                  </c15:dlblFieldTable>
                  <c15:showDataLabelsRange val="0"/>
                </c:ext>
                <c:ext xmlns:c16="http://schemas.microsoft.com/office/drawing/2014/chart" uri="{C3380CC4-5D6E-409C-BE32-E72D297353CC}">
                  <c16:uniqueId val="{0000000B-1ACC-4032-BE37-042355D14C42}"/>
                </c:ext>
              </c:extLst>
            </c:dLbl>
            <c:dLbl>
              <c:idx val="12"/>
              <c:tx>
                <c:strRef>
                  <c:f>Produkte!$C$17</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{5C985F7F-7290-4665-B7D3-0BFC1553EBAC}</c15:txfldGUID>
                      <c15:f>Produkte!$C$17</c15:f>
                      <c15:dlblFieldTableCache>
                        <c:ptCount val="1"/>
                      </c15:dlblFieldTableCache>
                    </c15:dlblFTEntry>
                  </c15:dlblFieldTable>
                  <c15:showDataLabelsRange val="0"/>
                </c:ext>
                <c:ext xmlns:c16="http://schemas.microsoft.com/office/drawing/2014/chart" uri="{C3380CC4-5D6E-409C-BE32-E72D297353CC}">
                  <c16:uniqueId val="{0000000C-1ACC-4032-BE37-042355D14C42}"/>
                </c:ext>
              </c:extLst>
            </c:dLbl>
            <c:dLbl>
              <c:idx val="13"/>
              <c:tx>
                <c:strRef>
                  <c:f>Produkte!$C$18</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{FA56D0CA-754B-4A15-BE4A-2A426269339D}</c15:txfldGUID>
                      <c15:f>Produkte!$C$18</c15:f>
                      <c15:dlblFieldTableCache>
                        <c:ptCount val="1"/>
                      </c15:dlblFieldTableCache>
                    </c15:dlblFTEntry>
                  </c15:dlblFieldTable>
                  <c15:showDataLabelsRange val="0"/>
                </c:ext>
                <c:ext xmlns:c16="http://schemas.microsoft.com/office/drawing/2014/chart" uri="{C3380CC4-5D6E-409C-BE32-E72D297353CC}">
                  <c16:uniqueId val="{0000000D-1ACC-4032-BE37-042355D14C42}"/>
                </c:ext>
              </c:extLst>
            </c:dLbl>
            <c:dLbl>
              <c:idx val="14"/>
              <c:tx>
                <c:strRef>
                  <c:f>Produkte!$C$19</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{B2D6EC2D-038F-4A54-9845-C0CA5634AA33}</c15:txfldGUID>
                      <c15:f>Produkte!$C$19</c15:f>
                      <c15:dlblFieldTableCache>
                        <c:ptCount val="1"/>
                      </c15:dlblFieldTableCache>
                    </c15:dlblFTEntry>
                  </c15:dlblFieldTable>
                  <c15:showDataLabelsRange val="0"/>
                </c:ext>
                <c:ext xmlns:c16="http://schemas.microsoft.com/office/drawing/2014/chart" uri="{C3380CC4-5D6E-409C-BE32-E72D297353CC}">
                  <c16:uniqueId val="{0000000E-1ACC-4032-BE37-042355D14C42}"/>
                </c:ext>
              </c:extLst>
            </c:dLbl>
            <c:dLbl>
              <c:idx val="15"/>
              <c:tx>
                <c:strRef>
                  <c:f>Produkte!$C$20</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{E13549B4-1C02-4E14-9697-6FC9588D3871}</c15:txfldGUID>
                      <c15:f>Produkte!$C$20</c15:f>
                      <c15:dlblFieldTableCache>
                        <c:ptCount val="1"/>
                      </c15:dlblFieldTableCache>
                    </c15:dlblFTEntry>
                  </c15:dlblFieldTable>
                  <c15:showDataLabelsRange val="0"/>
                </c:ext>
                <c:ext xmlns:c16="http://schemas.microsoft.com/office/drawing/2014/chart" uri="{C3380CC4-5D6E-409C-BE32-E72D297353CC}">
                  <c16:uniqueId val="{0000000F-1ACC-4032-BE37-042355D14C42}"/>
                </c:ext>
              </c:extLst>
            </c:dLbl>
            <c:dLbl>
              <c:idx val="16"/>
              <c:tx>
                <c:strRef>
                  <c:f>Produkte!$C$21</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{0F1B57A4-5D4F-47C2-920B-56149FBCA94C}</c15:txfldGUID>
                      <c15:f>Produkte!$C$21</c15:f>
                      <c15:dlblFieldTableCache>
                        <c:ptCount val="1"/>
                      </c15:dlblFieldTableCache>
                    </c15:dlblFTEntry>
                  </c15:dlblFieldTable>
                  <c15:showDataLabelsRange val="0"/>
                </c:ext>
                <c:ext xmlns:c16="http://schemas.microsoft.com/office/drawing/2014/chart" uri="{C3380CC4-5D6E-409C-BE32-E72D297353CC}">
                  <c16:uniqueId val="{00000010-1ACC-4032-BE37-042355D14C42}"/>
                </c:ext>
              </c:extLst>
            </c:dLbl>
            <c:dLbl>
              <c:idx val="17"/>
              <c:tx>
                <c:strRef>
                  <c:f>Produkte!$C$22</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{A7787342-CB60-4B07-8B91-9C46D7320755}</c15:txfldGUID>
                      <c15:f>Produkte!$C$22</c15:f>
                      <c15:dlblFieldTableCache>
                        <c:ptCount val="1"/>
                      </c15:dlblFieldTableCache>
                    </c15:dlblFTEntry>
                  </c15:dlblFieldTable>
                  <c15:showDataLabelsRange val="0"/>
                </c:ext>
                <c:ext xmlns:c16="http://schemas.microsoft.com/office/drawing/2014/chart" uri="{C3380CC4-5D6E-409C-BE32-E72D297353CC}">
                  <c16:uniqueId val="{00000011-1ACC-4032-BE37-042355D14C42}"/>
                </c:ext>
              </c:extLst>
            </c:dLbl>
            <c:dLbl>
              <c:idx val="18"/>
              <c:tx>
                <c:strRef>
                  <c:f>Produkte!$C$23</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{C635F76D-4CC3-4D3A-A0FC-096E847FBCB9}</c15:txfldGUID>
                      <c15:f>Produkte!$C$23</c15:f>
                      <c15:dlblFieldTableCache>
                        <c:ptCount val="1"/>
                      </c15:dlblFieldTableCache>
                    </c15:dlblFTEntry>
                  </c15:dlblFieldTable>
                  <c15:showDataLabelsRange val="0"/>
                </c:ext>
                <c:ext xmlns:c16="http://schemas.microsoft.com/office/drawing/2014/chart" uri="{C3380CC4-5D6E-409C-BE32-E72D297353CC}">
                  <c16:uniqueId val="{00000012-1ACC-4032-BE37-042355D14C42}"/>
                </c:ext>
              </c:extLst>
            </c:dLbl>
            <c:dLbl>
              <c:idx val="19"/>
              <c:tx>
                <c:strRef>
                  <c:f>Produkte!$C$24</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{BC175F88-6100-4FB4-A7A7-3F5F71DA2EAC}</c15:txfldGUID>
                      <c15:f>Produkte!$C$24</c15:f>
                      <c15:dlblFieldTableCache>
                        <c:ptCount val="1"/>
                      </c15:dlblFieldTableCache>
                    </c15:dlblFTEntry>
                  </c15:dlblFieldTable>
                  <c15:showDataLabelsRange val="0"/>
                </c:ext>
                <c:ext xmlns:c16="http://schemas.microsoft.com/office/drawing/2014/chart" uri="{C3380CC4-5D6E-409C-BE32-E72D297353CC}">
                  <c16:uniqueId val="{00000013-1ACC-4032-BE37-042355D14C42}"/>
                </c:ext>
              </c:extLst>
            </c:dLbl>
            <c:spPr>
              <a:ln>
                <a:noFill/>
              </a:ln>
            </c:spPr>
            <c:txPr>
              <a:bodyPr/>
              <a:lstStyle/>
              <a:p>
                <a:pPr>
                  <a:defRPr>
                    <a:solidFill>
                      <a:sysClr val="windowText" lastClr="000000"/>
                    </a:solidFill>
                  </a:defRPr>
                </a:pPr>
                <a:endParaRPr lang="fr-F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Kernkompetenzen!$E$6:$E$17</c:f>
              <c:numCache>
                <c:formatCode>0</c:formatCode>
                <c:ptCount val="12"/>
                <c:pt idx="0">
                  <c:v>4</c:v>
                </c:pt>
                <c:pt idx="1">
                  <c:v>2</c:v>
                </c:pt>
              </c:numCache>
            </c:numRef>
          </c:xVal>
          <c:yVal>
            <c:numRef>
              <c:f>Kernkompetenzen!$F$6:$F$17</c:f>
              <c:numCache>
                <c:formatCode>0</c:formatCode>
                <c:ptCount val="12"/>
                <c:pt idx="0">
                  <c:v>2</c:v>
                </c:pt>
                <c:pt idx="1">
                  <c:v>4</c:v>
                </c:pt>
              </c:numCache>
            </c:numRef>
          </c:yVal>
          <c:bubbleSize>
            <c:numLit>
              <c:formatCode>General</c:formatCode>
              <c:ptCount val="12"/>
              <c:pt idx="0">
                <c:v>1</c:v>
              </c:pt>
              <c:pt idx="1">
                <c:v>1</c:v>
              </c:pt>
              <c:pt idx="2">
                <c:v>1</c:v>
              </c:pt>
              <c:pt idx="3">
                <c:v>1</c:v>
              </c:pt>
              <c:pt idx="4">
                <c:v>1</c:v>
              </c:pt>
              <c:pt idx="5">
                <c:v>1</c:v>
              </c:pt>
              <c:pt idx="6">
                <c:v>1</c:v>
              </c:pt>
              <c:pt idx="7">
                <c:v>1</c:v>
              </c:pt>
              <c:pt idx="8">
                <c:v>1</c:v>
              </c:pt>
              <c:pt idx="9">
                <c:v>1</c:v>
              </c:pt>
              <c:pt idx="10">
                <c:v>1</c:v>
              </c:pt>
              <c:pt idx="11">
                <c:v>1</c:v>
              </c:pt>
            </c:numLit>
          </c:bubbleSize>
          <c:bubble3D val="0"/>
          <c:extLst>
            <c:ext xmlns:c16="http://schemas.microsoft.com/office/drawing/2014/chart" uri="{C3380CC4-5D6E-409C-BE32-E72D297353CC}">
              <c16:uniqueId val="{00000014-1ACC-4032-BE37-042355D14C42}"/>
            </c:ext>
          </c:extLst>
        </c:ser>
        <c:dLbls>
          <c:showLegendKey val="0"/>
          <c:showVal val="0"/>
          <c:showCatName val="0"/>
          <c:showSerName val="0"/>
          <c:showPercent val="0"/>
          <c:showBubbleSize val="0"/>
        </c:dLbls>
        <c:bubbleScale val="100"/>
        <c:showNegBubbles val="0"/>
        <c:axId val="-1601806032"/>
        <c:axId val="-1601825072"/>
      </c:bubbleChart>
      <c:valAx>
        <c:axId val="-1601806032"/>
        <c:scaling>
          <c:orientation val="minMax"/>
          <c:max val="5"/>
          <c:min val="0"/>
        </c:scaling>
        <c:delete val="0"/>
        <c:axPos val="b"/>
        <c:numFmt formatCode="0" sourceLinked="1"/>
        <c:majorTickMark val="out"/>
        <c:minorTickMark val="none"/>
        <c:tickLblPos val="nextTo"/>
        <c:crossAx val="-1601825072"/>
        <c:crosses val="autoZero"/>
        <c:crossBetween val="midCat"/>
        <c:majorUnit val="1"/>
        <c:minorUnit val="0.1"/>
      </c:valAx>
      <c:valAx>
        <c:axId val="-1601825072"/>
        <c:scaling>
          <c:orientation val="minMax"/>
          <c:max val="5"/>
          <c:min val="0"/>
        </c:scaling>
        <c:delete val="0"/>
        <c:axPos val="l"/>
        <c:numFmt formatCode="0" sourceLinked="1"/>
        <c:majorTickMark val="out"/>
        <c:minorTickMark val="none"/>
        <c:tickLblPos val="nextTo"/>
        <c:crossAx val="-1601806032"/>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tx>
            <c:strRef>
              <c:f>Kosten!$D$24</c:f>
              <c:strCache>
                <c:ptCount val="1"/>
                <c:pt idx="0">
                  <c:v>en %</c:v>
                </c:pt>
              </c:strCache>
            </c:strRef>
          </c:tx>
          <c:dPt>
            <c:idx val="1"/>
            <c:bubble3D val="0"/>
            <c:spPr>
              <a:solidFill>
                <a:schemeClr val="tx2">
                  <a:lumMod val="20000"/>
                  <a:lumOff val="80000"/>
                </a:schemeClr>
              </a:solidFill>
            </c:spPr>
            <c:extLst>
              <c:ext xmlns:c16="http://schemas.microsoft.com/office/drawing/2014/chart" uri="{C3380CC4-5D6E-409C-BE32-E72D297353CC}">
                <c16:uniqueId val="{00000000-9F58-4941-88C1-02043F3B2A1B}"/>
              </c:ext>
            </c:extLst>
          </c:dPt>
          <c:dLbls>
            <c:spPr>
              <a:noFill/>
              <a:ln>
                <a:noFill/>
              </a:ln>
              <a:effectLst/>
            </c:spPr>
            <c:txPr>
              <a:bodyPr/>
              <a:lstStyle/>
              <a:p>
                <a:pPr>
                  <a:defRPr sz="1000"/>
                </a:pPr>
                <a:endParaRPr lang="fr-FR"/>
              </a:p>
            </c:txPr>
            <c:dLblPos val="bestFit"/>
            <c:showLegendKey val="0"/>
            <c:showVal val="1"/>
            <c:showCatName val="1"/>
            <c:showSerName val="0"/>
            <c:showPercent val="0"/>
            <c:showBubbleSize val="0"/>
            <c:showLeaderLines val="1"/>
            <c:extLst>
              <c:ext xmlns:c15="http://schemas.microsoft.com/office/drawing/2012/chart" uri="{CE6537A1-D6FC-4f65-9D91-7224C49458BB}"/>
            </c:extLst>
          </c:dLbls>
          <c:cat>
            <c:strRef>
              <c:f>Kosten!$C$25:$C$39</c:f>
              <c:strCache>
                <c:ptCount val="2"/>
                <c:pt idx="0">
                  <c:v>Personnel (formation + Ra&amp;D)</c:v>
                </c:pt>
                <c:pt idx="1">
                  <c:v>?</c:v>
                </c:pt>
              </c:strCache>
            </c:strRef>
          </c:cat>
          <c:val>
            <c:numRef>
              <c:f>Kosten!$D$25:$D$39</c:f>
              <c:numCache>
                <c:formatCode>0%</c:formatCode>
                <c:ptCount val="15"/>
                <c:pt idx="0">
                  <c:v>0.8</c:v>
                </c:pt>
                <c:pt idx="1">
                  <c:v>0.2</c:v>
                </c:pt>
              </c:numCache>
            </c:numRef>
          </c:val>
          <c:extLst>
            <c:ext xmlns:c16="http://schemas.microsoft.com/office/drawing/2014/chart" uri="{C3380CC4-5D6E-409C-BE32-E72D297353CC}">
              <c16:uniqueId val="{00000000-BA4E-424D-8FBA-9174725E6C53}"/>
            </c:ext>
          </c:extLst>
        </c:ser>
        <c:dLbls>
          <c:showLegendKey val="0"/>
          <c:showVal val="0"/>
          <c:showCatName val="0"/>
          <c:showSerName val="0"/>
          <c:showPercent val="0"/>
          <c:showBubbleSize val="0"/>
          <c:showLeaderLines val="1"/>
        </c:dLbls>
        <c:firstSliceAng val="0"/>
      </c:pieChart>
    </c:plotArea>
    <c:plotVisOnly val="1"/>
    <c:dispBlanksAs val="gap"/>
    <c:showDLblsOverMax val="0"/>
  </c:chart>
  <c:spPr>
    <a:noFill/>
    <a:ln>
      <a:noFill/>
    </a:ln>
  </c:spPr>
  <c:printSettings>
    <c:headerFooter/>
    <c:pageMargins b="0.78740157499999996" l="0.7" r="0.7" t="0.78740157499999996"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tx>
            <c:strRef>
              <c:f>Einnahmen!$D$24</c:f>
              <c:strCache>
                <c:ptCount val="1"/>
                <c:pt idx="0">
                  <c:v>en %</c:v>
                </c:pt>
              </c:strCache>
            </c:strRef>
          </c:tx>
          <c:dPt>
            <c:idx val="1"/>
            <c:bubble3D val="0"/>
            <c:spPr>
              <a:solidFill>
                <a:schemeClr val="tx2">
                  <a:lumMod val="20000"/>
                  <a:lumOff val="80000"/>
                </a:schemeClr>
              </a:solidFill>
            </c:spPr>
            <c:extLst>
              <c:ext xmlns:c16="http://schemas.microsoft.com/office/drawing/2014/chart" uri="{C3380CC4-5D6E-409C-BE32-E72D297353CC}">
                <c16:uniqueId val="{00000000-1215-47BF-85BB-E8C96172D756}"/>
              </c:ext>
            </c:extLst>
          </c:dPt>
          <c:dLbls>
            <c:spPr>
              <a:noFill/>
              <a:ln>
                <a:noFill/>
              </a:ln>
              <a:effectLst/>
            </c:spPr>
            <c:txPr>
              <a:bodyPr/>
              <a:lstStyle/>
              <a:p>
                <a:pPr>
                  <a:defRPr sz="1000"/>
                </a:pPr>
                <a:endParaRPr lang="fr-FR"/>
              </a:p>
            </c:txPr>
            <c:dLblPos val="bestFit"/>
            <c:showLegendKey val="0"/>
            <c:showVal val="1"/>
            <c:showCatName val="1"/>
            <c:showSerName val="0"/>
            <c:showPercent val="0"/>
            <c:showBubbleSize val="0"/>
            <c:showLeaderLines val="1"/>
            <c:extLst>
              <c:ext xmlns:c15="http://schemas.microsoft.com/office/drawing/2012/chart" uri="{CE6537A1-D6FC-4f65-9D91-7224C49458BB}"/>
            </c:extLst>
          </c:dLbls>
          <c:cat>
            <c:strRef>
              <c:f>Einnahmen!$C$25:$C$39</c:f>
              <c:strCache>
                <c:ptCount val="2"/>
                <c:pt idx="0">
                  <c:v>Revenu 1</c:v>
                </c:pt>
                <c:pt idx="1">
                  <c:v>?</c:v>
                </c:pt>
              </c:strCache>
            </c:strRef>
          </c:cat>
          <c:val>
            <c:numRef>
              <c:f>Einnahmen!$D$25:$D$39</c:f>
              <c:numCache>
                <c:formatCode>0%</c:formatCode>
                <c:ptCount val="15"/>
                <c:pt idx="0">
                  <c:v>0.7</c:v>
                </c:pt>
                <c:pt idx="1">
                  <c:v>0.3</c:v>
                </c:pt>
              </c:numCache>
            </c:numRef>
          </c:val>
          <c:extLst>
            <c:ext xmlns:c16="http://schemas.microsoft.com/office/drawing/2014/chart" uri="{C3380CC4-5D6E-409C-BE32-E72D297353CC}">
              <c16:uniqueId val="{00000000-E51D-4BBA-93C1-A96BA61D34D7}"/>
            </c:ext>
          </c:extLst>
        </c:ser>
        <c:dLbls>
          <c:showLegendKey val="0"/>
          <c:showVal val="0"/>
          <c:showCatName val="0"/>
          <c:showSerName val="0"/>
          <c:showPercent val="0"/>
          <c:showBubbleSize val="0"/>
          <c:showLeaderLines val="1"/>
        </c:dLbls>
        <c:firstSliceAng val="0"/>
      </c:pieChart>
    </c:plotArea>
    <c:plotVisOnly val="1"/>
    <c:dispBlanksAs val="gap"/>
    <c:showDLblsOverMax val="0"/>
  </c:chart>
  <c:spPr>
    <a:noFill/>
    <a:ln>
      <a:noFill/>
    </a:ln>
  </c:spPr>
  <c:printSettings>
    <c:headerFooter/>
    <c:pageMargins b="0.78740157499999996" l="0.7" r="0.7" t="0.78740157499999996"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manualLayout>
          <c:layoutTarget val="inner"/>
          <c:xMode val="edge"/>
          <c:yMode val="edge"/>
          <c:x val="4.5433333333333333E-2"/>
          <c:y val="3.0868518518518517E-2"/>
          <c:w val="0.90739537037037032"/>
          <c:h val="0.96913148148148143"/>
        </c:manualLayout>
      </c:layout>
      <c:doughnutChart>
        <c:varyColors val="1"/>
        <c:ser>
          <c:idx val="0"/>
          <c:order val="0"/>
          <c:dPt>
            <c:idx val="0"/>
            <c:bubble3D val="0"/>
            <c:spPr>
              <a:solidFill>
                <a:schemeClr val="accent1">
                  <a:shade val="76000"/>
                </a:schemeClr>
              </a:solidFill>
              <a:ln w="19050">
                <a:solidFill>
                  <a:schemeClr val="lt1"/>
                </a:solidFill>
              </a:ln>
              <a:effectLst/>
            </c:spPr>
            <c:extLst>
              <c:ext xmlns:c16="http://schemas.microsoft.com/office/drawing/2014/chart" uri="{C3380CC4-5D6E-409C-BE32-E72D297353CC}">
                <c16:uniqueId val="{00000001-F377-4FA0-AEA0-9D6FB642F8DC}"/>
              </c:ext>
            </c:extLst>
          </c:dPt>
          <c:dPt>
            <c:idx val="1"/>
            <c:bubble3D val="0"/>
            <c:spPr>
              <a:solidFill>
                <a:schemeClr val="accent1">
                  <a:tint val="77000"/>
                </a:schemeClr>
              </a:solidFill>
              <a:ln w="19050">
                <a:solidFill>
                  <a:schemeClr val="lt1"/>
                </a:solidFill>
              </a:ln>
              <a:effectLst/>
            </c:spPr>
            <c:extLst>
              <c:ext xmlns:c16="http://schemas.microsoft.com/office/drawing/2014/chart" uri="{C3380CC4-5D6E-409C-BE32-E72D297353CC}">
                <c16:uniqueId val="{00000003-F377-4FA0-AEA0-9D6FB642F8DC}"/>
              </c:ext>
            </c:extLst>
          </c:dPt>
          <c:val>
            <c:numRef>
              <c:f>(Markt!$J$8,Markt!$L$8)</c:f>
              <c:numCache>
                <c:formatCode>General</c:formatCode>
                <c:ptCount val="2"/>
                <c:pt idx="0" formatCode="0%">
                  <c:v>0.1</c:v>
                </c:pt>
                <c:pt idx="1">
                  <c:v>3</c:v>
                </c:pt>
              </c:numCache>
            </c:numRef>
          </c:val>
          <c:extLst>
            <c:ext xmlns:c16="http://schemas.microsoft.com/office/drawing/2014/chart" uri="{C3380CC4-5D6E-409C-BE32-E72D297353CC}">
              <c16:uniqueId val="{00000004-F377-4FA0-AEA0-9D6FB642F8DC}"/>
            </c:ext>
          </c:extLst>
        </c:ser>
        <c:dLbls>
          <c:showLegendKey val="0"/>
          <c:showVal val="0"/>
          <c:showCatName val="0"/>
          <c:showSerName val="0"/>
          <c:showPercent val="0"/>
          <c:showBubbleSize val="0"/>
          <c:showLeaderLines val="0"/>
        </c:dLbls>
        <c:firstSliceAng val="0"/>
        <c:holeSize val="85"/>
      </c:doughnutChart>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manualLayout>
          <c:layoutTarget val="inner"/>
          <c:xMode val="edge"/>
          <c:yMode val="edge"/>
          <c:x val="4.5433333333333333E-2"/>
          <c:y val="3.0868518518518517E-2"/>
          <c:w val="0.90739537037037032"/>
          <c:h val="0.96913148148148143"/>
        </c:manualLayout>
      </c:layout>
      <c:doughnutChart>
        <c:varyColors val="1"/>
        <c:ser>
          <c:idx val="0"/>
          <c:order val="0"/>
          <c:dPt>
            <c:idx val="0"/>
            <c:bubble3D val="0"/>
            <c:spPr>
              <a:solidFill>
                <a:schemeClr val="accent1">
                  <a:shade val="76000"/>
                </a:schemeClr>
              </a:solidFill>
              <a:ln w="19050">
                <a:solidFill>
                  <a:schemeClr val="lt1"/>
                </a:solidFill>
              </a:ln>
              <a:effectLst/>
            </c:spPr>
            <c:extLst>
              <c:ext xmlns:c16="http://schemas.microsoft.com/office/drawing/2014/chart" uri="{C3380CC4-5D6E-409C-BE32-E72D297353CC}">
                <c16:uniqueId val="{00000001-F16E-4500-8DE8-9CC372BCD4FF}"/>
              </c:ext>
            </c:extLst>
          </c:dPt>
          <c:dPt>
            <c:idx val="1"/>
            <c:bubble3D val="0"/>
            <c:spPr>
              <a:solidFill>
                <a:schemeClr val="accent1">
                  <a:tint val="77000"/>
                </a:schemeClr>
              </a:solidFill>
              <a:ln w="19050">
                <a:solidFill>
                  <a:schemeClr val="lt1"/>
                </a:solidFill>
              </a:ln>
              <a:effectLst/>
            </c:spPr>
            <c:extLst>
              <c:ext xmlns:c16="http://schemas.microsoft.com/office/drawing/2014/chart" uri="{C3380CC4-5D6E-409C-BE32-E72D297353CC}">
                <c16:uniqueId val="{00000003-F16E-4500-8DE8-9CC372BCD4FF}"/>
              </c:ext>
            </c:extLst>
          </c:dPt>
          <c:val>
            <c:numRef>
              <c:f>(Markt!$J$9,Markt!$L$9)</c:f>
              <c:numCache>
                <c:formatCode>General</c:formatCode>
                <c:ptCount val="2"/>
                <c:pt idx="0" formatCode="0%">
                  <c:v>0.3</c:v>
                </c:pt>
                <c:pt idx="1">
                  <c:v>1</c:v>
                </c:pt>
              </c:numCache>
            </c:numRef>
          </c:val>
          <c:extLst>
            <c:ext xmlns:c16="http://schemas.microsoft.com/office/drawing/2014/chart" uri="{C3380CC4-5D6E-409C-BE32-E72D297353CC}">
              <c16:uniqueId val="{00000004-F16E-4500-8DE8-9CC372BCD4FF}"/>
            </c:ext>
          </c:extLst>
        </c:ser>
        <c:dLbls>
          <c:showLegendKey val="0"/>
          <c:showVal val="0"/>
          <c:showCatName val="0"/>
          <c:showSerName val="0"/>
          <c:showPercent val="0"/>
          <c:showBubbleSize val="0"/>
          <c:showLeaderLines val="0"/>
        </c:dLbls>
        <c:firstSliceAng val="0"/>
        <c:holeSize val="85"/>
      </c:doughnutChart>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manualLayout>
          <c:layoutTarget val="inner"/>
          <c:xMode val="edge"/>
          <c:yMode val="edge"/>
          <c:x val="4.5433333333333333E-2"/>
          <c:y val="3.0868518518518517E-2"/>
          <c:w val="0.90739537037037032"/>
          <c:h val="0.96913148148148143"/>
        </c:manualLayout>
      </c:layout>
      <c:doughnutChart>
        <c:varyColors val="1"/>
        <c:ser>
          <c:idx val="0"/>
          <c:order val="0"/>
          <c:dPt>
            <c:idx val="0"/>
            <c:bubble3D val="0"/>
            <c:spPr>
              <a:solidFill>
                <a:schemeClr val="accent1">
                  <a:shade val="76000"/>
                </a:schemeClr>
              </a:solidFill>
              <a:ln w="19050">
                <a:solidFill>
                  <a:schemeClr val="lt1"/>
                </a:solidFill>
              </a:ln>
              <a:effectLst/>
            </c:spPr>
            <c:extLst>
              <c:ext xmlns:c16="http://schemas.microsoft.com/office/drawing/2014/chart" uri="{C3380CC4-5D6E-409C-BE32-E72D297353CC}">
                <c16:uniqueId val="{00000001-5DC1-4070-A874-80E02C427C98}"/>
              </c:ext>
            </c:extLst>
          </c:dPt>
          <c:dPt>
            <c:idx val="1"/>
            <c:bubble3D val="0"/>
            <c:spPr>
              <a:solidFill>
                <a:schemeClr val="accent1">
                  <a:tint val="77000"/>
                </a:schemeClr>
              </a:solidFill>
              <a:ln w="19050">
                <a:solidFill>
                  <a:schemeClr val="lt1"/>
                </a:solidFill>
              </a:ln>
              <a:effectLst/>
            </c:spPr>
            <c:extLst>
              <c:ext xmlns:c16="http://schemas.microsoft.com/office/drawing/2014/chart" uri="{C3380CC4-5D6E-409C-BE32-E72D297353CC}">
                <c16:uniqueId val="{00000003-5DC1-4070-A874-80E02C427C98}"/>
              </c:ext>
            </c:extLst>
          </c:dPt>
          <c:val>
            <c:numRef>
              <c:f>(Markt!$J$10,Markt!$L$10)</c:f>
              <c:numCache>
                <c:formatCode>General</c:formatCode>
                <c:ptCount val="2"/>
                <c:pt idx="0" formatCode="0%">
                  <c:v>0.4</c:v>
                </c:pt>
                <c:pt idx="1">
                  <c:v>1</c:v>
                </c:pt>
              </c:numCache>
            </c:numRef>
          </c:val>
          <c:extLst>
            <c:ext xmlns:c16="http://schemas.microsoft.com/office/drawing/2014/chart" uri="{C3380CC4-5D6E-409C-BE32-E72D297353CC}">
              <c16:uniqueId val="{00000004-5DC1-4070-A874-80E02C427C98}"/>
            </c:ext>
          </c:extLst>
        </c:ser>
        <c:dLbls>
          <c:showLegendKey val="0"/>
          <c:showVal val="0"/>
          <c:showCatName val="0"/>
          <c:showSerName val="0"/>
          <c:showPercent val="0"/>
          <c:showBubbleSize val="0"/>
          <c:showLeaderLines val="0"/>
        </c:dLbls>
        <c:firstSliceAng val="0"/>
        <c:holeSize val="85"/>
      </c:doughnutChart>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manualLayout>
          <c:layoutTarget val="inner"/>
          <c:xMode val="edge"/>
          <c:yMode val="edge"/>
          <c:x val="4.5433333333333333E-2"/>
          <c:y val="3.0868518518518517E-2"/>
          <c:w val="0.90739537037037032"/>
          <c:h val="0.96913148148148143"/>
        </c:manualLayout>
      </c:layout>
      <c:doughnutChart>
        <c:varyColors val="1"/>
        <c:ser>
          <c:idx val="0"/>
          <c:order val="0"/>
          <c:dPt>
            <c:idx val="0"/>
            <c:bubble3D val="0"/>
            <c:spPr>
              <a:solidFill>
                <a:schemeClr val="accent1">
                  <a:shade val="76000"/>
                </a:schemeClr>
              </a:solidFill>
              <a:ln w="19050">
                <a:solidFill>
                  <a:schemeClr val="lt1"/>
                </a:solidFill>
              </a:ln>
              <a:effectLst/>
            </c:spPr>
            <c:extLst>
              <c:ext xmlns:c16="http://schemas.microsoft.com/office/drawing/2014/chart" uri="{C3380CC4-5D6E-409C-BE32-E72D297353CC}">
                <c16:uniqueId val="{00000001-2A8B-4F8B-8006-667A50C06569}"/>
              </c:ext>
            </c:extLst>
          </c:dPt>
          <c:dPt>
            <c:idx val="1"/>
            <c:bubble3D val="0"/>
            <c:spPr>
              <a:solidFill>
                <a:schemeClr val="accent1">
                  <a:tint val="77000"/>
                </a:schemeClr>
              </a:solidFill>
              <a:ln w="19050">
                <a:solidFill>
                  <a:schemeClr val="lt1"/>
                </a:solidFill>
              </a:ln>
              <a:effectLst/>
            </c:spPr>
            <c:extLst>
              <c:ext xmlns:c16="http://schemas.microsoft.com/office/drawing/2014/chart" uri="{C3380CC4-5D6E-409C-BE32-E72D297353CC}">
                <c16:uniqueId val="{00000003-2A8B-4F8B-8006-667A50C06569}"/>
              </c:ext>
            </c:extLst>
          </c:dPt>
          <c:val>
            <c:numRef>
              <c:f>(Markt!$J$11,Markt!$L$11)</c:f>
              <c:numCache>
                <c:formatCode>General</c:formatCode>
                <c:ptCount val="2"/>
                <c:pt idx="0" formatCode="0%">
                  <c:v>0.5</c:v>
                </c:pt>
                <c:pt idx="1">
                  <c:v>1</c:v>
                </c:pt>
              </c:numCache>
            </c:numRef>
          </c:val>
          <c:extLst>
            <c:ext xmlns:c16="http://schemas.microsoft.com/office/drawing/2014/chart" uri="{C3380CC4-5D6E-409C-BE32-E72D297353CC}">
              <c16:uniqueId val="{00000004-2A8B-4F8B-8006-667A50C06569}"/>
            </c:ext>
          </c:extLst>
        </c:ser>
        <c:dLbls>
          <c:showLegendKey val="0"/>
          <c:showVal val="0"/>
          <c:showCatName val="0"/>
          <c:showSerName val="0"/>
          <c:showPercent val="0"/>
          <c:showBubbleSize val="0"/>
          <c:showLeaderLines val="0"/>
        </c:dLbls>
        <c:firstSliceAng val="0"/>
        <c:holeSize val="85"/>
      </c:doughnutChart>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manualLayout>
          <c:layoutTarget val="inner"/>
          <c:xMode val="edge"/>
          <c:yMode val="edge"/>
          <c:x val="4.5433333333333333E-2"/>
          <c:y val="3.0868518518518517E-2"/>
          <c:w val="0.90739537037037032"/>
          <c:h val="0.96913148148148143"/>
        </c:manualLayout>
      </c:layout>
      <c:doughnutChart>
        <c:varyColors val="1"/>
        <c:ser>
          <c:idx val="0"/>
          <c:order val="0"/>
          <c:dPt>
            <c:idx val="0"/>
            <c:bubble3D val="0"/>
            <c:spPr>
              <a:solidFill>
                <a:schemeClr val="accent1">
                  <a:shade val="76000"/>
                </a:schemeClr>
              </a:solidFill>
              <a:ln w="19050">
                <a:solidFill>
                  <a:schemeClr val="lt1"/>
                </a:solidFill>
              </a:ln>
              <a:effectLst/>
            </c:spPr>
            <c:extLst>
              <c:ext xmlns:c16="http://schemas.microsoft.com/office/drawing/2014/chart" uri="{C3380CC4-5D6E-409C-BE32-E72D297353CC}">
                <c16:uniqueId val="{00000001-88B9-40E7-BCBC-10006D2247AB}"/>
              </c:ext>
            </c:extLst>
          </c:dPt>
          <c:dPt>
            <c:idx val="1"/>
            <c:bubble3D val="0"/>
            <c:spPr>
              <a:solidFill>
                <a:schemeClr val="accent1">
                  <a:tint val="77000"/>
                </a:schemeClr>
              </a:solidFill>
              <a:ln w="19050">
                <a:solidFill>
                  <a:schemeClr val="lt1"/>
                </a:solidFill>
              </a:ln>
              <a:effectLst/>
            </c:spPr>
            <c:extLst>
              <c:ext xmlns:c16="http://schemas.microsoft.com/office/drawing/2014/chart" uri="{C3380CC4-5D6E-409C-BE32-E72D297353CC}">
                <c16:uniqueId val="{00000003-88B9-40E7-BCBC-10006D2247AB}"/>
              </c:ext>
            </c:extLst>
          </c:dPt>
          <c:val>
            <c:numRef>
              <c:f>(Markt!$J$12,Markt!$L$12)</c:f>
              <c:numCache>
                <c:formatCode>General</c:formatCode>
                <c:ptCount val="2"/>
                <c:pt idx="0" formatCode="0%">
                  <c:v>0.6</c:v>
                </c:pt>
                <c:pt idx="1">
                  <c:v>1</c:v>
                </c:pt>
              </c:numCache>
            </c:numRef>
          </c:val>
          <c:extLst>
            <c:ext xmlns:c16="http://schemas.microsoft.com/office/drawing/2014/chart" uri="{C3380CC4-5D6E-409C-BE32-E72D297353CC}">
              <c16:uniqueId val="{00000004-88B9-40E7-BCBC-10006D2247AB}"/>
            </c:ext>
          </c:extLst>
        </c:ser>
        <c:dLbls>
          <c:showLegendKey val="0"/>
          <c:showVal val="0"/>
          <c:showCatName val="0"/>
          <c:showSerName val="0"/>
          <c:showPercent val="0"/>
          <c:showBubbleSize val="0"/>
          <c:showLeaderLines val="0"/>
        </c:dLbls>
        <c:firstSliceAng val="0"/>
        <c:holeSize val="85"/>
      </c:doughnutChart>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manualLayout>
          <c:layoutTarget val="inner"/>
          <c:xMode val="edge"/>
          <c:yMode val="edge"/>
          <c:x val="4.5433333333333333E-2"/>
          <c:y val="3.0868518518518517E-2"/>
          <c:w val="0.90739537037037032"/>
          <c:h val="0.96913148148148143"/>
        </c:manualLayout>
      </c:layout>
      <c:doughnutChart>
        <c:varyColors val="1"/>
        <c:ser>
          <c:idx val="0"/>
          <c:order val="0"/>
          <c:dPt>
            <c:idx val="0"/>
            <c:bubble3D val="0"/>
            <c:spPr>
              <a:solidFill>
                <a:schemeClr val="accent1">
                  <a:shade val="76000"/>
                </a:schemeClr>
              </a:solidFill>
              <a:ln w="19050">
                <a:solidFill>
                  <a:schemeClr val="lt1"/>
                </a:solidFill>
              </a:ln>
              <a:effectLst/>
            </c:spPr>
            <c:extLst>
              <c:ext xmlns:c16="http://schemas.microsoft.com/office/drawing/2014/chart" uri="{C3380CC4-5D6E-409C-BE32-E72D297353CC}">
                <c16:uniqueId val="{00000001-DBE9-4966-AEBD-4A5EA1DF7EC5}"/>
              </c:ext>
            </c:extLst>
          </c:dPt>
          <c:dPt>
            <c:idx val="1"/>
            <c:bubble3D val="0"/>
            <c:spPr>
              <a:solidFill>
                <a:schemeClr val="accent1">
                  <a:tint val="77000"/>
                </a:schemeClr>
              </a:solidFill>
              <a:ln w="19050">
                <a:solidFill>
                  <a:schemeClr val="lt1"/>
                </a:solidFill>
              </a:ln>
              <a:effectLst/>
            </c:spPr>
            <c:extLst>
              <c:ext xmlns:c16="http://schemas.microsoft.com/office/drawing/2014/chart" uri="{C3380CC4-5D6E-409C-BE32-E72D297353CC}">
                <c16:uniqueId val="{00000003-DBE9-4966-AEBD-4A5EA1DF7EC5}"/>
              </c:ext>
            </c:extLst>
          </c:dPt>
          <c:val>
            <c:numRef>
              <c:f>(Markt!$J$13,Markt!$L$13)</c:f>
              <c:numCache>
                <c:formatCode>General</c:formatCode>
                <c:ptCount val="2"/>
                <c:pt idx="0" formatCode="0%">
                  <c:v>0.7</c:v>
                </c:pt>
                <c:pt idx="1">
                  <c:v>1</c:v>
                </c:pt>
              </c:numCache>
            </c:numRef>
          </c:val>
          <c:extLst>
            <c:ext xmlns:c16="http://schemas.microsoft.com/office/drawing/2014/chart" uri="{C3380CC4-5D6E-409C-BE32-E72D297353CC}">
              <c16:uniqueId val="{00000004-DBE9-4966-AEBD-4A5EA1DF7EC5}"/>
            </c:ext>
          </c:extLst>
        </c:ser>
        <c:dLbls>
          <c:showLegendKey val="0"/>
          <c:showVal val="0"/>
          <c:showCatName val="0"/>
          <c:showSerName val="0"/>
          <c:showPercent val="0"/>
          <c:showBubbleSize val="0"/>
          <c:showLeaderLines val="0"/>
        </c:dLbls>
        <c:firstSliceAng val="0"/>
        <c:holeSize val="85"/>
      </c:doughnutChart>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manualLayout>
          <c:layoutTarget val="inner"/>
          <c:xMode val="edge"/>
          <c:yMode val="edge"/>
          <c:x val="4.5433333333333333E-2"/>
          <c:y val="3.0868518518518517E-2"/>
          <c:w val="0.90739537037037032"/>
          <c:h val="0.96913148148148143"/>
        </c:manualLayout>
      </c:layout>
      <c:doughnutChart>
        <c:varyColors val="1"/>
        <c:ser>
          <c:idx val="0"/>
          <c:order val="0"/>
          <c:dPt>
            <c:idx val="0"/>
            <c:bubble3D val="0"/>
            <c:spPr>
              <a:solidFill>
                <a:schemeClr val="accent1">
                  <a:shade val="76000"/>
                </a:schemeClr>
              </a:solidFill>
              <a:ln w="19050">
                <a:solidFill>
                  <a:schemeClr val="lt1"/>
                </a:solidFill>
              </a:ln>
              <a:effectLst/>
            </c:spPr>
            <c:extLst>
              <c:ext xmlns:c16="http://schemas.microsoft.com/office/drawing/2014/chart" uri="{C3380CC4-5D6E-409C-BE32-E72D297353CC}">
                <c16:uniqueId val="{00000001-963F-4669-B79B-79E91640333F}"/>
              </c:ext>
            </c:extLst>
          </c:dPt>
          <c:dPt>
            <c:idx val="1"/>
            <c:bubble3D val="0"/>
            <c:spPr>
              <a:solidFill>
                <a:schemeClr val="accent1">
                  <a:tint val="77000"/>
                </a:schemeClr>
              </a:solidFill>
              <a:ln w="19050">
                <a:solidFill>
                  <a:schemeClr val="lt1"/>
                </a:solidFill>
              </a:ln>
              <a:effectLst/>
            </c:spPr>
            <c:extLst>
              <c:ext xmlns:c16="http://schemas.microsoft.com/office/drawing/2014/chart" uri="{C3380CC4-5D6E-409C-BE32-E72D297353CC}">
                <c16:uniqueId val="{00000003-963F-4669-B79B-79E91640333F}"/>
              </c:ext>
            </c:extLst>
          </c:dPt>
          <c:val>
            <c:numRef>
              <c:f>(Markt!$J$14,Markt!$L$14)</c:f>
              <c:numCache>
                <c:formatCode>General</c:formatCode>
                <c:ptCount val="2"/>
                <c:pt idx="0" formatCode="0%">
                  <c:v>0.75</c:v>
                </c:pt>
                <c:pt idx="1">
                  <c:v>1</c:v>
                </c:pt>
              </c:numCache>
            </c:numRef>
          </c:val>
          <c:extLst>
            <c:ext xmlns:c16="http://schemas.microsoft.com/office/drawing/2014/chart" uri="{C3380CC4-5D6E-409C-BE32-E72D297353CC}">
              <c16:uniqueId val="{00000004-963F-4669-B79B-79E91640333F}"/>
            </c:ext>
          </c:extLst>
        </c:ser>
        <c:dLbls>
          <c:showLegendKey val="0"/>
          <c:showVal val="0"/>
          <c:showCatName val="0"/>
          <c:showSerName val="0"/>
          <c:showPercent val="0"/>
          <c:showBubbleSize val="0"/>
          <c:showLeaderLines val="0"/>
        </c:dLbls>
        <c:firstSliceAng val="0"/>
        <c:holeSize val="85"/>
      </c:doughnutChart>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manualLayout>
          <c:layoutTarget val="inner"/>
          <c:xMode val="edge"/>
          <c:yMode val="edge"/>
          <c:x val="4.5433333333333333E-2"/>
          <c:y val="3.0868518518518517E-2"/>
          <c:w val="0.90739537037037032"/>
          <c:h val="0.96913148148148143"/>
        </c:manualLayout>
      </c:layout>
      <c:doughnutChart>
        <c:varyColors val="1"/>
        <c:ser>
          <c:idx val="0"/>
          <c:order val="0"/>
          <c:dPt>
            <c:idx val="0"/>
            <c:bubble3D val="0"/>
            <c:spPr>
              <a:solidFill>
                <a:schemeClr val="accent1">
                  <a:shade val="76000"/>
                </a:schemeClr>
              </a:solidFill>
              <a:ln w="19050">
                <a:solidFill>
                  <a:schemeClr val="lt1"/>
                </a:solidFill>
              </a:ln>
              <a:effectLst/>
            </c:spPr>
            <c:extLst>
              <c:ext xmlns:c16="http://schemas.microsoft.com/office/drawing/2014/chart" uri="{C3380CC4-5D6E-409C-BE32-E72D297353CC}">
                <c16:uniqueId val="{00000001-E779-4A8C-BBFF-4B0466786751}"/>
              </c:ext>
            </c:extLst>
          </c:dPt>
          <c:dPt>
            <c:idx val="1"/>
            <c:bubble3D val="0"/>
            <c:spPr>
              <a:solidFill>
                <a:schemeClr val="accent1">
                  <a:tint val="77000"/>
                </a:schemeClr>
              </a:solidFill>
              <a:ln w="19050">
                <a:solidFill>
                  <a:schemeClr val="lt1"/>
                </a:solidFill>
              </a:ln>
              <a:effectLst/>
            </c:spPr>
            <c:extLst>
              <c:ext xmlns:c16="http://schemas.microsoft.com/office/drawing/2014/chart" uri="{C3380CC4-5D6E-409C-BE32-E72D297353CC}">
                <c16:uniqueId val="{00000003-E779-4A8C-BBFF-4B0466786751}"/>
              </c:ext>
            </c:extLst>
          </c:dPt>
          <c:val>
            <c:numRef>
              <c:f>(Markt!$J$7,Markt!$L$7)</c:f>
              <c:numCache>
                <c:formatCode>General</c:formatCode>
                <c:ptCount val="2"/>
                <c:pt idx="0" formatCode="0%">
                  <c:v>0.3</c:v>
                </c:pt>
                <c:pt idx="1">
                  <c:v>2</c:v>
                </c:pt>
              </c:numCache>
            </c:numRef>
          </c:val>
          <c:extLst>
            <c:ext xmlns:c16="http://schemas.microsoft.com/office/drawing/2014/chart" uri="{C3380CC4-5D6E-409C-BE32-E72D297353CC}">
              <c16:uniqueId val="{00000004-E779-4A8C-BBFF-4B0466786751}"/>
            </c:ext>
          </c:extLst>
        </c:ser>
        <c:dLbls>
          <c:showLegendKey val="0"/>
          <c:showVal val="0"/>
          <c:showCatName val="0"/>
          <c:showSerName val="0"/>
          <c:showPercent val="0"/>
          <c:showBubbleSize val="0"/>
          <c:showLeaderLines val="0"/>
        </c:dLbls>
        <c:firstSliceAng val="0"/>
        <c:holeSize val="85"/>
      </c:doughnutChart>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4453193350831147E-2"/>
          <c:y val="2.4817016702893855E-2"/>
          <c:w val="0.86644758162626123"/>
          <c:h val="0.91746872405280555"/>
        </c:manualLayout>
      </c:layout>
      <c:bubbleChart>
        <c:varyColors val="1"/>
        <c:ser>
          <c:idx val="0"/>
          <c:order val="0"/>
          <c:spPr>
            <a:solidFill>
              <a:schemeClr val="accent1">
                <a:alpha val="50000"/>
              </a:schemeClr>
            </a:solidFill>
          </c:spPr>
          <c:invertIfNegative val="0"/>
          <c:dPt>
            <c:idx val="0"/>
            <c:invertIfNegative val="0"/>
            <c:bubble3D val="0"/>
            <c:extLst>
              <c:ext xmlns:c16="http://schemas.microsoft.com/office/drawing/2014/chart" uri="{C3380CC4-5D6E-409C-BE32-E72D297353CC}">
                <c16:uniqueId val="{00000000-17EE-4183-8E9C-6E9062C40BFD}"/>
              </c:ext>
            </c:extLst>
          </c:dPt>
          <c:dPt>
            <c:idx val="1"/>
            <c:invertIfNegative val="0"/>
            <c:bubble3D val="0"/>
            <c:extLst>
              <c:ext xmlns:c16="http://schemas.microsoft.com/office/drawing/2014/chart" uri="{C3380CC4-5D6E-409C-BE32-E72D297353CC}">
                <c16:uniqueId val="{00000001-17EE-4183-8E9C-6E9062C40BFD}"/>
              </c:ext>
            </c:extLst>
          </c:dPt>
          <c:dPt>
            <c:idx val="2"/>
            <c:invertIfNegative val="0"/>
            <c:bubble3D val="0"/>
            <c:extLst>
              <c:ext xmlns:c16="http://schemas.microsoft.com/office/drawing/2014/chart" uri="{C3380CC4-5D6E-409C-BE32-E72D297353CC}">
                <c16:uniqueId val="{00000002-17EE-4183-8E9C-6E9062C40BFD}"/>
              </c:ext>
            </c:extLst>
          </c:dPt>
          <c:dPt>
            <c:idx val="3"/>
            <c:invertIfNegative val="0"/>
            <c:bubble3D val="0"/>
            <c:extLst>
              <c:ext xmlns:c16="http://schemas.microsoft.com/office/drawing/2014/chart" uri="{C3380CC4-5D6E-409C-BE32-E72D297353CC}">
                <c16:uniqueId val="{00000003-17EE-4183-8E9C-6E9062C40BFD}"/>
              </c:ext>
            </c:extLst>
          </c:dPt>
          <c:dPt>
            <c:idx val="4"/>
            <c:invertIfNegative val="0"/>
            <c:bubble3D val="0"/>
            <c:extLst>
              <c:ext xmlns:c16="http://schemas.microsoft.com/office/drawing/2014/chart" uri="{C3380CC4-5D6E-409C-BE32-E72D297353CC}">
                <c16:uniqueId val="{00000004-17EE-4183-8E9C-6E9062C40BFD}"/>
              </c:ext>
            </c:extLst>
          </c:dPt>
          <c:dPt>
            <c:idx val="5"/>
            <c:invertIfNegative val="0"/>
            <c:bubble3D val="0"/>
            <c:extLst>
              <c:ext xmlns:c16="http://schemas.microsoft.com/office/drawing/2014/chart" uri="{C3380CC4-5D6E-409C-BE32-E72D297353CC}">
                <c16:uniqueId val="{00000005-17EE-4183-8E9C-6E9062C40BFD}"/>
              </c:ext>
            </c:extLst>
          </c:dPt>
          <c:dPt>
            <c:idx val="6"/>
            <c:invertIfNegative val="0"/>
            <c:bubble3D val="0"/>
            <c:extLst>
              <c:ext xmlns:c16="http://schemas.microsoft.com/office/drawing/2014/chart" uri="{C3380CC4-5D6E-409C-BE32-E72D297353CC}">
                <c16:uniqueId val="{00000006-17EE-4183-8E9C-6E9062C40BFD}"/>
              </c:ext>
            </c:extLst>
          </c:dPt>
          <c:dPt>
            <c:idx val="7"/>
            <c:invertIfNegative val="0"/>
            <c:bubble3D val="0"/>
            <c:extLst>
              <c:ext xmlns:c16="http://schemas.microsoft.com/office/drawing/2014/chart" uri="{C3380CC4-5D6E-409C-BE32-E72D297353CC}">
                <c16:uniqueId val="{00000007-17EE-4183-8E9C-6E9062C40BFD}"/>
              </c:ext>
            </c:extLst>
          </c:dPt>
          <c:dPt>
            <c:idx val="8"/>
            <c:invertIfNegative val="0"/>
            <c:bubble3D val="0"/>
            <c:extLst>
              <c:ext xmlns:c16="http://schemas.microsoft.com/office/drawing/2014/chart" uri="{C3380CC4-5D6E-409C-BE32-E72D297353CC}">
                <c16:uniqueId val="{00000008-17EE-4183-8E9C-6E9062C40BFD}"/>
              </c:ext>
            </c:extLst>
          </c:dPt>
          <c:dPt>
            <c:idx val="9"/>
            <c:invertIfNegative val="0"/>
            <c:bubble3D val="0"/>
            <c:extLst>
              <c:ext xmlns:c16="http://schemas.microsoft.com/office/drawing/2014/chart" uri="{C3380CC4-5D6E-409C-BE32-E72D297353CC}">
                <c16:uniqueId val="{00000009-17EE-4183-8E9C-6E9062C40BFD}"/>
              </c:ext>
            </c:extLst>
          </c:dPt>
          <c:dPt>
            <c:idx val="10"/>
            <c:invertIfNegative val="0"/>
            <c:bubble3D val="0"/>
            <c:extLst>
              <c:ext xmlns:c16="http://schemas.microsoft.com/office/drawing/2014/chart" uri="{C3380CC4-5D6E-409C-BE32-E72D297353CC}">
                <c16:uniqueId val="{0000000A-17EE-4183-8E9C-6E9062C40BFD}"/>
              </c:ext>
            </c:extLst>
          </c:dPt>
          <c:dPt>
            <c:idx val="11"/>
            <c:invertIfNegative val="0"/>
            <c:bubble3D val="0"/>
            <c:extLst>
              <c:ext xmlns:c16="http://schemas.microsoft.com/office/drawing/2014/chart" uri="{C3380CC4-5D6E-409C-BE32-E72D297353CC}">
                <c16:uniqueId val="{0000000B-17EE-4183-8E9C-6E9062C40BFD}"/>
              </c:ext>
            </c:extLst>
          </c:dPt>
          <c:dPt>
            <c:idx val="12"/>
            <c:invertIfNegative val="0"/>
            <c:bubble3D val="0"/>
            <c:extLst>
              <c:ext xmlns:c16="http://schemas.microsoft.com/office/drawing/2014/chart" uri="{C3380CC4-5D6E-409C-BE32-E72D297353CC}">
                <c16:uniqueId val="{0000000C-17EE-4183-8E9C-6E9062C40BFD}"/>
              </c:ext>
            </c:extLst>
          </c:dPt>
          <c:dPt>
            <c:idx val="13"/>
            <c:invertIfNegative val="0"/>
            <c:bubble3D val="0"/>
            <c:extLst>
              <c:ext xmlns:c16="http://schemas.microsoft.com/office/drawing/2014/chart" uri="{C3380CC4-5D6E-409C-BE32-E72D297353CC}">
                <c16:uniqueId val="{0000000D-17EE-4183-8E9C-6E9062C40BFD}"/>
              </c:ext>
            </c:extLst>
          </c:dPt>
          <c:dPt>
            <c:idx val="14"/>
            <c:invertIfNegative val="0"/>
            <c:bubble3D val="0"/>
            <c:extLst>
              <c:ext xmlns:c16="http://schemas.microsoft.com/office/drawing/2014/chart" uri="{C3380CC4-5D6E-409C-BE32-E72D297353CC}">
                <c16:uniqueId val="{0000000E-17EE-4183-8E9C-6E9062C40BFD}"/>
              </c:ext>
            </c:extLst>
          </c:dPt>
          <c:dLbls>
            <c:dLbl>
              <c:idx val="0"/>
              <c:tx>
                <c:strRef>
                  <c:f>Markt!$C$7</c:f>
                  <c:strCache>
                    <c:ptCount val="1"/>
                    <c:pt idx="0">
                      <c:v>Markt 1</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{8DED4F41-D478-4784-B0C0-E65ACA0832A2}</c15:txfldGUID>
                      <c15:f>Markt!$C$7</c15:f>
                      <c15:dlblFieldTableCache>
                        <c:ptCount val="1"/>
                        <c:pt idx="0">
                          <c:v>Markt 1</c:v>
                        </c:pt>
                      </c15:dlblFieldTableCache>
                    </c15:dlblFTEntry>
                  </c15:dlblFieldTable>
                  <c15:showDataLabelsRange val="0"/>
                </c:ext>
                <c:ext xmlns:c16="http://schemas.microsoft.com/office/drawing/2014/chart" uri="{C3380CC4-5D6E-409C-BE32-E72D297353CC}">
                  <c16:uniqueId val="{00000000-17EE-4183-8E9C-6E9062C40BFD}"/>
                </c:ext>
              </c:extLst>
            </c:dLbl>
            <c:dLbl>
              <c:idx val="1"/>
              <c:layout>
                <c:manualLayout>
                  <c:x val="-0.14847700587853022"/>
                  <c:y val="1.580246913580247E-2"/>
                </c:manualLayout>
              </c:layout>
              <c:tx>
                <c:strRef>
                  <c:f>Markt!$C$8</c:f>
                  <c:strCache>
                    <c:ptCount val="1"/>
                    <c:pt idx="0">
                      <c:v>Markt 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{835D091A-2FB9-4617-BD95-9612A568D558}</c15:txfldGUID>
                      <c15:f>Markt!$C$8</c15:f>
                      <c15:dlblFieldTableCache>
                        <c:ptCount val="1"/>
                        <c:pt idx="0">
                          <c:v>Markt 2</c:v>
                        </c:pt>
                      </c15:dlblFieldTableCache>
                    </c15:dlblFTEntry>
                  </c15:dlblFieldTable>
                  <c15:showDataLabelsRange val="0"/>
                </c:ext>
                <c:ext xmlns:c16="http://schemas.microsoft.com/office/drawing/2014/chart" uri="{C3380CC4-5D6E-409C-BE32-E72D297353CC}">
                  <c16:uniqueId val="{00000001-17EE-4183-8E9C-6E9062C40BFD}"/>
                </c:ext>
              </c:extLst>
            </c:dLbl>
            <c:dLbl>
              <c:idx val="2"/>
              <c:layout>
                <c:manualLayout>
                  <c:x val="-9.2571404989234829E-2"/>
                  <c:y val="-2.1728395061728394E-2"/>
                </c:manualLayout>
              </c:layout>
              <c:tx>
                <c:strRef>
                  <c:f>Markt!$C$9</c:f>
                  <c:strCache>
                    <c:ptCount val="1"/>
                    <c:pt idx="0">
                      <c:v>Markt 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{ACAACFFD-6814-479B-9A94-E7459A3E3E54}</c15:txfldGUID>
                      <c15:f>Markt!$C$9</c15:f>
                      <c15:dlblFieldTableCache>
                        <c:ptCount val="1"/>
                        <c:pt idx="0">
                          <c:v>Markt 3</c:v>
                        </c:pt>
                      </c15:dlblFieldTableCache>
                    </c15:dlblFTEntry>
                  </c15:dlblFieldTable>
                  <c15:showDataLabelsRange val="0"/>
                </c:ext>
                <c:ext xmlns:c16="http://schemas.microsoft.com/office/drawing/2014/chart" uri="{C3380CC4-5D6E-409C-BE32-E72D297353CC}">
                  <c16:uniqueId val="{00000002-17EE-4183-8E9C-6E9062C40BFD}"/>
                </c:ext>
              </c:extLst>
            </c:dLbl>
            <c:dLbl>
              <c:idx val="3"/>
              <c:layout>
                <c:manualLayout>
                  <c:x val="-8.3429877224003537E-2"/>
                  <c:y val="5.9259259259259256E-3"/>
                </c:manualLayout>
              </c:layout>
              <c:tx>
                <c:strRef>
                  <c:f>Markt!$C$10</c:f>
                  <c:strCache>
                    <c:ptCount val="1"/>
                    <c:pt idx="0">
                      <c:v>Markt 4</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{28E5D20D-4BFB-42E1-B7BC-F07972CBB754}</c15:txfldGUID>
                      <c15:f>Markt!$C$10</c15:f>
                      <c15:dlblFieldTableCache>
                        <c:ptCount val="1"/>
                        <c:pt idx="0">
                          <c:v>Markt 4</c:v>
                        </c:pt>
                      </c15:dlblFieldTableCache>
                    </c15:dlblFTEntry>
                  </c15:dlblFieldTable>
                  <c15:showDataLabelsRange val="0"/>
                </c:ext>
                <c:ext xmlns:c16="http://schemas.microsoft.com/office/drawing/2014/chart" uri="{C3380CC4-5D6E-409C-BE32-E72D297353CC}">
                  <c16:uniqueId val="{00000003-17EE-4183-8E9C-6E9062C40BFD}"/>
                </c:ext>
              </c:extLst>
            </c:dLbl>
            <c:dLbl>
              <c:idx val="4"/>
              <c:layout>
                <c:manualLayout>
                  <c:x val="-8.8000641106619121E-2"/>
                  <c:y val="-9.876543209876543E-3"/>
                </c:manualLayout>
              </c:layout>
              <c:tx>
                <c:strRef>
                  <c:f>Markt!$C$11</c:f>
                  <c:strCache>
                    <c:ptCount val="1"/>
                    <c:pt idx="0">
                      <c:v>Markt 5</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{3B24406B-7951-41C1-AA9B-F7DA22E12B6E}</c15:txfldGUID>
                      <c15:f>Markt!$C$11</c15:f>
                      <c15:dlblFieldTableCache>
                        <c:ptCount val="1"/>
                        <c:pt idx="0">
                          <c:v>Markt 5</c:v>
                        </c:pt>
                      </c15:dlblFieldTableCache>
                    </c15:dlblFTEntry>
                  </c15:dlblFieldTable>
                  <c15:showDataLabelsRange val="0"/>
                </c:ext>
                <c:ext xmlns:c16="http://schemas.microsoft.com/office/drawing/2014/chart" uri="{C3380CC4-5D6E-409C-BE32-E72D297353CC}">
                  <c16:uniqueId val="{00000004-17EE-4183-8E9C-6E9062C40BFD}"/>
                </c:ext>
              </c:extLst>
            </c:dLbl>
            <c:dLbl>
              <c:idx val="5"/>
              <c:layout>
                <c:manualLayout>
                  <c:x val="-8.4486311521912008E-2"/>
                  <c:y val="7.2427146854513735E-17"/>
                </c:manualLayout>
              </c:layout>
              <c:tx>
                <c:strRef>
                  <c:f>Markt!$C$12</c:f>
                  <c:strCache>
                    <c:ptCount val="1"/>
                    <c:pt idx="0">
                      <c:v>Markt 6</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{5A4FB7DA-5106-4003-8A00-75B3CFBCED51}</c15:txfldGUID>
                      <c15:f>Markt!$C$12</c15:f>
                      <c15:dlblFieldTableCache>
                        <c:ptCount val="1"/>
                        <c:pt idx="0">
                          <c:v>Markt 6</c:v>
                        </c:pt>
                      </c15:dlblFieldTableCache>
                    </c15:dlblFTEntry>
                  </c15:dlblFieldTable>
                  <c15:showDataLabelsRange val="0"/>
                </c:ext>
                <c:ext xmlns:c16="http://schemas.microsoft.com/office/drawing/2014/chart" uri="{C3380CC4-5D6E-409C-BE32-E72D297353CC}">
                  <c16:uniqueId val="{00000005-17EE-4183-8E9C-6E9062C40BFD}"/>
                </c:ext>
              </c:extLst>
            </c:dLbl>
            <c:dLbl>
              <c:idx val="6"/>
              <c:layout>
                <c:manualLayout>
                  <c:x val="-0.11390163644144077"/>
                  <c:y val="1.9753086419752363E-3"/>
                </c:manualLayout>
              </c:layout>
              <c:tx>
                <c:strRef>
                  <c:f>Markt!$C$13</c:f>
                  <c:strCache>
                    <c:ptCount val="1"/>
                    <c:pt idx="0">
                      <c:v>Markt 7</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{0B5BC0F9-ED6F-499C-BAA0-496D209D30BC}</c15:txfldGUID>
                      <c15:f>Markt!$C$13</c15:f>
                      <c15:dlblFieldTableCache>
                        <c:ptCount val="1"/>
                        <c:pt idx="0">
                          <c:v>Markt 7</c:v>
                        </c:pt>
                      </c15:dlblFieldTableCache>
                    </c15:dlblFTEntry>
                  </c15:dlblFieldTable>
                  <c15:showDataLabelsRange val="0"/>
                </c:ext>
                <c:ext xmlns:c16="http://schemas.microsoft.com/office/drawing/2014/chart" uri="{C3380CC4-5D6E-409C-BE32-E72D297353CC}">
                  <c16:uniqueId val="{00000006-17EE-4183-8E9C-6E9062C40BFD}"/>
                </c:ext>
              </c:extLst>
            </c:dLbl>
            <c:dLbl>
              <c:idx val="7"/>
              <c:layout>
                <c:manualLayout>
                  <c:x val="-8.3429877224003537E-2"/>
                  <c:y val="-5.9259259259260705E-3"/>
                </c:manualLayout>
              </c:layout>
              <c:tx>
                <c:strRef>
                  <c:f>Markt!$C$14</c:f>
                  <c:strCache>
                    <c:ptCount val="1"/>
                    <c:pt idx="0">
                      <c:v>Markt 8</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{1A711A6E-7BA6-44A5-B77C-479346E6A8C4}</c15:txfldGUID>
                      <c15:f>Markt!$C$14</c15:f>
                      <c15:dlblFieldTableCache>
                        <c:ptCount val="1"/>
                        <c:pt idx="0">
                          <c:v>Markt 8</c:v>
                        </c:pt>
                      </c15:dlblFieldTableCache>
                    </c15:dlblFTEntry>
                  </c15:dlblFieldTable>
                  <c15:showDataLabelsRange val="0"/>
                </c:ext>
                <c:ext xmlns:c16="http://schemas.microsoft.com/office/drawing/2014/chart" uri="{C3380CC4-5D6E-409C-BE32-E72D297353CC}">
                  <c16:uniqueId val="{00000007-17EE-4183-8E9C-6E9062C40BFD}"/>
                </c:ext>
              </c:extLst>
            </c:dLbl>
            <c:dLbl>
              <c:idx val="8"/>
              <c:layout>
                <c:manualLayout>
                  <c:x val="-9.2104251326271327E-2"/>
                  <c:y val="3.9506172839506174E-3"/>
                </c:manualLayout>
              </c:layout>
              <c:tx>
                <c:strRef>
                  <c:f>Markt!#REF!</c:f>
                  <c:strCache>
                    <c:ptCount val="1"/>
                    <c:pt idx="0">
                      <c:v>#REF!</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{9B29CD3D-05D3-46DF-8D4F-00CF659DC1B6}</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08-17EE-4183-8E9C-6E9062C40BFD}"/>
                </c:ext>
              </c:extLst>
            </c:dLbl>
            <c:dLbl>
              <c:idx val="9"/>
              <c:layout>
                <c:manualLayout>
                  <c:x val="-8.1197880845104251E-2"/>
                  <c:y val="0"/>
                </c:manualLayout>
              </c:layout>
              <c:tx>
                <c:strRef>
                  <c:f>Markt!#REF!</c:f>
                  <c:strCache>
                    <c:ptCount val="1"/>
                    <c:pt idx="0">
                      <c:v>#REF!</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{16B6A1EA-F68F-4F23-AB12-88EB9BE14191}</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09-17EE-4183-8E9C-6E9062C40BFD}"/>
                </c:ext>
              </c:extLst>
            </c:dLbl>
            <c:dLbl>
              <c:idx val="10"/>
              <c:tx>
                <c:strRef>
                  <c:f>Markt!#REF!</c:f>
                  <c:strCache>
                    <c:ptCount val="1"/>
                    <c:pt idx="0">
                      <c:v>#REF!</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{F9CF5881-5F83-47CF-8116-E524AE32E585}</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0A-17EE-4183-8E9C-6E9062C40BFD}"/>
                </c:ext>
              </c:extLst>
            </c:dLbl>
            <c:dLbl>
              <c:idx val="11"/>
              <c:layout>
                <c:manualLayout>
                  <c:x val="-7.0532765119001223E-2"/>
                  <c:y val="7.9012345679012348E-3"/>
                </c:manualLayout>
              </c:layout>
              <c:tx>
                <c:strRef>
                  <c:f>Markt!#REF!</c:f>
                  <c:strCache>
                    <c:ptCount val="1"/>
                    <c:pt idx="0">
                      <c:v>#REF!</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{2ABD842E-D5E5-440E-9057-21B2D18CA45F}</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0B-17EE-4183-8E9C-6E9062C40BFD}"/>
                </c:ext>
              </c:extLst>
            </c:dLbl>
            <c:dLbl>
              <c:idx val="12"/>
              <c:layout>
                <c:manualLayout>
                  <c:x val="-9.5966606790859485E-2"/>
                  <c:y val="5.9259259259259985E-3"/>
                </c:manualLayout>
              </c:layout>
              <c:tx>
                <c:strRef>
                  <c:f>Markt!#REF!</c:f>
                  <c:strCache>
                    <c:ptCount val="1"/>
                    <c:pt idx="0">
                      <c:v>#REF!</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{D827BDC5-2E80-4EC4-8FE0-29FA25399E9D}</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0C-17EE-4183-8E9C-6E9062C40BFD}"/>
                </c:ext>
              </c:extLst>
            </c:dLbl>
            <c:dLbl>
              <c:idx val="13"/>
              <c:layout>
                <c:manualLayout>
                  <c:x val="-9.0339408610335417E-2"/>
                  <c:y val="5.9259259259259256E-3"/>
                </c:manualLayout>
              </c:layout>
              <c:tx>
                <c:strRef>
                  <c:f>Markt!#REF!</c:f>
                  <c:strCache>
                    <c:ptCount val="1"/>
                    <c:pt idx="0">
                      <c:v>#REF!</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{00B31A29-1361-4A8F-BBCB-70A131AD1946}</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0D-17EE-4183-8E9C-6E9062C40BFD}"/>
                </c:ext>
              </c:extLst>
            </c:dLbl>
            <c:dLbl>
              <c:idx val="14"/>
              <c:layout>
                <c:manualLayout>
                  <c:x val="-8.9872254947372027E-2"/>
                  <c:y val="0"/>
                </c:manualLayout>
              </c:layout>
              <c:tx>
                <c:strRef>
                  <c:f>Markt!#REF!</c:f>
                  <c:strCache>
                    <c:ptCount val="1"/>
                    <c:pt idx="0">
                      <c:v>#REF!</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{0D6C80C6-C380-4A07-949B-5B880B1C1C03}</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0E-17EE-4183-8E9C-6E9062C40BFD}"/>
                </c:ext>
              </c:extLst>
            </c:dLbl>
            <c:dLbl>
              <c:idx val="15"/>
              <c:layout>
                <c:manualLayout>
                  <c:x val="-0.1119755573302756"/>
                  <c:y val="-5.9259259259259256E-3"/>
                </c:manualLayout>
              </c:layout>
              <c:tx>
                <c:strRef>
                  <c:f>Markt!#REF!</c:f>
                  <c:strCache>
                    <c:ptCount val="1"/>
                    <c:pt idx="0">
                      <c:v>#REF!</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{6D040934-2164-49F0-AB20-8EBFEDFD0DFA}</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0F-17EE-4183-8E9C-6E9062C40BFD}"/>
                </c:ext>
              </c:extLst>
            </c:dLbl>
            <c:dLbl>
              <c:idx val="16"/>
              <c:layout>
                <c:manualLayout>
                  <c:x val="-0.11045196936940374"/>
                  <c:y val="7.9012345679012348E-3"/>
                </c:manualLayout>
              </c:layout>
              <c:tx>
                <c:strRef>
                  <c:f>Markt!#REF!</c:f>
                  <c:strCache>
                    <c:ptCount val="1"/>
                    <c:pt idx="0">
                      <c:v>#REF!</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{2FE61C6F-028E-47EA-805A-A14C8AF73193}</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10-17EE-4183-8E9C-6E9062C40BFD}"/>
                </c:ext>
              </c:extLst>
            </c:dLbl>
            <c:dLbl>
              <c:idx val="17"/>
              <c:tx>
                <c:strRef>
                  <c:f>Markt!#REF!</c:f>
                  <c:strCache>
                    <c:ptCount val="1"/>
                    <c:pt idx="0">
                      <c:v>#REF!</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{811EC4CD-FF96-4D06-8BF9-CBF43D5DEF40}</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11-17EE-4183-8E9C-6E9062C40BFD}"/>
                </c:ext>
              </c:extLst>
            </c:dLbl>
            <c:dLbl>
              <c:idx val="18"/>
              <c:layout>
                <c:manualLayout>
                  <c:x val="-0.10588120548678816"/>
                  <c:y val="0"/>
                </c:manualLayout>
              </c:layout>
              <c:tx>
                <c:strRef>
                  <c:f>Markt!#REF!</c:f>
                  <c:strCache>
                    <c:ptCount val="1"/>
                    <c:pt idx="0">
                      <c:v>#REF!</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{CE1668C8-454D-4348-A350-827F3E4C8DDD}</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12-17EE-4183-8E9C-6E9062C40BFD}"/>
                </c:ext>
              </c:extLst>
            </c:dLbl>
            <c:dLbl>
              <c:idx val="19"/>
              <c:layout>
                <c:manualLayout>
                  <c:x val="-0.12111708509550677"/>
                  <c:y val="5.9259259259259256E-3"/>
                </c:manualLayout>
              </c:layout>
              <c:tx>
                <c:strRef>
                  <c:f>Markt!#REF!</c:f>
                  <c:strCache>
                    <c:ptCount val="1"/>
                    <c:pt idx="0">
                      <c:v>#REF!</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{C30D128C-0330-44FF-BE1F-F6074BFD5876}</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13-17EE-4183-8E9C-6E9062C40BFD}"/>
                </c:ext>
              </c:extLst>
            </c:dLbl>
            <c:spPr>
              <a:ln>
                <a:noFill/>
              </a:ln>
            </c:spPr>
            <c:txPr>
              <a:bodyPr/>
              <a:lstStyle/>
              <a:p>
                <a:pPr>
                  <a:defRPr sz="1400">
                    <a:solidFill>
                      <a:sysClr val="windowText" lastClr="000000"/>
                    </a:solidFill>
                  </a:defRPr>
                </a:pPr>
                <a:endParaRPr lang="fr-F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Markt!$F$7:$F$14</c:f>
              <c:numCache>
                <c:formatCode>General</c:formatCode>
                <c:ptCount val="8"/>
                <c:pt idx="0">
                  <c:v>10</c:v>
                </c:pt>
                <c:pt idx="1">
                  <c:v>9</c:v>
                </c:pt>
                <c:pt idx="2">
                  <c:v>8</c:v>
                </c:pt>
                <c:pt idx="3">
                  <c:v>7</c:v>
                </c:pt>
              </c:numCache>
            </c:numRef>
          </c:xVal>
          <c:yVal>
            <c:numRef>
              <c:f>Markt!$G$7:$G$14</c:f>
              <c:numCache>
                <c:formatCode>0</c:formatCode>
                <c:ptCount val="8"/>
                <c:pt idx="0">
                  <c:v>6</c:v>
                </c:pt>
                <c:pt idx="1">
                  <c:v>10</c:v>
                </c:pt>
                <c:pt idx="2">
                  <c:v>1</c:v>
                </c:pt>
                <c:pt idx="3">
                  <c:v>3</c:v>
                </c:pt>
              </c:numCache>
            </c:numRef>
          </c:yVal>
          <c:bubbleSize>
            <c:numRef>
              <c:f>Markt!$L$7:$L$14</c:f>
              <c:numCache>
                <c:formatCode>General</c:formatCode>
                <c:ptCount val="8"/>
                <c:pt idx="0">
                  <c:v>2</c:v>
                </c:pt>
                <c:pt idx="1">
                  <c:v>3</c:v>
                </c:pt>
                <c:pt idx="2">
                  <c:v>1</c:v>
                </c:pt>
                <c:pt idx="3">
                  <c:v>1</c:v>
                </c:pt>
                <c:pt idx="4">
                  <c:v>1</c:v>
                </c:pt>
                <c:pt idx="5">
                  <c:v>1</c:v>
                </c:pt>
                <c:pt idx="6">
                  <c:v>1</c:v>
                </c:pt>
                <c:pt idx="7">
                  <c:v>1</c:v>
                </c:pt>
              </c:numCache>
            </c:numRef>
          </c:bubbleSize>
          <c:bubble3D val="0"/>
          <c:extLst>
            <c:ext xmlns:c16="http://schemas.microsoft.com/office/drawing/2014/chart" uri="{C3380CC4-5D6E-409C-BE32-E72D297353CC}">
              <c16:uniqueId val="{00000014-17EE-4183-8E9C-6E9062C40BFD}"/>
            </c:ext>
          </c:extLst>
        </c:ser>
        <c:dLbls>
          <c:showLegendKey val="0"/>
          <c:showVal val="0"/>
          <c:showCatName val="0"/>
          <c:showSerName val="0"/>
          <c:showPercent val="0"/>
          <c:showBubbleSize val="0"/>
        </c:dLbls>
        <c:bubbleScale val="100"/>
        <c:showNegBubbles val="0"/>
        <c:axId val="-1601810384"/>
        <c:axId val="-1601805488"/>
      </c:bubbleChart>
      <c:valAx>
        <c:axId val="-1601810384"/>
        <c:scaling>
          <c:orientation val="minMax"/>
          <c:max val="11"/>
          <c:min val="0"/>
        </c:scaling>
        <c:delete val="0"/>
        <c:axPos val="b"/>
        <c:numFmt formatCode="General" sourceLinked="1"/>
        <c:majorTickMark val="out"/>
        <c:minorTickMark val="none"/>
        <c:tickLblPos val="nextTo"/>
        <c:crossAx val="-1601805488"/>
        <c:crosses val="autoZero"/>
        <c:crossBetween val="midCat"/>
        <c:majorUnit val="1"/>
        <c:minorUnit val="0.1"/>
      </c:valAx>
      <c:valAx>
        <c:axId val="-1601805488"/>
        <c:scaling>
          <c:orientation val="minMax"/>
          <c:max val="11"/>
          <c:min val="0"/>
        </c:scaling>
        <c:delete val="0"/>
        <c:axPos val="l"/>
        <c:numFmt formatCode="0" sourceLinked="1"/>
        <c:majorTickMark val="out"/>
        <c:minorTickMark val="none"/>
        <c:tickLblPos val="nextTo"/>
        <c:crossAx val="-1601810384"/>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2645561243095041"/>
          <c:y val="0.17032084242481738"/>
          <c:w val="0.50535586139211153"/>
          <c:h val="0.72746288195457054"/>
        </c:manualLayout>
      </c:layout>
      <c:radarChart>
        <c:radarStyle val="filled"/>
        <c:varyColors val="0"/>
        <c:ser>
          <c:idx val="0"/>
          <c:order val="0"/>
          <c:spPr>
            <a:solidFill>
              <a:schemeClr val="accent1">
                <a:alpha val="50000"/>
              </a:schemeClr>
            </a:solidFill>
            <a:ln w="19050"/>
          </c:spPr>
          <c:cat>
            <c:strRef>
              <c:f>Branchenstruktur!$G$5:$G$9</c:f>
              <c:strCache>
                <c:ptCount val="5"/>
                <c:pt idx="0">
                  <c:v>Menace de nouv. entrants</c:v>
                </c:pt>
                <c:pt idx="1">
                  <c:v>Produits de substitution</c:v>
                </c:pt>
                <c:pt idx="2">
                  <c:v>Pouvoir de nég. fournisseurs</c:v>
                </c:pt>
                <c:pt idx="3">
                  <c:v>Pouvoir de nég. clients</c:v>
                </c:pt>
                <c:pt idx="4">
                  <c:v>Concurrence / rivalité</c:v>
                </c:pt>
              </c:strCache>
            </c:strRef>
          </c:cat>
          <c:val>
            <c:numRef>
              <c:f>Branchenstruktur!$H$5:$H$9</c:f>
              <c:numCache>
                <c:formatCode>General</c:formatCode>
                <c:ptCount val="5"/>
                <c:pt idx="0">
                  <c:v>3</c:v>
                </c:pt>
                <c:pt idx="1">
                  <c:v>1</c:v>
                </c:pt>
                <c:pt idx="2">
                  <c:v>4</c:v>
                </c:pt>
                <c:pt idx="3">
                  <c:v>2</c:v>
                </c:pt>
                <c:pt idx="4">
                  <c:v>7</c:v>
                </c:pt>
              </c:numCache>
            </c:numRef>
          </c:val>
          <c:extLst>
            <c:ext xmlns:c16="http://schemas.microsoft.com/office/drawing/2014/chart" uri="{C3380CC4-5D6E-409C-BE32-E72D297353CC}">
              <c16:uniqueId val="{00000000-6911-444E-AB8F-6972C441CA2E}"/>
            </c:ext>
          </c:extLst>
        </c:ser>
        <c:dLbls>
          <c:showLegendKey val="0"/>
          <c:showVal val="0"/>
          <c:showCatName val="0"/>
          <c:showSerName val="0"/>
          <c:showPercent val="0"/>
          <c:showBubbleSize val="0"/>
        </c:dLbls>
        <c:axId val="-1601801136"/>
        <c:axId val="-1601820176"/>
      </c:radarChart>
      <c:catAx>
        <c:axId val="-1601801136"/>
        <c:scaling>
          <c:orientation val="minMax"/>
        </c:scaling>
        <c:delete val="0"/>
        <c:axPos val="b"/>
        <c:majorGridlines/>
        <c:numFmt formatCode="General" sourceLinked="1"/>
        <c:majorTickMark val="out"/>
        <c:minorTickMark val="none"/>
        <c:tickLblPos val="nextTo"/>
        <c:txPr>
          <a:bodyPr/>
          <a:lstStyle/>
          <a:p>
            <a:pPr>
              <a:defRPr sz="1100"/>
            </a:pPr>
            <a:endParaRPr lang="fr-FR"/>
          </a:p>
        </c:txPr>
        <c:crossAx val="-1601820176"/>
        <c:crosses val="autoZero"/>
        <c:auto val="1"/>
        <c:lblAlgn val="ctr"/>
        <c:lblOffset val="100"/>
        <c:noMultiLvlLbl val="0"/>
      </c:catAx>
      <c:valAx>
        <c:axId val="-1601820176"/>
        <c:scaling>
          <c:orientation val="minMax"/>
        </c:scaling>
        <c:delete val="0"/>
        <c:axPos val="l"/>
        <c:majorGridlines/>
        <c:numFmt formatCode="General" sourceLinked="1"/>
        <c:majorTickMark val="cross"/>
        <c:minorTickMark val="none"/>
        <c:tickLblPos val="nextTo"/>
        <c:crossAx val="-1601801136"/>
        <c:crosses val="autoZero"/>
        <c:crossBetween val="between"/>
      </c:valAx>
    </c:plotArea>
    <c:plotVisOnly val="1"/>
    <c:dispBlanksAs val="gap"/>
    <c:showDLblsOverMax val="0"/>
  </c:chart>
  <c:spPr>
    <a:noFill/>
    <a:ln>
      <a:noFill/>
    </a:ln>
  </c:spPr>
  <c:printSettings>
    <c:headerFooter/>
    <c:pageMargins b="0.78740157499999996" l="0.7" r="0.7" t="0.78740157499999996" header="0.3" footer="0.3"/>
    <c:pageSetup paperSize="9" orientation="landscape"/>
  </c:printSettings>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2632378399508571"/>
          <c:y val="6.7637738192824898E-2"/>
          <c:w val="0.58180025369169275"/>
          <c:h val="0.89329052189422975"/>
        </c:manualLayout>
      </c:layout>
      <c:radarChart>
        <c:radarStyle val="filled"/>
        <c:varyColors val="0"/>
        <c:ser>
          <c:idx val="0"/>
          <c:order val="0"/>
          <c:spPr>
            <a:solidFill>
              <a:schemeClr val="accent1">
                <a:alpha val="50000"/>
              </a:schemeClr>
            </a:solidFill>
          </c:spPr>
          <c:cat>
            <c:strRef>
              <c:f>Entwicklungstrends!$C$4:$C$9</c:f>
              <c:strCache>
                <c:ptCount val="6"/>
                <c:pt idx="0">
                  <c:v>Politisch</c:v>
                </c:pt>
                <c:pt idx="1">
                  <c:v>Ökonomisch</c:v>
                </c:pt>
                <c:pt idx="2">
                  <c:v>Soziologisch</c:v>
                </c:pt>
                <c:pt idx="3">
                  <c:v>Technologisch</c:v>
                </c:pt>
                <c:pt idx="4">
                  <c:v>Rechtlich</c:v>
                </c:pt>
                <c:pt idx="5">
                  <c:v>Ökologisch</c:v>
                </c:pt>
              </c:strCache>
            </c:strRef>
          </c:cat>
          <c:val>
            <c:numRef>
              <c:f>Entwicklungstrends!$D$4:$D$9</c:f>
              <c:numCache>
                <c:formatCode>0.00</c:formatCode>
                <c:ptCount val="6"/>
                <c:pt idx="0">
                  <c:v>8</c:v>
                </c:pt>
                <c:pt idx="1">
                  <c:v>5</c:v>
                </c:pt>
                <c:pt idx="2">
                  <c:v>2</c:v>
                </c:pt>
                <c:pt idx="3">
                  <c:v>3</c:v>
                </c:pt>
                <c:pt idx="4">
                  <c:v>1</c:v>
                </c:pt>
                <c:pt idx="5">
                  <c:v>9</c:v>
                </c:pt>
              </c:numCache>
            </c:numRef>
          </c:val>
          <c:extLst>
            <c:ext xmlns:c16="http://schemas.microsoft.com/office/drawing/2014/chart" uri="{C3380CC4-5D6E-409C-BE32-E72D297353CC}">
              <c16:uniqueId val="{00000000-BF46-4FDA-B167-51EF14FBA510}"/>
            </c:ext>
          </c:extLst>
        </c:ser>
        <c:dLbls>
          <c:showLegendKey val="0"/>
          <c:showVal val="0"/>
          <c:showCatName val="0"/>
          <c:showSerName val="0"/>
          <c:showPercent val="0"/>
          <c:showBubbleSize val="0"/>
        </c:dLbls>
        <c:axId val="-1601800592"/>
        <c:axId val="-1601809840"/>
      </c:radarChart>
      <c:catAx>
        <c:axId val="-1601800592"/>
        <c:scaling>
          <c:orientation val="minMax"/>
        </c:scaling>
        <c:delete val="0"/>
        <c:axPos val="b"/>
        <c:majorGridlines/>
        <c:numFmt formatCode="General" sourceLinked="0"/>
        <c:majorTickMark val="out"/>
        <c:minorTickMark val="none"/>
        <c:tickLblPos val="nextTo"/>
        <c:txPr>
          <a:bodyPr/>
          <a:lstStyle/>
          <a:p>
            <a:pPr>
              <a:defRPr>
                <a:solidFill>
                  <a:schemeClr val="bg1"/>
                </a:solidFill>
              </a:defRPr>
            </a:pPr>
            <a:endParaRPr lang="fr-FR"/>
          </a:p>
        </c:txPr>
        <c:crossAx val="-1601809840"/>
        <c:crosses val="autoZero"/>
        <c:auto val="1"/>
        <c:lblAlgn val="ctr"/>
        <c:lblOffset val="100"/>
        <c:noMultiLvlLbl val="0"/>
      </c:catAx>
      <c:valAx>
        <c:axId val="-1601809840"/>
        <c:scaling>
          <c:orientation val="minMax"/>
        </c:scaling>
        <c:delete val="0"/>
        <c:axPos val="l"/>
        <c:majorGridlines/>
        <c:numFmt formatCode="0.00" sourceLinked="1"/>
        <c:majorTickMark val="cross"/>
        <c:minorTickMark val="none"/>
        <c:tickLblPos val="nextTo"/>
        <c:crossAx val="-1601800592"/>
        <c:crosses val="autoZero"/>
        <c:crossBetween val="between"/>
      </c:valAx>
    </c:plotArea>
    <c:plotVisOnly val="1"/>
    <c:dispBlanksAs val="gap"/>
    <c:showDLblsOverMax val="0"/>
  </c:chart>
  <c:spPr>
    <a:noFill/>
    <a:ln>
      <a:noFill/>
    </a:ln>
  </c:spPr>
  <c:printSettings>
    <c:headerFooter/>
    <c:pageMargins b="0.75" l="0.7" r="0.7" t="0.75" header="0.3" footer="0.3"/>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0137446174277075E-2"/>
          <c:y val="5.0459076588715228E-2"/>
          <c:w val="0.88499103735811524"/>
          <c:h val="0.78657920681450744"/>
        </c:manualLayout>
      </c:layout>
      <c:bubbleChart>
        <c:varyColors val="0"/>
        <c:ser>
          <c:idx val="0"/>
          <c:order val="0"/>
          <c:invertIfNegative val="0"/>
          <c:dPt>
            <c:idx val="0"/>
            <c:invertIfNegative val="0"/>
            <c:bubble3D val="0"/>
            <c:spPr>
              <a:solidFill>
                <a:schemeClr val="bg2">
                  <a:lumMod val="50000"/>
                  <a:alpha val="50000"/>
                </a:schemeClr>
              </a:solidFill>
              <a:ln>
                <a:solidFill>
                  <a:schemeClr val="bg2">
                    <a:lumMod val="50000"/>
                    <a:alpha val="50000"/>
                  </a:schemeClr>
                </a:solidFill>
              </a:ln>
            </c:spPr>
            <c:extLst>
              <c:ext xmlns:c16="http://schemas.microsoft.com/office/drawing/2014/chart" uri="{C3380CC4-5D6E-409C-BE32-E72D297353CC}">
                <c16:uniqueId val="{00000001-5FFB-4A91-8AF8-9E7FAD817549}"/>
              </c:ext>
            </c:extLst>
          </c:dPt>
          <c:dPt>
            <c:idx val="1"/>
            <c:invertIfNegative val="0"/>
            <c:bubble3D val="0"/>
            <c:spPr>
              <a:solidFill>
                <a:schemeClr val="tx2">
                  <a:lumMod val="60000"/>
                  <a:lumOff val="40000"/>
                  <a:alpha val="50000"/>
                </a:schemeClr>
              </a:solidFill>
            </c:spPr>
            <c:extLst>
              <c:ext xmlns:c16="http://schemas.microsoft.com/office/drawing/2014/chart" uri="{C3380CC4-5D6E-409C-BE32-E72D297353CC}">
                <c16:uniqueId val="{00000003-5FFB-4A91-8AF8-9E7FAD817549}"/>
              </c:ext>
            </c:extLst>
          </c:dPt>
          <c:dPt>
            <c:idx val="2"/>
            <c:invertIfNegative val="0"/>
            <c:bubble3D val="0"/>
            <c:spPr>
              <a:solidFill>
                <a:srgbClr val="FFEB9C">
                  <a:alpha val="50000"/>
                </a:srgbClr>
              </a:solidFill>
            </c:spPr>
            <c:extLst>
              <c:ext xmlns:c16="http://schemas.microsoft.com/office/drawing/2014/chart" uri="{C3380CC4-5D6E-409C-BE32-E72D297353CC}">
                <c16:uniqueId val="{00000005-5FFB-4A91-8AF8-9E7FAD817549}"/>
              </c:ext>
            </c:extLst>
          </c:dPt>
          <c:dPt>
            <c:idx val="3"/>
            <c:invertIfNegative val="0"/>
            <c:bubble3D val="0"/>
            <c:spPr>
              <a:solidFill>
                <a:schemeClr val="accent2">
                  <a:lumMod val="60000"/>
                  <a:lumOff val="40000"/>
                  <a:alpha val="50000"/>
                </a:schemeClr>
              </a:solidFill>
            </c:spPr>
            <c:extLst>
              <c:ext xmlns:c16="http://schemas.microsoft.com/office/drawing/2014/chart" uri="{C3380CC4-5D6E-409C-BE32-E72D297353CC}">
                <c16:uniqueId val="{00000007-5FFB-4A91-8AF8-9E7FAD817549}"/>
              </c:ext>
            </c:extLst>
          </c:dPt>
          <c:dPt>
            <c:idx val="4"/>
            <c:invertIfNegative val="0"/>
            <c:bubble3D val="0"/>
            <c:spPr>
              <a:solidFill>
                <a:schemeClr val="accent3">
                  <a:lumMod val="75000"/>
                  <a:alpha val="50000"/>
                </a:schemeClr>
              </a:solidFill>
            </c:spPr>
            <c:extLst>
              <c:ext xmlns:c16="http://schemas.microsoft.com/office/drawing/2014/chart" uri="{C3380CC4-5D6E-409C-BE32-E72D297353CC}">
                <c16:uniqueId val="{00000009-5FFB-4A91-8AF8-9E7FAD817549}"/>
              </c:ext>
            </c:extLst>
          </c:dPt>
          <c:dPt>
            <c:idx val="5"/>
            <c:invertIfNegative val="0"/>
            <c:bubble3D val="0"/>
            <c:spPr>
              <a:solidFill>
                <a:schemeClr val="accent4">
                  <a:lumMod val="60000"/>
                  <a:lumOff val="40000"/>
                  <a:alpha val="50000"/>
                </a:schemeClr>
              </a:solidFill>
              <a:ln>
                <a:solidFill>
                  <a:schemeClr val="accent4">
                    <a:lumMod val="75000"/>
                    <a:alpha val="50000"/>
                  </a:schemeClr>
                </a:solidFill>
              </a:ln>
            </c:spPr>
            <c:extLst>
              <c:ext xmlns:c16="http://schemas.microsoft.com/office/drawing/2014/chart" uri="{C3380CC4-5D6E-409C-BE32-E72D297353CC}">
                <c16:uniqueId val="{0000000B-5FFB-4A91-8AF8-9E7FAD817549}"/>
              </c:ext>
            </c:extLst>
          </c:dPt>
          <c:dPt>
            <c:idx val="6"/>
            <c:invertIfNegative val="0"/>
            <c:bubble3D val="0"/>
            <c:spPr>
              <a:solidFill>
                <a:schemeClr val="bg1">
                  <a:lumMod val="85000"/>
                </a:schemeClr>
              </a:solidFill>
              <a:ln>
                <a:solidFill>
                  <a:schemeClr val="bg1">
                    <a:lumMod val="50000"/>
                    <a:alpha val="50000"/>
                  </a:schemeClr>
                </a:solidFill>
              </a:ln>
            </c:spPr>
            <c:extLst>
              <c:ext xmlns:c16="http://schemas.microsoft.com/office/drawing/2014/chart" uri="{C3380CC4-5D6E-409C-BE32-E72D297353CC}">
                <c16:uniqueId val="{0000000D-5FFB-4A91-8AF8-9E7FAD817549}"/>
              </c:ext>
            </c:extLst>
          </c:dPt>
          <c:dPt>
            <c:idx val="7"/>
            <c:invertIfNegative val="0"/>
            <c:bubble3D val="0"/>
            <c:spPr>
              <a:solidFill>
                <a:schemeClr val="accent4">
                  <a:lumMod val="60000"/>
                  <a:lumOff val="40000"/>
                </a:schemeClr>
              </a:solidFill>
              <a:ln>
                <a:solidFill>
                  <a:schemeClr val="accent4">
                    <a:lumMod val="50000"/>
                    <a:alpha val="50000"/>
                  </a:schemeClr>
                </a:solidFill>
              </a:ln>
            </c:spPr>
            <c:extLst>
              <c:ext xmlns:c16="http://schemas.microsoft.com/office/drawing/2014/chart" uri="{C3380CC4-5D6E-409C-BE32-E72D297353CC}">
                <c16:uniqueId val="{0000000F-5FFB-4A91-8AF8-9E7FAD817549}"/>
              </c:ext>
            </c:extLst>
          </c:dPt>
          <c:dPt>
            <c:idx val="8"/>
            <c:invertIfNegative val="0"/>
            <c:bubble3D val="0"/>
            <c:spPr>
              <a:solidFill>
                <a:schemeClr val="accent3">
                  <a:lumMod val="40000"/>
                  <a:lumOff val="60000"/>
                </a:schemeClr>
              </a:solidFill>
              <a:ln>
                <a:solidFill>
                  <a:schemeClr val="accent3">
                    <a:lumMod val="75000"/>
                    <a:alpha val="50000"/>
                  </a:schemeClr>
                </a:solidFill>
              </a:ln>
            </c:spPr>
            <c:extLst>
              <c:ext xmlns:c16="http://schemas.microsoft.com/office/drawing/2014/chart" uri="{C3380CC4-5D6E-409C-BE32-E72D297353CC}">
                <c16:uniqueId val="{00000011-5FFB-4A91-8AF8-9E7FAD817549}"/>
              </c:ext>
            </c:extLst>
          </c:dPt>
          <c:dPt>
            <c:idx val="9"/>
            <c:invertIfNegative val="0"/>
            <c:bubble3D val="0"/>
            <c:spPr>
              <a:solidFill>
                <a:schemeClr val="accent6">
                  <a:lumMod val="40000"/>
                  <a:lumOff val="60000"/>
                </a:schemeClr>
              </a:solidFill>
              <a:ln>
                <a:solidFill>
                  <a:schemeClr val="accent6">
                    <a:lumMod val="75000"/>
                    <a:alpha val="50000"/>
                  </a:schemeClr>
                </a:solidFill>
              </a:ln>
            </c:spPr>
            <c:extLst>
              <c:ext xmlns:c16="http://schemas.microsoft.com/office/drawing/2014/chart" uri="{C3380CC4-5D6E-409C-BE32-E72D297353CC}">
                <c16:uniqueId val="{00000013-5FFB-4A91-8AF8-9E7FAD817549}"/>
              </c:ext>
            </c:extLst>
          </c:dPt>
          <c:dLbls>
            <c:dLbl>
              <c:idx val="0"/>
              <c:layout>
                <c:manualLayout>
                  <c:x val="-0.10300922482409569"/>
                  <c:y val="-6.8376068376068376E-3"/>
                </c:manualLayout>
              </c:layout>
              <c:tx>
                <c:strRef>
                  <c:f>Portfolio!$C$34</c:f>
                  <c:strCache>
                    <c:ptCount val="1"/>
                    <c:pt idx="0">
                      <c:v>Product 1</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{B4451CA0-280E-4EC4-9E26-8A0FFB68BF32}</c15:txfldGUID>
                      <c15:f>Portfolio!$C$34</c15:f>
                      <c15:dlblFieldTableCache>
                        <c:ptCount val="1"/>
                        <c:pt idx="0">
                          <c:v>Product 1</c:v>
                        </c:pt>
                      </c15:dlblFieldTableCache>
                    </c15:dlblFTEntry>
                  </c15:dlblFieldTable>
                  <c15:showDataLabelsRange val="0"/>
                </c:ext>
                <c:ext xmlns:c16="http://schemas.microsoft.com/office/drawing/2014/chart" uri="{C3380CC4-5D6E-409C-BE32-E72D297353CC}">
                  <c16:uniqueId val="{00000001-5FFB-4A91-8AF8-9E7FAD817549}"/>
                </c:ext>
              </c:extLst>
            </c:dLbl>
            <c:dLbl>
              <c:idx val="1"/>
              <c:tx>
                <c:strRef>
                  <c:f>Portfolio!$C$35</c:f>
                  <c:strCache>
                    <c:ptCount val="1"/>
                    <c:pt idx="0">
                      <c:v>Product 2</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{F7BA4335-58BD-4C90-9C0F-FFE8C9D505EB}</c15:txfldGUID>
                      <c15:f>Portfolio!$C$35</c15:f>
                      <c15:dlblFieldTableCache>
                        <c:ptCount val="1"/>
                        <c:pt idx="0">
                          <c:v>Product 2</c:v>
                        </c:pt>
                      </c15:dlblFieldTableCache>
                    </c15:dlblFTEntry>
                  </c15:dlblFieldTable>
                  <c15:showDataLabelsRange val="0"/>
                </c:ext>
                <c:ext xmlns:c16="http://schemas.microsoft.com/office/drawing/2014/chart" uri="{C3380CC4-5D6E-409C-BE32-E72D297353CC}">
                  <c16:uniqueId val="{00000003-5FFB-4A91-8AF8-9E7FAD817549}"/>
                </c:ext>
              </c:extLst>
            </c:dLbl>
            <c:dLbl>
              <c:idx val="2"/>
              <c:layout>
                <c:manualLayout>
                  <c:x val="-0.1042578961017495"/>
                  <c:y val="-1.1396011396011397E-2"/>
                </c:manualLayout>
              </c:layout>
              <c:tx>
                <c:strRef>
                  <c:f>Portfolio!$C$36</c:f>
                  <c:strCache>
                    <c:ptCount val="1"/>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{F0920ADD-225D-432D-A4CD-18AFC58FAA43}</c15:txfldGUID>
                      <c15:f>Portfolio!$C$36</c15:f>
                      <c15:dlblFieldTableCache>
                        <c:ptCount val="1"/>
                      </c15:dlblFieldTableCache>
                    </c15:dlblFTEntry>
                  </c15:dlblFieldTable>
                  <c15:showDataLabelsRange val="0"/>
                </c:ext>
                <c:ext xmlns:c16="http://schemas.microsoft.com/office/drawing/2014/chart" uri="{C3380CC4-5D6E-409C-BE32-E72D297353CC}">
                  <c16:uniqueId val="{00000005-5FFB-4A91-8AF8-9E7FAD817549}"/>
                </c:ext>
              </c:extLst>
            </c:dLbl>
            <c:dLbl>
              <c:idx val="3"/>
              <c:layout>
                <c:manualLayout>
                  <c:x val="-0.10839102766877268"/>
                  <c:y val="1.3675213675213675E-2"/>
                </c:manualLayout>
              </c:layout>
              <c:tx>
                <c:strRef>
                  <c:f>Portfolio!$C$37</c:f>
                  <c:strCache>
                    <c:ptCount val="1"/>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{4D9D332F-5FC6-4432-9E17-3DF1D87D1232}</c15:txfldGUID>
                      <c15:f>Portfolio!$C$37</c15:f>
                      <c15:dlblFieldTableCache>
                        <c:ptCount val="1"/>
                      </c15:dlblFieldTableCache>
                    </c15:dlblFTEntry>
                  </c15:dlblFieldTable>
                  <c15:showDataLabelsRange val="0"/>
                </c:ext>
                <c:ext xmlns:c16="http://schemas.microsoft.com/office/drawing/2014/chart" uri="{C3380CC4-5D6E-409C-BE32-E72D297353CC}">
                  <c16:uniqueId val="{00000007-5FFB-4A91-8AF8-9E7FAD817549}"/>
                </c:ext>
              </c:extLst>
            </c:dLbl>
            <c:dLbl>
              <c:idx val="4"/>
              <c:layout>
                <c:manualLayout>
                  <c:x val="-0.14548114710416893"/>
                  <c:y val="-1.3675213675213675E-2"/>
                </c:manualLayout>
              </c:layout>
              <c:tx>
                <c:strRef>
                  <c:f>Portfolio!$C$38</c:f>
                  <c:strCache>
                    <c:ptCount val="1"/>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{F55E7FCD-8837-4249-93AF-47C0F8C61184}</c15:txfldGUID>
                      <c15:f>Portfolio!$C$38</c15:f>
                      <c15:dlblFieldTableCache>
                        <c:ptCount val="1"/>
                      </c15:dlblFieldTableCache>
                    </c15:dlblFTEntry>
                  </c15:dlblFieldTable>
                  <c15:showDataLabelsRange val="0"/>
                </c:ext>
                <c:ext xmlns:c16="http://schemas.microsoft.com/office/drawing/2014/chart" uri="{C3380CC4-5D6E-409C-BE32-E72D297353CC}">
                  <c16:uniqueId val="{00000009-5FFB-4A91-8AF8-9E7FAD817549}"/>
                </c:ext>
              </c:extLst>
            </c:dLbl>
            <c:dLbl>
              <c:idx val="5"/>
              <c:layout>
                <c:manualLayout>
                  <c:x val="-0.13430853716575331"/>
                  <c:y val="6.8376068376068376E-3"/>
                </c:manualLayout>
              </c:layout>
              <c:tx>
                <c:strRef>
                  <c:f>Portfolio!$C$39</c:f>
                  <c:strCache>
                    <c:ptCount val="1"/>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{0A116F39-15C0-47FD-972A-1C7C3874A892}</c15:txfldGUID>
                      <c15:f>Portfolio!$C$39</c15:f>
                      <c15:dlblFieldTableCache>
                        <c:ptCount val="1"/>
                      </c15:dlblFieldTableCache>
                    </c15:dlblFTEntry>
                  </c15:dlblFieldTable>
                  <c15:showDataLabelsRange val="0"/>
                </c:ext>
                <c:ext xmlns:c16="http://schemas.microsoft.com/office/drawing/2014/chart" uri="{C3380CC4-5D6E-409C-BE32-E72D297353CC}">
                  <c16:uniqueId val="{0000000B-5FFB-4A91-8AF8-9E7FAD817549}"/>
                </c:ext>
              </c:extLst>
            </c:dLbl>
            <c:dLbl>
              <c:idx val="6"/>
              <c:layout>
                <c:manualLayout>
                  <c:x val="-0.14216591004300358"/>
                  <c:y val="-6.8376068376068376E-3"/>
                </c:manualLayout>
              </c:layout>
              <c:tx>
                <c:strRef>
                  <c:f>Portfolio!$C$40</c:f>
                  <c:strCache>
                    <c:ptCount val="1"/>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{2D34F0F4-7F1D-4042-9F11-13B04157B9F3}</c15:txfldGUID>
                      <c15:f>Portfolio!$C$40</c15:f>
                      <c15:dlblFieldTableCache>
                        <c:ptCount val="1"/>
                      </c15:dlblFieldTableCache>
                    </c15:dlblFTEntry>
                  </c15:dlblFieldTable>
                  <c15:showDataLabelsRange val="0"/>
                </c:ext>
                <c:ext xmlns:c16="http://schemas.microsoft.com/office/drawing/2014/chart" uri="{C3380CC4-5D6E-409C-BE32-E72D297353CC}">
                  <c16:uniqueId val="{0000000D-5FFB-4A91-8AF8-9E7FAD817549}"/>
                </c:ext>
              </c:extLst>
            </c:dLbl>
            <c:dLbl>
              <c:idx val="7"/>
              <c:tx>
                <c:strRef>
                  <c:f>Portfolio!$C$41</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{822EFB55-72FA-48A0-98BA-CEE935E59374}</c15:txfldGUID>
                      <c15:f>Portfolio!$C$41</c15:f>
                      <c15:dlblFieldTableCache>
                        <c:ptCount val="1"/>
                      </c15:dlblFieldTableCache>
                    </c15:dlblFTEntry>
                  </c15:dlblFieldTable>
                  <c15:showDataLabelsRange val="0"/>
                </c:ext>
                <c:ext xmlns:c16="http://schemas.microsoft.com/office/drawing/2014/chart" uri="{C3380CC4-5D6E-409C-BE32-E72D297353CC}">
                  <c16:uniqueId val="{0000000F-5FFB-4A91-8AF8-9E7FAD817549}"/>
                </c:ext>
              </c:extLst>
            </c:dLbl>
            <c:dLbl>
              <c:idx val="8"/>
              <c:tx>
                <c:strRef>
                  <c:f>Portfolio!$C$42</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{B0E4242A-00E6-4608-A6C4-EBB19B739567}</c15:txfldGUID>
                      <c15:f>Portfolio!$C$42</c15:f>
                      <c15:dlblFieldTableCache>
                        <c:ptCount val="1"/>
                      </c15:dlblFieldTableCache>
                    </c15:dlblFTEntry>
                  </c15:dlblFieldTable>
                  <c15:showDataLabelsRange val="0"/>
                </c:ext>
                <c:ext xmlns:c16="http://schemas.microsoft.com/office/drawing/2014/chart" uri="{C3380CC4-5D6E-409C-BE32-E72D297353CC}">
                  <c16:uniqueId val="{00000011-5FFB-4A91-8AF8-9E7FAD817549}"/>
                </c:ext>
              </c:extLst>
            </c:dLbl>
            <c:dLbl>
              <c:idx val="9"/>
              <c:tx>
                <c:strRef>
                  <c:f>Portfolio!$C$43</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{070842DF-6097-4D19-978E-30ED5F02CE83}</c15:txfldGUID>
                      <c15:f>Portfolio!$C$43</c15:f>
                      <c15:dlblFieldTableCache>
                        <c:ptCount val="1"/>
                      </c15:dlblFieldTableCache>
                    </c15:dlblFTEntry>
                  </c15:dlblFieldTable>
                  <c15:showDataLabelsRange val="0"/>
                </c:ext>
                <c:ext xmlns:c16="http://schemas.microsoft.com/office/drawing/2014/chart" uri="{C3380CC4-5D6E-409C-BE32-E72D297353CC}">
                  <c16:uniqueId val="{00000013-5FFB-4A91-8AF8-9E7FAD817549}"/>
                </c:ext>
              </c:extLst>
            </c:dLbl>
            <c:spPr>
              <a:noFill/>
              <a:ln>
                <a:noFill/>
              </a:ln>
              <a:effectLst/>
            </c:spPr>
            <c:txPr>
              <a:bodyPr wrap="square" lIns="38100" tIns="19050" rIns="38100" bIns="19050" anchor="ctr">
                <a:spAutoFit/>
              </a:bodyPr>
              <a:lstStyle/>
              <a:p>
                <a:pPr>
                  <a:defRPr sz="1200"/>
                </a:pPr>
                <a:endParaRPr lang="fr-F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Portfolio!$F$34:$F$43</c:f>
              <c:numCache>
                <c:formatCode>0</c:formatCode>
                <c:ptCount val="10"/>
                <c:pt idx="0">
                  <c:v>4</c:v>
                </c:pt>
                <c:pt idx="1">
                  <c:v>8</c:v>
                </c:pt>
              </c:numCache>
            </c:numRef>
          </c:xVal>
          <c:yVal>
            <c:numRef>
              <c:f>Portfolio!$E$34:$E$43</c:f>
              <c:numCache>
                <c:formatCode>0</c:formatCode>
                <c:ptCount val="10"/>
                <c:pt idx="0">
                  <c:v>6</c:v>
                </c:pt>
                <c:pt idx="1">
                  <c:v>8</c:v>
                </c:pt>
              </c:numCache>
            </c:numRef>
          </c:yVal>
          <c:bubbleSize>
            <c:numRef>
              <c:f>Portfolio!$D$34:$D$43</c:f>
              <c:numCache>
                <c:formatCode>0</c:formatCode>
                <c:ptCount val="10"/>
                <c:pt idx="0">
                  <c:v>2</c:v>
                </c:pt>
                <c:pt idx="1">
                  <c:v>1</c:v>
                </c:pt>
              </c:numCache>
            </c:numRef>
          </c:bubbleSize>
          <c:bubble3D val="0"/>
          <c:extLst>
            <c:ext xmlns:c16="http://schemas.microsoft.com/office/drawing/2014/chart" uri="{C3380CC4-5D6E-409C-BE32-E72D297353CC}">
              <c16:uniqueId val="{00000014-5FFB-4A91-8AF8-9E7FAD817549}"/>
            </c:ext>
          </c:extLst>
        </c:ser>
        <c:dLbls>
          <c:showLegendKey val="0"/>
          <c:showVal val="0"/>
          <c:showCatName val="0"/>
          <c:showSerName val="0"/>
          <c:showPercent val="0"/>
          <c:showBubbleSize val="0"/>
        </c:dLbls>
        <c:bubbleScale val="100"/>
        <c:showNegBubbles val="0"/>
        <c:axId val="-1601819632"/>
        <c:axId val="-1601796784"/>
      </c:bubbleChart>
      <c:valAx>
        <c:axId val="-1601819632"/>
        <c:scaling>
          <c:orientation val="minMax"/>
          <c:max val="10"/>
          <c:min val="0"/>
        </c:scaling>
        <c:delete val="0"/>
        <c:axPos val="b"/>
        <c:title>
          <c:tx>
            <c:strRef>
              <c:f>' '!$A$111</c:f>
              <c:strCache>
                <c:ptCount val="1"/>
                <c:pt idx="0">
                  <c:v>Part de marché relative</c:v>
                </c:pt>
              </c:strCache>
            </c:strRef>
          </c:tx>
          <c:layout>
            <c:manualLayout>
              <c:xMode val="edge"/>
              <c:yMode val="edge"/>
              <c:x val="0.4237635008013379"/>
              <c:y val="0.89413607914395321"/>
            </c:manualLayout>
          </c:layout>
          <c:overlay val="0"/>
          <c:txPr>
            <a:bodyPr/>
            <a:lstStyle/>
            <a:p>
              <a:pPr>
                <a:defRPr sz="1400">
                  <a:solidFill>
                    <a:schemeClr val="accent1">
                      <a:lumMod val="75000"/>
                    </a:schemeClr>
                  </a:solidFill>
                </a:defRPr>
              </a:pPr>
              <a:endParaRPr lang="fr-FR"/>
            </a:p>
          </c:txPr>
        </c:title>
        <c:numFmt formatCode="0" sourceLinked="1"/>
        <c:majorTickMark val="out"/>
        <c:minorTickMark val="none"/>
        <c:tickLblPos val="nextTo"/>
        <c:crossAx val="-1601796784"/>
        <c:crosses val="autoZero"/>
        <c:crossBetween val="midCat"/>
      </c:valAx>
      <c:valAx>
        <c:axId val="-1601796784"/>
        <c:scaling>
          <c:orientation val="minMax"/>
          <c:max val="10"/>
          <c:min val="0"/>
        </c:scaling>
        <c:delete val="0"/>
        <c:axPos val="l"/>
        <c:title>
          <c:tx>
            <c:strRef>
              <c:f>' '!$A$110</c:f>
              <c:strCache>
                <c:ptCount val="1"/>
                <c:pt idx="0">
                  <c:v>Croissance du marché</c:v>
                </c:pt>
              </c:strCache>
            </c:strRef>
          </c:tx>
          <c:overlay val="0"/>
          <c:txPr>
            <a:bodyPr rot="-5400000" vert="horz"/>
            <a:lstStyle/>
            <a:p>
              <a:pPr>
                <a:defRPr sz="1400">
                  <a:solidFill>
                    <a:srgbClr val="FF0000"/>
                  </a:solidFill>
                </a:defRPr>
              </a:pPr>
              <a:endParaRPr lang="fr-FR"/>
            </a:p>
          </c:txPr>
        </c:title>
        <c:numFmt formatCode="0" sourceLinked="1"/>
        <c:majorTickMark val="out"/>
        <c:minorTickMark val="none"/>
        <c:tickLblPos val="nextTo"/>
        <c:crossAx val="-1601819632"/>
        <c:crosses val="autoZero"/>
        <c:crossBetween val="midCat"/>
      </c:valAx>
      <c:spPr>
        <a:solidFill>
          <a:schemeClr val="accent3">
            <a:lumMod val="20000"/>
            <a:lumOff val="80000"/>
          </a:schemeClr>
        </a:solidFill>
      </c:spPr>
    </c:plotArea>
    <c:plotVisOnly val="1"/>
    <c:dispBlanksAs val="gap"/>
    <c:showDLblsOverMax val="0"/>
  </c:chart>
  <c:spPr>
    <a:ln>
      <a:noFill/>
    </a:ln>
  </c:spPr>
  <c:printSettings>
    <c:headerFooter/>
    <c:pageMargins b="0.78740157499999996" l="0.70000000000000029" r="0.70000000000000029" t="0.78740157499999996" header="0.30000000000000016" footer="0.30000000000000016"/>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4453193350831147E-2"/>
          <c:y val="3.0478737928459579E-2"/>
          <c:w val="0.81096011499924903"/>
          <c:h val="0.91180701138472342"/>
        </c:manualLayout>
      </c:layout>
      <c:bubbleChart>
        <c:varyColors val="0"/>
        <c:ser>
          <c:idx val="0"/>
          <c:order val="0"/>
          <c:spPr>
            <a:ln>
              <a:solidFill>
                <a:schemeClr val="tx2"/>
              </a:solidFill>
            </a:ln>
          </c:spPr>
          <c:invertIfNegative val="0"/>
          <c:dPt>
            <c:idx val="0"/>
            <c:invertIfNegative val="0"/>
            <c:bubble3D val="0"/>
            <c:spPr>
              <a:solidFill>
                <a:schemeClr val="accent3">
                  <a:lumMod val="75000"/>
                  <a:alpha val="50000"/>
                </a:schemeClr>
              </a:solidFill>
              <a:ln>
                <a:solidFill>
                  <a:schemeClr val="bg2">
                    <a:lumMod val="25000"/>
                    <a:alpha val="50000"/>
                  </a:schemeClr>
                </a:solidFill>
              </a:ln>
            </c:spPr>
            <c:extLst>
              <c:ext xmlns:c16="http://schemas.microsoft.com/office/drawing/2014/chart" uri="{C3380CC4-5D6E-409C-BE32-E72D297353CC}">
                <c16:uniqueId val="{00000001-B685-437E-A302-B5C27AB5730D}"/>
              </c:ext>
            </c:extLst>
          </c:dPt>
          <c:dPt>
            <c:idx val="1"/>
            <c:invertIfNegative val="0"/>
            <c:bubble3D val="0"/>
            <c:spPr>
              <a:solidFill>
                <a:schemeClr val="tx2">
                  <a:lumMod val="20000"/>
                  <a:lumOff val="80000"/>
                  <a:alpha val="50000"/>
                </a:schemeClr>
              </a:solidFill>
              <a:ln>
                <a:solidFill>
                  <a:schemeClr val="tx2"/>
                </a:solidFill>
              </a:ln>
            </c:spPr>
            <c:extLst>
              <c:ext xmlns:c16="http://schemas.microsoft.com/office/drawing/2014/chart" uri="{C3380CC4-5D6E-409C-BE32-E72D297353CC}">
                <c16:uniqueId val="{00000003-B685-437E-A302-B5C27AB5730D}"/>
              </c:ext>
            </c:extLst>
          </c:dPt>
          <c:dPt>
            <c:idx val="2"/>
            <c:invertIfNegative val="0"/>
            <c:bubble3D val="0"/>
            <c:spPr>
              <a:solidFill>
                <a:srgbClr val="FFFF99">
                  <a:alpha val="50000"/>
                </a:srgbClr>
              </a:solidFill>
              <a:ln>
                <a:solidFill>
                  <a:schemeClr val="accent6">
                    <a:lumMod val="75000"/>
                  </a:schemeClr>
                </a:solidFill>
              </a:ln>
            </c:spPr>
            <c:extLst>
              <c:ext xmlns:c16="http://schemas.microsoft.com/office/drawing/2014/chart" uri="{C3380CC4-5D6E-409C-BE32-E72D297353CC}">
                <c16:uniqueId val="{00000005-B685-437E-A302-B5C27AB5730D}"/>
              </c:ext>
            </c:extLst>
          </c:dPt>
          <c:dPt>
            <c:idx val="3"/>
            <c:invertIfNegative val="0"/>
            <c:bubble3D val="0"/>
            <c:spPr>
              <a:solidFill>
                <a:schemeClr val="accent2">
                  <a:lumMod val="40000"/>
                  <a:lumOff val="60000"/>
                  <a:alpha val="50000"/>
                </a:schemeClr>
              </a:solidFill>
              <a:ln>
                <a:solidFill>
                  <a:schemeClr val="accent2">
                    <a:lumMod val="75000"/>
                  </a:schemeClr>
                </a:solidFill>
              </a:ln>
            </c:spPr>
            <c:extLst>
              <c:ext xmlns:c16="http://schemas.microsoft.com/office/drawing/2014/chart" uri="{C3380CC4-5D6E-409C-BE32-E72D297353CC}">
                <c16:uniqueId val="{00000007-B685-437E-A302-B5C27AB5730D}"/>
              </c:ext>
            </c:extLst>
          </c:dPt>
          <c:dPt>
            <c:idx val="4"/>
            <c:invertIfNegative val="0"/>
            <c:bubble3D val="0"/>
            <c:spPr>
              <a:solidFill>
                <a:schemeClr val="accent3">
                  <a:lumMod val="60000"/>
                  <a:lumOff val="40000"/>
                </a:schemeClr>
              </a:solidFill>
              <a:ln>
                <a:solidFill>
                  <a:schemeClr val="accent3">
                    <a:lumMod val="50000"/>
                    <a:alpha val="50000"/>
                  </a:schemeClr>
                </a:solidFill>
              </a:ln>
            </c:spPr>
            <c:extLst>
              <c:ext xmlns:c16="http://schemas.microsoft.com/office/drawing/2014/chart" uri="{C3380CC4-5D6E-409C-BE32-E72D297353CC}">
                <c16:uniqueId val="{00000009-B685-437E-A302-B5C27AB5730D}"/>
              </c:ext>
            </c:extLst>
          </c:dPt>
          <c:dPt>
            <c:idx val="5"/>
            <c:invertIfNegative val="0"/>
            <c:bubble3D val="0"/>
            <c:spPr>
              <a:solidFill>
                <a:schemeClr val="accent4">
                  <a:lumMod val="40000"/>
                  <a:lumOff val="60000"/>
                  <a:alpha val="50000"/>
                </a:schemeClr>
              </a:solidFill>
              <a:ln>
                <a:solidFill>
                  <a:schemeClr val="accent4">
                    <a:lumMod val="75000"/>
                    <a:alpha val="50000"/>
                  </a:schemeClr>
                </a:solidFill>
              </a:ln>
            </c:spPr>
            <c:extLst>
              <c:ext xmlns:c16="http://schemas.microsoft.com/office/drawing/2014/chart" uri="{C3380CC4-5D6E-409C-BE32-E72D297353CC}">
                <c16:uniqueId val="{0000000B-B685-437E-A302-B5C27AB5730D}"/>
              </c:ext>
            </c:extLst>
          </c:dPt>
          <c:dPt>
            <c:idx val="6"/>
            <c:invertIfNegative val="0"/>
            <c:bubble3D val="0"/>
            <c:spPr>
              <a:solidFill>
                <a:schemeClr val="bg1">
                  <a:lumMod val="75000"/>
                  <a:alpha val="50000"/>
                </a:schemeClr>
              </a:solidFill>
              <a:ln>
                <a:solidFill>
                  <a:schemeClr val="tx1">
                    <a:lumMod val="65000"/>
                    <a:lumOff val="35000"/>
                    <a:alpha val="50000"/>
                  </a:schemeClr>
                </a:solidFill>
              </a:ln>
            </c:spPr>
            <c:extLst>
              <c:ext xmlns:c16="http://schemas.microsoft.com/office/drawing/2014/chart" uri="{C3380CC4-5D6E-409C-BE32-E72D297353CC}">
                <c16:uniqueId val="{0000000D-B685-437E-A302-B5C27AB5730D}"/>
              </c:ext>
            </c:extLst>
          </c:dPt>
          <c:dPt>
            <c:idx val="7"/>
            <c:invertIfNegative val="0"/>
            <c:bubble3D val="0"/>
            <c:spPr>
              <a:solidFill>
                <a:schemeClr val="accent4">
                  <a:lumMod val="60000"/>
                  <a:lumOff val="40000"/>
                  <a:alpha val="50000"/>
                </a:schemeClr>
              </a:solidFill>
              <a:ln>
                <a:solidFill>
                  <a:schemeClr val="accent4">
                    <a:lumMod val="75000"/>
                  </a:schemeClr>
                </a:solidFill>
              </a:ln>
            </c:spPr>
            <c:extLst>
              <c:ext xmlns:c16="http://schemas.microsoft.com/office/drawing/2014/chart" uri="{C3380CC4-5D6E-409C-BE32-E72D297353CC}">
                <c16:uniqueId val="{0000000F-B685-437E-A302-B5C27AB5730D}"/>
              </c:ext>
            </c:extLst>
          </c:dPt>
          <c:dPt>
            <c:idx val="8"/>
            <c:invertIfNegative val="0"/>
            <c:bubble3D val="0"/>
            <c:spPr>
              <a:solidFill>
                <a:schemeClr val="accent3">
                  <a:lumMod val="60000"/>
                  <a:lumOff val="40000"/>
                  <a:alpha val="50000"/>
                </a:schemeClr>
              </a:solidFill>
              <a:ln>
                <a:solidFill>
                  <a:schemeClr val="bg2">
                    <a:lumMod val="25000"/>
                  </a:schemeClr>
                </a:solidFill>
              </a:ln>
            </c:spPr>
            <c:extLst>
              <c:ext xmlns:c16="http://schemas.microsoft.com/office/drawing/2014/chart" uri="{C3380CC4-5D6E-409C-BE32-E72D297353CC}">
                <c16:uniqueId val="{00000011-B685-437E-A302-B5C27AB5730D}"/>
              </c:ext>
            </c:extLst>
          </c:dPt>
          <c:dPt>
            <c:idx val="9"/>
            <c:invertIfNegative val="0"/>
            <c:bubble3D val="0"/>
            <c:spPr>
              <a:solidFill>
                <a:schemeClr val="accent6">
                  <a:lumMod val="60000"/>
                  <a:lumOff val="40000"/>
                  <a:alpha val="50000"/>
                </a:schemeClr>
              </a:solidFill>
              <a:ln>
                <a:solidFill>
                  <a:schemeClr val="accent6">
                    <a:lumMod val="50000"/>
                    <a:alpha val="50000"/>
                  </a:schemeClr>
                </a:solidFill>
              </a:ln>
            </c:spPr>
            <c:extLst>
              <c:ext xmlns:c16="http://schemas.microsoft.com/office/drawing/2014/chart" uri="{C3380CC4-5D6E-409C-BE32-E72D297353CC}">
                <c16:uniqueId val="{00000013-B685-437E-A302-B5C27AB5730D}"/>
              </c:ext>
            </c:extLst>
          </c:dPt>
          <c:dLbls>
            <c:dLbl>
              <c:idx val="0"/>
              <c:layout>
                <c:manualLayout>
                  <c:x val="-0.12454657424707999"/>
                  <c:y val="0"/>
                </c:manualLayout>
              </c:layout>
              <c:tx>
                <c:strRef>
                  <c:f>Portfolio!$C$51</c:f>
                  <c:strCache>
                    <c:ptCount val="1"/>
                    <c:pt idx="0">
                      <c:v>Product 1</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{CFF2B900-9770-425A-824E-D3DC03ECE6A8}</c15:txfldGUID>
                      <c15:f>Portfolio!$C$51</c15:f>
                      <c15:dlblFieldTableCache>
                        <c:ptCount val="1"/>
                        <c:pt idx="0">
                          <c:v>Product 1</c:v>
                        </c:pt>
                      </c15:dlblFieldTableCache>
                    </c15:dlblFTEntry>
                  </c15:dlblFieldTable>
                  <c15:showDataLabelsRange val="0"/>
                </c:ext>
                <c:ext xmlns:c16="http://schemas.microsoft.com/office/drawing/2014/chart" uri="{C3380CC4-5D6E-409C-BE32-E72D297353CC}">
                  <c16:uniqueId val="{00000001-B685-437E-A302-B5C27AB5730D}"/>
                </c:ext>
              </c:extLst>
            </c:dLbl>
            <c:dLbl>
              <c:idx val="1"/>
              <c:layout>
                <c:manualLayout>
                  <c:x val="-0.12023592911517925"/>
                  <c:y val="-2.2259324992104073E-3"/>
                </c:manualLayout>
              </c:layout>
              <c:tx>
                <c:strRef>
                  <c:f>Portfolio!$C$52</c:f>
                  <c:strCache>
                    <c:ptCount val="1"/>
                    <c:pt idx="0">
                      <c:v>Product 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{0978501E-C326-4412-A3B4-AA8243ECB1A6}</c15:txfldGUID>
                      <c15:f>Portfolio!$C$52</c15:f>
                      <c15:dlblFieldTableCache>
                        <c:ptCount val="1"/>
                        <c:pt idx="0">
                          <c:v>Product 2</c:v>
                        </c:pt>
                      </c15:dlblFieldTableCache>
                    </c15:dlblFTEntry>
                  </c15:dlblFieldTable>
                  <c15:showDataLabelsRange val="0"/>
                </c:ext>
                <c:ext xmlns:c16="http://schemas.microsoft.com/office/drawing/2014/chart" uri="{C3380CC4-5D6E-409C-BE32-E72D297353CC}">
                  <c16:uniqueId val="{00000003-B685-437E-A302-B5C27AB5730D}"/>
                </c:ext>
              </c:extLst>
            </c:dLbl>
            <c:dLbl>
              <c:idx val="2"/>
              <c:layout>
                <c:manualLayout>
                  <c:x val="-0.11732584170537141"/>
                  <c:y val="1.1129662496052036E-2"/>
                </c:manualLayout>
              </c:layout>
              <c:tx>
                <c:strRef>
                  <c:f>Portfolio!$C$53</c:f>
                  <c:strCache>
                    <c:ptCount val="1"/>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{7B27D1CE-E0E5-4119-9793-4A023CCD1C29}</c15:txfldGUID>
                      <c15:f>Portfolio!$C$53</c15:f>
                      <c15:dlblFieldTableCache>
                        <c:ptCount val="1"/>
                      </c15:dlblFieldTableCache>
                    </c15:dlblFTEntry>
                  </c15:dlblFieldTable>
                  <c15:showDataLabelsRange val="0"/>
                </c:ext>
                <c:ext xmlns:c16="http://schemas.microsoft.com/office/drawing/2014/chart" uri="{C3380CC4-5D6E-409C-BE32-E72D297353CC}">
                  <c16:uniqueId val="{00000005-B685-437E-A302-B5C27AB5730D}"/>
                </c:ext>
              </c:extLst>
            </c:dLbl>
            <c:dLbl>
              <c:idx val="3"/>
              <c:tx>
                <c:strRef>
                  <c:f>Portfolio!$C$54</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{90769E15-E142-49AC-ABCA-26D08A350C8E}</c15:txfldGUID>
                      <c15:f>Portfolio!$C$54</c15:f>
                      <c15:dlblFieldTableCache>
                        <c:ptCount val="1"/>
                      </c15:dlblFieldTableCache>
                    </c15:dlblFTEntry>
                  </c15:dlblFieldTable>
                  <c15:showDataLabelsRange val="0"/>
                </c:ext>
                <c:ext xmlns:c16="http://schemas.microsoft.com/office/drawing/2014/chart" uri="{C3380CC4-5D6E-409C-BE32-E72D297353CC}">
                  <c16:uniqueId val="{00000007-B685-437E-A302-B5C27AB5730D}"/>
                </c:ext>
              </c:extLst>
            </c:dLbl>
            <c:dLbl>
              <c:idx val="4"/>
              <c:layout>
                <c:manualLayout>
                  <c:x val="-0.17574635833692562"/>
                  <c:y val="6.6777974976312219E-3"/>
                </c:manualLayout>
              </c:layout>
              <c:tx>
                <c:strRef>
                  <c:f>Portfolio!$C$55</c:f>
                  <c:strCache>
                    <c:ptCount val="1"/>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{C2716B04-BC25-4471-B604-1825EA330DB6}</c15:txfldGUID>
                      <c15:f>Portfolio!$C$55</c15:f>
                      <c15:dlblFieldTableCache>
                        <c:ptCount val="1"/>
                      </c15:dlblFieldTableCache>
                    </c15:dlblFTEntry>
                  </c15:dlblFieldTable>
                  <c15:showDataLabelsRange val="0"/>
                </c:ext>
                <c:ext xmlns:c16="http://schemas.microsoft.com/office/drawing/2014/chart" uri="{C3380CC4-5D6E-409C-BE32-E72D297353CC}">
                  <c16:uniqueId val="{00000009-B685-437E-A302-B5C27AB5730D}"/>
                </c:ext>
              </c:extLst>
            </c:dLbl>
            <c:dLbl>
              <c:idx val="5"/>
              <c:layout>
                <c:manualLayout>
                  <c:x val="-0.16402300861290781"/>
                  <c:y val="-1.1129662496052036E-2"/>
                </c:manualLayout>
              </c:layout>
              <c:tx>
                <c:strRef>
                  <c:f>Portfolio!$C$56</c:f>
                  <c:strCache>
                    <c:ptCount val="1"/>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{05689F5F-4C4C-4783-8E24-0D714164AAD2}</c15:txfldGUID>
                      <c15:f>Portfolio!$C$56</c15:f>
                      <c15:dlblFieldTableCache>
                        <c:ptCount val="1"/>
                      </c15:dlblFieldTableCache>
                    </c15:dlblFTEntry>
                  </c15:dlblFieldTable>
                  <c15:showDataLabelsRange val="0"/>
                </c:ext>
                <c:ext xmlns:c16="http://schemas.microsoft.com/office/drawing/2014/chart" uri="{C3380CC4-5D6E-409C-BE32-E72D297353CC}">
                  <c16:uniqueId val="{0000000B-B685-437E-A302-B5C27AB5730D}"/>
                </c:ext>
              </c:extLst>
            </c:dLbl>
            <c:dLbl>
              <c:idx val="6"/>
              <c:layout>
                <c:manualLayout>
                  <c:x val="-0.16825944837099285"/>
                  <c:y val="6.6777974976312219E-3"/>
                </c:manualLayout>
              </c:layout>
              <c:tx>
                <c:strRef>
                  <c:f>Portfolio!$C$57</c:f>
                  <c:strCache>
                    <c:ptCount val="1"/>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{4BC7265B-5050-402F-8CA3-4A55A38AC73B}</c15:txfldGUID>
                      <c15:f>Portfolio!$C$57</c15:f>
                      <c15:dlblFieldTableCache>
                        <c:ptCount val="1"/>
                      </c15:dlblFieldTableCache>
                    </c15:dlblFTEntry>
                  </c15:dlblFieldTable>
                  <c15:showDataLabelsRange val="0"/>
                </c:ext>
                <c:ext xmlns:c16="http://schemas.microsoft.com/office/drawing/2014/chart" uri="{C3380CC4-5D6E-409C-BE32-E72D297353CC}">
                  <c16:uniqueId val="{0000000D-B685-437E-A302-B5C27AB5730D}"/>
                </c:ext>
              </c:extLst>
            </c:dLbl>
            <c:dLbl>
              <c:idx val="7"/>
              <c:tx>
                <c:strRef>
                  <c:f>Portfolio!$C$58</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{59253368-AD80-477F-9F6C-260FD205CF9E}</c15:txfldGUID>
                      <c15:f>Portfolio!$C$58</c15:f>
                      <c15:dlblFieldTableCache>
                        <c:ptCount val="1"/>
                      </c15:dlblFieldTableCache>
                    </c15:dlblFTEntry>
                  </c15:dlblFieldTable>
                  <c15:showDataLabelsRange val="0"/>
                </c:ext>
                <c:ext xmlns:c16="http://schemas.microsoft.com/office/drawing/2014/chart" uri="{C3380CC4-5D6E-409C-BE32-E72D297353CC}">
                  <c16:uniqueId val="{0000000F-B685-437E-A302-B5C27AB5730D}"/>
                </c:ext>
              </c:extLst>
            </c:dLbl>
            <c:dLbl>
              <c:idx val="8"/>
              <c:tx>
                <c:strRef>
                  <c:f>Portfolio!$C$59</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{8F390D56-9C68-4FE8-AED2-0F8908C3BEB8}</c15:txfldGUID>
                      <c15:f>Portfolio!$C$59</c15:f>
                      <c15:dlblFieldTableCache>
                        <c:ptCount val="1"/>
                      </c15:dlblFieldTableCache>
                    </c15:dlblFTEntry>
                  </c15:dlblFieldTable>
                  <c15:showDataLabelsRange val="0"/>
                </c:ext>
                <c:ext xmlns:c16="http://schemas.microsoft.com/office/drawing/2014/chart" uri="{C3380CC4-5D6E-409C-BE32-E72D297353CC}">
                  <c16:uniqueId val="{00000011-B685-437E-A302-B5C27AB5730D}"/>
                </c:ext>
              </c:extLst>
            </c:dLbl>
            <c:dLbl>
              <c:idx val="9"/>
              <c:tx>
                <c:strRef>
                  <c:f>Portfolio!$C$60</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{6A592D8D-26BB-4457-8EF5-2A6FF1BD0D13}</c15:txfldGUID>
                      <c15:f>Portfolio!$C$60</c15:f>
                      <c15:dlblFieldTableCache>
                        <c:ptCount val="1"/>
                      </c15:dlblFieldTableCache>
                    </c15:dlblFTEntry>
                  </c15:dlblFieldTable>
                  <c15:showDataLabelsRange val="0"/>
                </c:ext>
                <c:ext xmlns:c16="http://schemas.microsoft.com/office/drawing/2014/chart" uri="{C3380CC4-5D6E-409C-BE32-E72D297353CC}">
                  <c16:uniqueId val="{00000013-B685-437E-A302-B5C27AB5730D}"/>
                </c:ext>
              </c:extLst>
            </c:dLbl>
            <c:spPr>
              <a:ln>
                <a:noFill/>
              </a:ln>
            </c:spPr>
            <c:txPr>
              <a:bodyPr/>
              <a:lstStyle/>
              <a:p>
                <a:pPr>
                  <a:defRPr sz="1200">
                    <a:solidFill>
                      <a:sysClr val="windowText" lastClr="000000"/>
                    </a:solidFill>
                  </a:defRPr>
                </a:pPr>
                <a:endParaRPr lang="fr-F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Portfolio!$E$51:$E$60</c:f>
              <c:numCache>
                <c:formatCode>0</c:formatCode>
                <c:ptCount val="10"/>
                <c:pt idx="0">
                  <c:v>3</c:v>
                </c:pt>
                <c:pt idx="1">
                  <c:v>6</c:v>
                </c:pt>
              </c:numCache>
            </c:numRef>
          </c:xVal>
          <c:yVal>
            <c:numRef>
              <c:f>Portfolio!$F$51:$F$60</c:f>
              <c:numCache>
                <c:formatCode>0</c:formatCode>
                <c:ptCount val="10"/>
                <c:pt idx="0">
                  <c:v>3</c:v>
                </c:pt>
                <c:pt idx="1">
                  <c:v>7</c:v>
                </c:pt>
              </c:numCache>
            </c:numRef>
          </c:yVal>
          <c:bubbleSize>
            <c:numRef>
              <c:f>Portfolio!$D$51:$D$60</c:f>
              <c:numCache>
                <c:formatCode>0</c:formatCode>
                <c:ptCount val="10"/>
                <c:pt idx="0">
                  <c:v>1</c:v>
                </c:pt>
                <c:pt idx="1">
                  <c:v>2</c:v>
                </c:pt>
              </c:numCache>
            </c:numRef>
          </c:bubbleSize>
          <c:bubble3D val="0"/>
          <c:extLst>
            <c:ext xmlns:c16="http://schemas.microsoft.com/office/drawing/2014/chart" uri="{C3380CC4-5D6E-409C-BE32-E72D297353CC}">
              <c16:uniqueId val="{00000014-B685-437E-A302-B5C27AB5730D}"/>
            </c:ext>
          </c:extLst>
        </c:ser>
        <c:dLbls>
          <c:showLegendKey val="0"/>
          <c:showVal val="0"/>
          <c:showCatName val="0"/>
          <c:showSerName val="0"/>
          <c:showPercent val="0"/>
          <c:showBubbleSize val="0"/>
        </c:dLbls>
        <c:bubbleScale val="100"/>
        <c:showNegBubbles val="0"/>
        <c:axId val="-1601826160"/>
        <c:axId val="-1601812016"/>
      </c:bubbleChart>
      <c:valAx>
        <c:axId val="-1601826160"/>
        <c:scaling>
          <c:orientation val="minMax"/>
          <c:max val="11"/>
          <c:min val="0"/>
        </c:scaling>
        <c:delete val="0"/>
        <c:axPos val="b"/>
        <c:numFmt formatCode="0" sourceLinked="1"/>
        <c:majorTickMark val="out"/>
        <c:minorTickMark val="none"/>
        <c:tickLblPos val="nextTo"/>
        <c:crossAx val="-1601812016"/>
        <c:crosses val="autoZero"/>
        <c:crossBetween val="midCat"/>
        <c:majorUnit val="1"/>
        <c:minorUnit val="0.1"/>
      </c:valAx>
      <c:valAx>
        <c:axId val="-1601812016"/>
        <c:scaling>
          <c:orientation val="minMax"/>
          <c:max val="11"/>
          <c:min val="0"/>
        </c:scaling>
        <c:delete val="0"/>
        <c:axPos val="l"/>
        <c:numFmt formatCode="0" sourceLinked="1"/>
        <c:majorTickMark val="out"/>
        <c:minorTickMark val="none"/>
        <c:tickLblPos val="nextTo"/>
        <c:crossAx val="-1601826160"/>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spPr>
            <a:ln w="22225">
              <a:solidFill>
                <a:schemeClr val="accent2">
                  <a:lumMod val="40000"/>
                  <a:lumOff val="60000"/>
                </a:schemeClr>
              </a:solidFill>
            </a:ln>
          </c:spPr>
          <c:marker>
            <c:symbol val="circle"/>
            <c:size val="9"/>
            <c:spPr>
              <a:solidFill>
                <a:srgbClr val="FF0000"/>
              </a:solidFill>
            </c:spPr>
          </c:marker>
          <c:val>
            <c:numRef>
              <c:f>Benchmark!$E$5:$E$34</c:f>
              <c:numCache>
                <c:formatCode>General</c:formatCode>
                <c:ptCount val="30"/>
                <c:pt idx="0">
                  <c:v>1</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smooth val="0"/>
          <c:extLst>
            <c:ext xmlns:c16="http://schemas.microsoft.com/office/drawing/2014/chart" uri="{C3380CC4-5D6E-409C-BE32-E72D297353CC}">
              <c16:uniqueId val="{00000000-A7EB-457B-AA9F-3C588893EAA8}"/>
            </c:ext>
          </c:extLst>
        </c:ser>
        <c:ser>
          <c:idx val="1"/>
          <c:order val="1"/>
          <c:spPr>
            <a:ln w="22225">
              <a:solidFill>
                <a:schemeClr val="tx2">
                  <a:lumMod val="60000"/>
                  <a:lumOff val="40000"/>
                </a:schemeClr>
              </a:solidFill>
            </a:ln>
          </c:spPr>
          <c:marker>
            <c:symbol val="diamond"/>
            <c:size val="8"/>
            <c:spPr>
              <a:solidFill>
                <a:schemeClr val="tx2"/>
              </a:solidFill>
              <a:ln>
                <a:noFill/>
              </a:ln>
            </c:spPr>
          </c:marker>
          <c:val>
            <c:numRef>
              <c:f>Benchmark!$F$5:$F$34</c:f>
              <c:numCache>
                <c:formatCode>General</c:formatCode>
                <c:ptCount val="30"/>
                <c:pt idx="0">
                  <c:v>3</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smooth val="0"/>
          <c:extLst>
            <c:ext xmlns:c16="http://schemas.microsoft.com/office/drawing/2014/chart" uri="{C3380CC4-5D6E-409C-BE32-E72D297353CC}">
              <c16:uniqueId val="{00000001-A7EB-457B-AA9F-3C588893EAA8}"/>
            </c:ext>
          </c:extLst>
        </c:ser>
        <c:dLbls>
          <c:showLegendKey val="0"/>
          <c:showVal val="0"/>
          <c:showCatName val="0"/>
          <c:showSerName val="0"/>
          <c:showPercent val="0"/>
          <c:showBubbleSize val="0"/>
        </c:dLbls>
        <c:marker val="1"/>
        <c:smooth val="0"/>
        <c:axId val="-1601795696"/>
        <c:axId val="-1601795152"/>
      </c:lineChart>
      <c:catAx>
        <c:axId val="-1601795696"/>
        <c:scaling>
          <c:orientation val="minMax"/>
        </c:scaling>
        <c:delete val="1"/>
        <c:axPos val="b"/>
        <c:majorTickMark val="none"/>
        <c:minorTickMark val="none"/>
        <c:tickLblPos val="nextTo"/>
        <c:crossAx val="-1601795152"/>
        <c:crosses val="max"/>
        <c:auto val="1"/>
        <c:lblAlgn val="ctr"/>
        <c:lblOffset val="100"/>
        <c:noMultiLvlLbl val="0"/>
      </c:catAx>
      <c:valAx>
        <c:axId val="-1601795152"/>
        <c:scaling>
          <c:orientation val="maxMin"/>
          <c:max val="3"/>
          <c:min val="-3"/>
        </c:scaling>
        <c:delete val="0"/>
        <c:axPos val="l"/>
        <c:majorGridlines>
          <c:spPr>
            <a:ln>
              <a:solidFill>
                <a:schemeClr val="accent1"/>
              </a:solidFill>
            </a:ln>
          </c:spPr>
        </c:majorGridlines>
        <c:numFmt formatCode="General" sourceLinked="1"/>
        <c:majorTickMark val="none"/>
        <c:minorTickMark val="none"/>
        <c:tickLblPos val="nextTo"/>
        <c:txPr>
          <a:bodyPr rot="-5400000" vert="horz"/>
          <a:lstStyle/>
          <a:p>
            <a:pPr>
              <a:defRPr sz="1200" b="1"/>
            </a:pPr>
            <a:endParaRPr lang="fr-FR"/>
          </a:p>
        </c:txPr>
        <c:crossAx val="-1601795696"/>
        <c:crosses val="autoZero"/>
        <c:crossBetween val="between"/>
        <c:majorUnit val="1"/>
        <c:minorUnit val="0.1"/>
      </c:valAx>
    </c:plotArea>
    <c:plotVisOnly val="1"/>
    <c:dispBlanksAs val="gap"/>
    <c:showDLblsOverMax val="0"/>
  </c:chart>
  <c:printSettings>
    <c:headerFooter/>
    <c:pageMargins b="0.78740157499999996" l="0.7" r="0.7" t="0.78740157499999996" header="0.3" footer="0.3"/>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spPr>
            <a:solidFill>
              <a:schemeClr val="accent1">
                <a:lumMod val="75000"/>
              </a:schemeClr>
            </a:solidFill>
            <a:ln>
              <a:solidFill>
                <a:schemeClr val="accent1">
                  <a:lumMod val="60000"/>
                  <a:lumOff val="40000"/>
                </a:schemeClr>
              </a:solidFill>
            </a:ln>
            <a:effectLst/>
          </c:spPr>
          <c:val>
            <c:numRef>
              <c:f>Kommunikation!$J$9:$J$18</c:f>
              <c:numCache>
                <c:formatCode>;;;</c:formatCode>
                <c:ptCount val="10"/>
                <c:pt idx="0">
                  <c:v>3</c:v>
                </c:pt>
                <c:pt idx="1">
                  <c:v>4</c:v>
                </c:pt>
                <c:pt idx="2">
                  <c:v>3</c:v>
                </c:pt>
                <c:pt idx="3">
                  <c:v>0.1</c:v>
                </c:pt>
                <c:pt idx="4">
                  <c:v>0.1</c:v>
                </c:pt>
                <c:pt idx="5">
                  <c:v>0.1</c:v>
                </c:pt>
                <c:pt idx="6">
                  <c:v>0.1</c:v>
                </c:pt>
                <c:pt idx="7">
                  <c:v>0.1</c:v>
                </c:pt>
                <c:pt idx="8">
                  <c:v>0.1</c:v>
                </c:pt>
                <c:pt idx="9">
                  <c:v>0.1</c:v>
                </c:pt>
              </c:numCache>
            </c:numRef>
          </c:val>
          <c:extLst>
            <c:ext xmlns:c16="http://schemas.microsoft.com/office/drawing/2014/chart" uri="{C3380CC4-5D6E-409C-BE32-E72D297353CC}">
              <c16:uniqueId val="{00000000-451B-4316-8263-1BAA28EE4776}"/>
            </c:ext>
          </c:extLst>
        </c:ser>
        <c:dLbls>
          <c:showLegendKey val="0"/>
          <c:showVal val="0"/>
          <c:showCatName val="0"/>
          <c:showSerName val="0"/>
          <c:showPercent val="0"/>
          <c:showBubbleSize val="0"/>
        </c:dLbls>
        <c:axId val="-1601809296"/>
        <c:axId val="-1601823984"/>
      </c:radarChart>
      <c:catAx>
        <c:axId val="-1601809296"/>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1601823984"/>
        <c:crosses val="autoZero"/>
        <c:auto val="1"/>
        <c:lblAlgn val="ctr"/>
        <c:lblOffset val="100"/>
        <c:noMultiLvlLbl val="0"/>
      </c:catAx>
      <c:valAx>
        <c:axId val="-1601823984"/>
        <c:scaling>
          <c:orientation val="minMax"/>
          <c:max val="4"/>
          <c:min val="0"/>
        </c:scaling>
        <c:delete val="0"/>
        <c:axPos val="l"/>
        <c:majorGridlines>
          <c:spPr>
            <a:ln w="9525" cap="flat" cmpd="sng" algn="ctr">
              <a:solidFill>
                <a:schemeClr val="tx1">
                  <a:lumMod val="15000"/>
                  <a:lumOff val="85000"/>
                </a:schemeClr>
              </a:solidFill>
              <a:round/>
            </a:ln>
            <a:effectLst/>
          </c:spPr>
        </c:majorGridlines>
        <c:numFmt formatCode=";;;"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601809296"/>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spPr>
            <a:solidFill>
              <a:schemeClr val="accent1">
                <a:lumMod val="75000"/>
              </a:schemeClr>
            </a:solidFill>
            <a:ln>
              <a:solidFill>
                <a:schemeClr val="accent1">
                  <a:lumMod val="60000"/>
                  <a:lumOff val="40000"/>
                </a:schemeClr>
              </a:solidFill>
            </a:ln>
            <a:effectLst/>
          </c:spPr>
          <c:val>
            <c:numRef>
              <c:f>Kommunikation!$J$23:$J$32</c:f>
              <c:numCache>
                <c:formatCode>;;;</c:formatCode>
                <c:ptCount val="10"/>
                <c:pt idx="0">
                  <c:v>3</c:v>
                </c:pt>
                <c:pt idx="1">
                  <c:v>2</c:v>
                </c:pt>
                <c:pt idx="2">
                  <c:v>4</c:v>
                </c:pt>
                <c:pt idx="3">
                  <c:v>3</c:v>
                </c:pt>
                <c:pt idx="4">
                  <c:v>2</c:v>
                </c:pt>
                <c:pt idx="5">
                  <c:v>3</c:v>
                </c:pt>
                <c:pt idx="6">
                  <c:v>3</c:v>
                </c:pt>
                <c:pt idx="7">
                  <c:v>3</c:v>
                </c:pt>
                <c:pt idx="8">
                  <c:v>2</c:v>
                </c:pt>
                <c:pt idx="9">
                  <c:v>2</c:v>
                </c:pt>
              </c:numCache>
            </c:numRef>
          </c:val>
          <c:extLst>
            <c:ext xmlns:c16="http://schemas.microsoft.com/office/drawing/2014/chart" uri="{C3380CC4-5D6E-409C-BE32-E72D297353CC}">
              <c16:uniqueId val="{00000000-EDAB-4ED5-9194-7E5F2D65745B}"/>
            </c:ext>
          </c:extLst>
        </c:ser>
        <c:dLbls>
          <c:showLegendKey val="0"/>
          <c:showVal val="0"/>
          <c:showCatName val="0"/>
          <c:showSerName val="0"/>
          <c:showPercent val="0"/>
          <c:showBubbleSize val="0"/>
        </c:dLbls>
        <c:axId val="-1601822896"/>
        <c:axId val="-1601818000"/>
      </c:radarChart>
      <c:catAx>
        <c:axId val="-1601822896"/>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1601818000"/>
        <c:crosses val="autoZero"/>
        <c:auto val="1"/>
        <c:lblAlgn val="ctr"/>
        <c:lblOffset val="100"/>
        <c:noMultiLvlLbl val="0"/>
      </c:catAx>
      <c:valAx>
        <c:axId val="-1601818000"/>
        <c:scaling>
          <c:orientation val="minMax"/>
          <c:max val="4"/>
          <c:min val="0"/>
        </c:scaling>
        <c:delete val="0"/>
        <c:axPos val="l"/>
        <c:majorGridlines>
          <c:spPr>
            <a:ln w="9525" cap="flat" cmpd="sng" algn="ctr">
              <a:solidFill>
                <a:schemeClr val="tx1">
                  <a:lumMod val="15000"/>
                  <a:lumOff val="85000"/>
                </a:schemeClr>
              </a:solidFill>
              <a:round/>
            </a:ln>
            <a:effectLst/>
          </c:spPr>
        </c:majorGridlines>
        <c:numFmt formatCode=";;;"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601822896"/>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spPr>
            <a:solidFill>
              <a:schemeClr val="accent1">
                <a:lumMod val="75000"/>
              </a:schemeClr>
            </a:solidFill>
            <a:ln>
              <a:solidFill>
                <a:schemeClr val="accent1">
                  <a:lumMod val="60000"/>
                  <a:lumOff val="40000"/>
                </a:schemeClr>
              </a:solidFill>
            </a:ln>
            <a:effectLst/>
          </c:spPr>
          <c:val>
            <c:numRef>
              <c:f>Kommunikation!$J$37:$J$46</c:f>
              <c:numCache>
                <c:formatCode>;;;</c:formatCode>
                <c:ptCount val="10"/>
                <c:pt idx="0">
                  <c:v>3</c:v>
                </c:pt>
                <c:pt idx="1">
                  <c:v>1</c:v>
                </c:pt>
                <c:pt idx="2">
                  <c:v>0.1</c:v>
                </c:pt>
                <c:pt idx="3">
                  <c:v>0.1</c:v>
                </c:pt>
                <c:pt idx="4">
                  <c:v>0.1</c:v>
                </c:pt>
                <c:pt idx="5">
                  <c:v>0.1</c:v>
                </c:pt>
                <c:pt idx="6">
                  <c:v>0.1</c:v>
                </c:pt>
                <c:pt idx="7">
                  <c:v>0.1</c:v>
                </c:pt>
                <c:pt idx="8">
                  <c:v>0.1</c:v>
                </c:pt>
                <c:pt idx="9">
                  <c:v>0.1</c:v>
                </c:pt>
              </c:numCache>
            </c:numRef>
          </c:val>
          <c:extLst>
            <c:ext xmlns:c16="http://schemas.microsoft.com/office/drawing/2014/chart" uri="{C3380CC4-5D6E-409C-BE32-E72D297353CC}">
              <c16:uniqueId val="{00000000-EDA6-4782-962D-6BBC97C6D3B6}"/>
            </c:ext>
          </c:extLst>
        </c:ser>
        <c:dLbls>
          <c:showLegendKey val="0"/>
          <c:showVal val="0"/>
          <c:showCatName val="0"/>
          <c:showSerName val="0"/>
          <c:showPercent val="0"/>
          <c:showBubbleSize val="0"/>
        </c:dLbls>
        <c:axId val="-1708772128"/>
        <c:axId val="-1581772512"/>
      </c:radarChart>
      <c:catAx>
        <c:axId val="-1708772128"/>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1581772512"/>
        <c:crosses val="autoZero"/>
        <c:auto val="1"/>
        <c:lblAlgn val="ctr"/>
        <c:lblOffset val="100"/>
        <c:noMultiLvlLbl val="0"/>
      </c:catAx>
      <c:valAx>
        <c:axId val="-1581772512"/>
        <c:scaling>
          <c:orientation val="minMax"/>
          <c:max val="4"/>
          <c:min val="0"/>
        </c:scaling>
        <c:delete val="0"/>
        <c:axPos val="l"/>
        <c:majorGridlines>
          <c:spPr>
            <a:ln w="9525" cap="flat" cmpd="sng" algn="ctr">
              <a:solidFill>
                <a:schemeClr val="tx1">
                  <a:lumMod val="15000"/>
                  <a:lumOff val="85000"/>
                </a:schemeClr>
              </a:solidFill>
              <a:round/>
            </a:ln>
            <a:effectLst/>
          </c:spPr>
        </c:majorGridlines>
        <c:numFmt formatCode=";;;"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708772128"/>
        <c:crosses val="autoZero"/>
        <c:crossBetween val="between"/>
        <c:majorUnit val="1"/>
        <c:minorUnit val="1"/>
      </c:valAx>
      <c:spPr>
        <a:noFill/>
        <a:ln w="25400">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spPr>
            <a:solidFill>
              <a:schemeClr val="accent1">
                <a:lumMod val="75000"/>
              </a:schemeClr>
            </a:solidFill>
            <a:ln>
              <a:solidFill>
                <a:schemeClr val="accent1">
                  <a:lumMod val="60000"/>
                  <a:lumOff val="40000"/>
                </a:schemeClr>
              </a:solidFill>
            </a:ln>
            <a:effectLst/>
          </c:spPr>
          <c:val>
            <c:numRef>
              <c:f>Kommunikation!$J$51:$J$60</c:f>
              <c:numCache>
                <c:formatCode>;;;</c:formatCode>
                <c:ptCount val="10"/>
                <c:pt idx="0">
                  <c:v>3</c:v>
                </c:pt>
                <c:pt idx="1">
                  <c:v>1</c:v>
                </c:pt>
                <c:pt idx="2">
                  <c:v>2</c:v>
                </c:pt>
                <c:pt idx="3">
                  <c:v>2</c:v>
                </c:pt>
                <c:pt idx="4">
                  <c:v>0.1</c:v>
                </c:pt>
                <c:pt idx="5">
                  <c:v>0.1</c:v>
                </c:pt>
                <c:pt idx="6">
                  <c:v>0.1</c:v>
                </c:pt>
                <c:pt idx="7">
                  <c:v>0.1</c:v>
                </c:pt>
                <c:pt idx="8">
                  <c:v>0.1</c:v>
                </c:pt>
                <c:pt idx="9">
                  <c:v>0.1</c:v>
                </c:pt>
              </c:numCache>
            </c:numRef>
          </c:val>
          <c:extLst>
            <c:ext xmlns:c16="http://schemas.microsoft.com/office/drawing/2014/chart" uri="{C3380CC4-5D6E-409C-BE32-E72D297353CC}">
              <c16:uniqueId val="{00000000-2523-40A6-A496-28532C7425C9}"/>
            </c:ext>
          </c:extLst>
        </c:ser>
        <c:dLbls>
          <c:showLegendKey val="0"/>
          <c:showVal val="0"/>
          <c:showCatName val="0"/>
          <c:showSerName val="0"/>
          <c:showPercent val="0"/>
          <c:showBubbleSize val="0"/>
        </c:dLbls>
        <c:axId val="-1581776864"/>
        <c:axId val="-1581789376"/>
      </c:radarChart>
      <c:catAx>
        <c:axId val="-1581776864"/>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1581789376"/>
        <c:crosses val="autoZero"/>
        <c:auto val="1"/>
        <c:lblAlgn val="ctr"/>
        <c:lblOffset val="100"/>
        <c:noMultiLvlLbl val="0"/>
      </c:catAx>
      <c:valAx>
        <c:axId val="-1581789376"/>
        <c:scaling>
          <c:orientation val="minMax"/>
          <c:max val="4"/>
          <c:min val="0"/>
        </c:scaling>
        <c:delete val="0"/>
        <c:axPos val="l"/>
        <c:majorGridlines>
          <c:spPr>
            <a:ln w="9525" cap="flat" cmpd="sng" algn="ctr">
              <a:solidFill>
                <a:schemeClr val="tx1">
                  <a:lumMod val="15000"/>
                  <a:lumOff val="85000"/>
                </a:schemeClr>
              </a:solidFill>
              <a:round/>
            </a:ln>
            <a:effectLst/>
          </c:spPr>
        </c:majorGridlines>
        <c:numFmt formatCode=";;;"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581776864"/>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spPr>
            <a:solidFill>
              <a:schemeClr val="accent1">
                <a:lumMod val="75000"/>
              </a:schemeClr>
            </a:solidFill>
            <a:ln>
              <a:solidFill>
                <a:schemeClr val="accent1">
                  <a:lumMod val="60000"/>
                  <a:lumOff val="40000"/>
                </a:schemeClr>
              </a:solidFill>
            </a:ln>
            <a:effectLst/>
          </c:spPr>
          <c:val>
            <c:numRef>
              <c:f>Kommunikation!$J$65:$J$74</c:f>
              <c:numCache>
                <c:formatCode>;;;</c:formatCode>
                <c:ptCount val="10"/>
                <c:pt idx="0">
                  <c:v>4</c:v>
                </c:pt>
                <c:pt idx="1">
                  <c:v>1</c:v>
                </c:pt>
                <c:pt idx="2">
                  <c:v>0.1</c:v>
                </c:pt>
                <c:pt idx="3">
                  <c:v>0.1</c:v>
                </c:pt>
                <c:pt idx="4">
                  <c:v>0.1</c:v>
                </c:pt>
                <c:pt idx="5">
                  <c:v>0.1</c:v>
                </c:pt>
                <c:pt idx="6">
                  <c:v>0.1</c:v>
                </c:pt>
                <c:pt idx="7">
                  <c:v>0.1</c:v>
                </c:pt>
                <c:pt idx="8">
                  <c:v>0.1</c:v>
                </c:pt>
                <c:pt idx="9">
                  <c:v>0.1</c:v>
                </c:pt>
              </c:numCache>
            </c:numRef>
          </c:val>
          <c:extLst>
            <c:ext xmlns:c16="http://schemas.microsoft.com/office/drawing/2014/chart" uri="{C3380CC4-5D6E-409C-BE32-E72D297353CC}">
              <c16:uniqueId val="{00000000-0A61-42EA-8960-19ADCB36B8CE}"/>
            </c:ext>
          </c:extLst>
        </c:ser>
        <c:dLbls>
          <c:showLegendKey val="0"/>
          <c:showVal val="0"/>
          <c:showCatName val="0"/>
          <c:showSerName val="0"/>
          <c:showPercent val="0"/>
          <c:showBubbleSize val="0"/>
        </c:dLbls>
        <c:axId val="-1581795904"/>
        <c:axId val="-1581775232"/>
      </c:radarChart>
      <c:catAx>
        <c:axId val="-1581795904"/>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1581775232"/>
        <c:crosses val="autoZero"/>
        <c:auto val="1"/>
        <c:lblAlgn val="ctr"/>
        <c:lblOffset val="100"/>
        <c:noMultiLvlLbl val="0"/>
      </c:catAx>
      <c:valAx>
        <c:axId val="-1581775232"/>
        <c:scaling>
          <c:orientation val="minMax"/>
          <c:max val="4"/>
          <c:min val="0"/>
        </c:scaling>
        <c:delete val="0"/>
        <c:axPos val="l"/>
        <c:majorGridlines>
          <c:spPr>
            <a:ln w="9525" cap="flat" cmpd="sng" algn="ctr">
              <a:solidFill>
                <a:schemeClr val="tx1">
                  <a:lumMod val="15000"/>
                  <a:lumOff val="85000"/>
                </a:schemeClr>
              </a:solidFill>
              <a:round/>
            </a:ln>
            <a:effectLst/>
          </c:spPr>
        </c:majorGridlines>
        <c:numFmt formatCode=";;;"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581795904"/>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5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tx>
            <c:strRef>
              <c:f>Kommunikation!$J$93</c:f>
              <c:strCache>
                <c:ptCount val="1"/>
              </c:strCache>
            </c:strRef>
          </c:tx>
          <c:spPr>
            <a:solidFill>
              <a:schemeClr val="accent1">
                <a:lumMod val="75000"/>
              </a:schemeClr>
            </a:solidFill>
            <a:ln>
              <a:solidFill>
                <a:schemeClr val="accent1">
                  <a:lumMod val="60000"/>
                  <a:lumOff val="40000"/>
                </a:schemeClr>
              </a:solidFill>
            </a:ln>
            <a:effectLst/>
          </c:spPr>
          <c:val>
            <c:numRef>
              <c:f>Kommunikation!$J$94:$J$102</c:f>
              <c:numCache>
                <c:formatCode>;;;</c:formatCode>
                <c:ptCount val="9"/>
                <c:pt idx="0">
                  <c:v>1</c:v>
                </c:pt>
                <c:pt idx="1">
                  <c:v>3</c:v>
                </c:pt>
                <c:pt idx="2">
                  <c:v>0.1</c:v>
                </c:pt>
                <c:pt idx="3">
                  <c:v>0.1</c:v>
                </c:pt>
                <c:pt idx="4">
                  <c:v>0.1</c:v>
                </c:pt>
                <c:pt idx="5">
                  <c:v>0.1</c:v>
                </c:pt>
                <c:pt idx="6">
                  <c:v>0.1</c:v>
                </c:pt>
                <c:pt idx="7">
                  <c:v>0.1</c:v>
                </c:pt>
                <c:pt idx="8">
                  <c:v>0.1</c:v>
                </c:pt>
              </c:numCache>
            </c:numRef>
          </c:val>
          <c:extLst>
            <c:ext xmlns:c16="http://schemas.microsoft.com/office/drawing/2014/chart" uri="{C3380CC4-5D6E-409C-BE32-E72D297353CC}">
              <c16:uniqueId val="{00000000-0E25-4C18-A775-E52A57F2E129}"/>
            </c:ext>
          </c:extLst>
        </c:ser>
        <c:dLbls>
          <c:showLegendKey val="0"/>
          <c:showVal val="0"/>
          <c:showCatName val="0"/>
          <c:showSerName val="0"/>
          <c:showPercent val="0"/>
          <c:showBubbleSize val="0"/>
        </c:dLbls>
        <c:axId val="-1581771968"/>
        <c:axId val="-1581792640"/>
      </c:radarChart>
      <c:catAx>
        <c:axId val="-1581771968"/>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1581792640"/>
        <c:crosses val="autoZero"/>
        <c:auto val="1"/>
        <c:lblAlgn val="ctr"/>
        <c:lblOffset val="100"/>
        <c:noMultiLvlLbl val="0"/>
      </c:catAx>
      <c:valAx>
        <c:axId val="-1581792640"/>
        <c:scaling>
          <c:orientation val="minMax"/>
          <c:max val="4"/>
          <c:min val="0"/>
        </c:scaling>
        <c:delete val="0"/>
        <c:axPos val="l"/>
        <c:majorGridlines>
          <c:spPr>
            <a:ln w="9525" cap="flat" cmpd="sng" algn="ctr">
              <a:solidFill>
                <a:schemeClr val="tx1">
                  <a:lumMod val="15000"/>
                  <a:lumOff val="85000"/>
                </a:schemeClr>
              </a:solidFill>
              <a:round/>
            </a:ln>
            <a:effectLst/>
          </c:spPr>
        </c:majorGridlines>
        <c:numFmt formatCode=";;;"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581771968"/>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5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spPr>
            <a:solidFill>
              <a:schemeClr val="accent1">
                <a:lumMod val="75000"/>
              </a:schemeClr>
            </a:solidFill>
            <a:ln>
              <a:solidFill>
                <a:schemeClr val="accent1">
                  <a:lumMod val="60000"/>
                  <a:lumOff val="40000"/>
                </a:schemeClr>
              </a:solidFill>
            </a:ln>
            <a:effectLst/>
          </c:spPr>
          <c:val>
            <c:numRef>
              <c:f>Kommunikation!$J$79:$J$88</c:f>
              <c:numCache>
                <c:formatCode>;;;</c:formatCode>
                <c:ptCount val="10"/>
                <c:pt idx="0">
                  <c:v>1</c:v>
                </c:pt>
                <c:pt idx="1">
                  <c:v>3</c:v>
                </c:pt>
                <c:pt idx="2">
                  <c:v>0.1</c:v>
                </c:pt>
                <c:pt idx="3">
                  <c:v>0.1</c:v>
                </c:pt>
                <c:pt idx="4">
                  <c:v>0.1</c:v>
                </c:pt>
                <c:pt idx="5">
                  <c:v>0.1</c:v>
                </c:pt>
                <c:pt idx="6">
                  <c:v>0.1</c:v>
                </c:pt>
                <c:pt idx="7">
                  <c:v>0.1</c:v>
                </c:pt>
                <c:pt idx="8">
                  <c:v>0.1</c:v>
                </c:pt>
                <c:pt idx="9">
                  <c:v>0.1</c:v>
                </c:pt>
              </c:numCache>
            </c:numRef>
          </c:val>
          <c:extLst>
            <c:ext xmlns:c16="http://schemas.microsoft.com/office/drawing/2014/chart" uri="{C3380CC4-5D6E-409C-BE32-E72D297353CC}">
              <c16:uniqueId val="{00000000-D1C3-40AF-9F25-61652C94EEDA}"/>
            </c:ext>
          </c:extLst>
        </c:ser>
        <c:dLbls>
          <c:showLegendKey val="0"/>
          <c:showVal val="0"/>
          <c:showCatName val="0"/>
          <c:showSerName val="0"/>
          <c:showPercent val="0"/>
          <c:showBubbleSize val="0"/>
        </c:dLbls>
        <c:axId val="-1581769792"/>
        <c:axId val="-1581780128"/>
      </c:radarChart>
      <c:catAx>
        <c:axId val="-1581769792"/>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1581780128"/>
        <c:crosses val="autoZero"/>
        <c:auto val="1"/>
        <c:lblAlgn val="ctr"/>
        <c:lblOffset val="100"/>
        <c:noMultiLvlLbl val="0"/>
      </c:catAx>
      <c:valAx>
        <c:axId val="-1581780128"/>
        <c:scaling>
          <c:orientation val="minMax"/>
          <c:max val="4"/>
          <c:min val="0"/>
        </c:scaling>
        <c:delete val="0"/>
        <c:axPos val="l"/>
        <c:majorGridlines>
          <c:spPr>
            <a:ln w="9525" cap="flat" cmpd="sng" algn="ctr">
              <a:solidFill>
                <a:schemeClr val="tx1">
                  <a:lumMod val="15000"/>
                  <a:lumOff val="85000"/>
                </a:schemeClr>
              </a:solidFill>
              <a:round/>
            </a:ln>
            <a:effectLst/>
          </c:spPr>
        </c:majorGridlines>
        <c:numFmt formatCode=";;;"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581769792"/>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5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tx>
            <c:strRef>
              <c:f>Kommunikation!$J$107</c:f>
              <c:strCache>
                <c:ptCount val="1"/>
              </c:strCache>
            </c:strRef>
          </c:tx>
          <c:spPr>
            <a:solidFill>
              <a:schemeClr val="accent1">
                <a:lumMod val="75000"/>
              </a:schemeClr>
            </a:solidFill>
            <a:ln>
              <a:solidFill>
                <a:schemeClr val="accent1">
                  <a:lumMod val="60000"/>
                  <a:lumOff val="40000"/>
                </a:schemeClr>
              </a:solidFill>
            </a:ln>
            <a:effectLst/>
          </c:spPr>
          <c:val>
            <c:numRef>
              <c:f>Kommunikation!$J$108:$J$116</c:f>
              <c:numCache>
                <c:formatCode>;;;</c:formatCode>
                <c:ptCount val="9"/>
                <c:pt idx="0">
                  <c:v>3</c:v>
                </c:pt>
                <c:pt idx="1">
                  <c:v>4</c:v>
                </c:pt>
                <c:pt idx="2">
                  <c:v>0.1</c:v>
                </c:pt>
                <c:pt idx="3">
                  <c:v>0.1</c:v>
                </c:pt>
                <c:pt idx="4">
                  <c:v>0.1</c:v>
                </c:pt>
                <c:pt idx="5">
                  <c:v>0.1</c:v>
                </c:pt>
                <c:pt idx="6">
                  <c:v>0.1</c:v>
                </c:pt>
                <c:pt idx="7">
                  <c:v>0.1</c:v>
                </c:pt>
                <c:pt idx="8">
                  <c:v>0.1</c:v>
                </c:pt>
              </c:numCache>
            </c:numRef>
          </c:val>
          <c:extLst>
            <c:ext xmlns:c16="http://schemas.microsoft.com/office/drawing/2014/chart" uri="{C3380CC4-5D6E-409C-BE32-E72D297353CC}">
              <c16:uniqueId val="{00000000-0E84-46FB-B753-1EC327038AFA}"/>
            </c:ext>
          </c:extLst>
        </c:ser>
        <c:dLbls>
          <c:showLegendKey val="0"/>
          <c:showVal val="0"/>
          <c:showCatName val="0"/>
          <c:showSerName val="0"/>
          <c:showPercent val="0"/>
          <c:showBubbleSize val="0"/>
        </c:dLbls>
        <c:axId val="-1581782848"/>
        <c:axId val="-1581784480"/>
      </c:radarChart>
      <c:catAx>
        <c:axId val="-1581782848"/>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1581784480"/>
        <c:crosses val="autoZero"/>
        <c:auto val="1"/>
        <c:lblAlgn val="ctr"/>
        <c:lblOffset val="100"/>
        <c:noMultiLvlLbl val="0"/>
      </c:catAx>
      <c:valAx>
        <c:axId val="-1581784480"/>
        <c:scaling>
          <c:orientation val="minMax"/>
          <c:max val="4"/>
          <c:min val="0"/>
        </c:scaling>
        <c:delete val="0"/>
        <c:axPos val="l"/>
        <c:majorGridlines>
          <c:spPr>
            <a:ln w="9525" cap="flat" cmpd="sng" algn="ctr">
              <a:solidFill>
                <a:schemeClr val="tx1">
                  <a:lumMod val="15000"/>
                  <a:lumOff val="85000"/>
                </a:schemeClr>
              </a:solidFill>
              <a:round/>
            </a:ln>
            <a:effectLst/>
          </c:spPr>
        </c:majorGridlines>
        <c:numFmt formatCode=";;;"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581782848"/>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5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0"/>
          <c:order val="0"/>
          <c:tx>
            <c:strRef>
              <c:f>Matrix!$C$5</c:f>
              <c:strCache>
                <c:ptCount val="1"/>
                <c:pt idx="0">
                  <c:v>Kriterium 1</c:v>
                </c:pt>
              </c:strCache>
            </c:strRef>
          </c:tx>
          <c:spPr>
            <a:solidFill>
              <a:srgbClr val="00469B"/>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Matrix!$D$4:$I$4</c:f>
              <c:strCache>
                <c:ptCount val="6"/>
                <c:pt idx="0">
                  <c:v>Idee 1</c:v>
                </c:pt>
                <c:pt idx="1">
                  <c:v>Idee 2</c:v>
                </c:pt>
                <c:pt idx="2">
                  <c:v>Idee 3</c:v>
                </c:pt>
                <c:pt idx="3">
                  <c:v>Idee 4</c:v>
                </c:pt>
                <c:pt idx="4">
                  <c:v>Idee 5</c:v>
                </c:pt>
                <c:pt idx="5">
                  <c:v>Idee 6</c:v>
                </c:pt>
              </c:strCache>
            </c:strRef>
          </c:cat>
          <c:val>
            <c:numRef>
              <c:f>Matrix!$D$5:$I$5</c:f>
              <c:numCache>
                <c:formatCode>General</c:formatCode>
                <c:ptCount val="6"/>
                <c:pt idx="0">
                  <c:v>100</c:v>
                </c:pt>
                <c:pt idx="1">
                  <c:v>40</c:v>
                </c:pt>
                <c:pt idx="2">
                  <c:v>40</c:v>
                </c:pt>
                <c:pt idx="3">
                  <c:v>40</c:v>
                </c:pt>
                <c:pt idx="4">
                  <c:v>40</c:v>
                </c:pt>
                <c:pt idx="5">
                  <c:v>40</c:v>
                </c:pt>
              </c:numCache>
            </c:numRef>
          </c:val>
          <c:extLst>
            <c:ext xmlns:c16="http://schemas.microsoft.com/office/drawing/2014/chart" uri="{C3380CC4-5D6E-409C-BE32-E72D297353CC}">
              <c16:uniqueId val="{00000000-3D4D-48CE-99FD-0CEA679526E5}"/>
            </c:ext>
          </c:extLst>
        </c:ser>
        <c:ser>
          <c:idx val="1"/>
          <c:order val="1"/>
          <c:tx>
            <c:strRef>
              <c:f>Matrix!$C$6</c:f>
              <c:strCache>
                <c:ptCount val="1"/>
                <c:pt idx="0">
                  <c:v>Kriterium 2</c:v>
                </c:pt>
              </c:strCache>
            </c:strRef>
          </c:tx>
          <c:spPr>
            <a:solidFill>
              <a:srgbClr val="1455A8"/>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Matrix!$D$4:$I$4</c:f>
              <c:strCache>
                <c:ptCount val="6"/>
                <c:pt idx="0">
                  <c:v>Idee 1</c:v>
                </c:pt>
                <c:pt idx="1">
                  <c:v>Idee 2</c:v>
                </c:pt>
                <c:pt idx="2">
                  <c:v>Idee 3</c:v>
                </c:pt>
                <c:pt idx="3">
                  <c:v>Idee 4</c:v>
                </c:pt>
                <c:pt idx="4">
                  <c:v>Idee 5</c:v>
                </c:pt>
                <c:pt idx="5">
                  <c:v>Idee 6</c:v>
                </c:pt>
              </c:strCache>
            </c:strRef>
          </c:cat>
          <c:val>
            <c:numRef>
              <c:f>Matrix!$D$6:$I$6</c:f>
              <c:numCache>
                <c:formatCode>General</c:formatCode>
                <c:ptCount val="6"/>
                <c:pt idx="0">
                  <c:v>25</c:v>
                </c:pt>
                <c:pt idx="1">
                  <c:v>25</c:v>
                </c:pt>
                <c:pt idx="2">
                  <c:v>25</c:v>
                </c:pt>
                <c:pt idx="3">
                  <c:v>25</c:v>
                </c:pt>
                <c:pt idx="4">
                  <c:v>25</c:v>
                </c:pt>
                <c:pt idx="5">
                  <c:v>25</c:v>
                </c:pt>
              </c:numCache>
            </c:numRef>
          </c:val>
          <c:extLst>
            <c:ext xmlns:c16="http://schemas.microsoft.com/office/drawing/2014/chart" uri="{C3380CC4-5D6E-409C-BE32-E72D297353CC}">
              <c16:uniqueId val="{00000001-3D4D-48CE-99FD-0CEA679526E5}"/>
            </c:ext>
          </c:extLst>
        </c:ser>
        <c:ser>
          <c:idx val="2"/>
          <c:order val="2"/>
          <c:tx>
            <c:strRef>
              <c:f>Matrix!$C$7</c:f>
              <c:strCache>
                <c:ptCount val="1"/>
                <c:pt idx="0">
                  <c:v>Kriterium 3</c:v>
                </c:pt>
              </c:strCache>
            </c:strRef>
          </c:tx>
          <c:spPr>
            <a:solidFill>
              <a:srgbClr val="3264B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Matrix!$D$4:$I$4</c:f>
              <c:strCache>
                <c:ptCount val="6"/>
                <c:pt idx="0">
                  <c:v>Idee 1</c:v>
                </c:pt>
                <c:pt idx="1">
                  <c:v>Idee 2</c:v>
                </c:pt>
                <c:pt idx="2">
                  <c:v>Idee 3</c:v>
                </c:pt>
                <c:pt idx="3">
                  <c:v>Idee 4</c:v>
                </c:pt>
                <c:pt idx="4">
                  <c:v>Idee 5</c:v>
                </c:pt>
                <c:pt idx="5">
                  <c:v>Idee 6</c:v>
                </c:pt>
              </c:strCache>
            </c:strRef>
          </c:cat>
          <c:val>
            <c:numRef>
              <c:f>Matrix!$D$7:$I$7</c:f>
              <c:numCache>
                <c:formatCode>General</c:formatCode>
                <c:ptCount val="6"/>
                <c:pt idx="0">
                  <c:v>25</c:v>
                </c:pt>
                <c:pt idx="1">
                  <c:v>25</c:v>
                </c:pt>
                <c:pt idx="2">
                  <c:v>25</c:v>
                </c:pt>
                <c:pt idx="3">
                  <c:v>25</c:v>
                </c:pt>
                <c:pt idx="4">
                  <c:v>25</c:v>
                </c:pt>
                <c:pt idx="5">
                  <c:v>25</c:v>
                </c:pt>
              </c:numCache>
            </c:numRef>
          </c:val>
          <c:extLst>
            <c:ext xmlns:c16="http://schemas.microsoft.com/office/drawing/2014/chart" uri="{C3380CC4-5D6E-409C-BE32-E72D297353CC}">
              <c16:uniqueId val="{00000002-3D4D-48CE-99FD-0CEA679526E5}"/>
            </c:ext>
          </c:extLst>
        </c:ser>
        <c:ser>
          <c:idx val="3"/>
          <c:order val="3"/>
          <c:tx>
            <c:strRef>
              <c:f>Matrix!$C$8</c:f>
              <c:strCache>
                <c:ptCount val="1"/>
                <c:pt idx="0">
                  <c:v>Kriterium 4</c:v>
                </c:pt>
              </c:strCache>
            </c:strRef>
          </c:tx>
          <c:spPr>
            <a:solidFill>
              <a:srgbClr val="5078BE"/>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Matrix!$D$4:$I$4</c:f>
              <c:strCache>
                <c:ptCount val="6"/>
                <c:pt idx="0">
                  <c:v>Idee 1</c:v>
                </c:pt>
                <c:pt idx="1">
                  <c:v>Idee 2</c:v>
                </c:pt>
                <c:pt idx="2">
                  <c:v>Idee 3</c:v>
                </c:pt>
                <c:pt idx="3">
                  <c:v>Idee 4</c:v>
                </c:pt>
                <c:pt idx="4">
                  <c:v>Idee 5</c:v>
                </c:pt>
                <c:pt idx="5">
                  <c:v>Idee 6</c:v>
                </c:pt>
              </c:strCache>
            </c:strRef>
          </c:cat>
          <c:val>
            <c:numRef>
              <c:f>Matrix!$D$8:$I$8</c:f>
              <c:numCache>
                <c:formatCode>General</c:formatCode>
                <c:ptCount val="6"/>
                <c:pt idx="0">
                  <c:v>81</c:v>
                </c:pt>
                <c:pt idx="1">
                  <c:v>81</c:v>
                </c:pt>
                <c:pt idx="2">
                  <c:v>54</c:v>
                </c:pt>
                <c:pt idx="3">
                  <c:v>36</c:v>
                </c:pt>
                <c:pt idx="4">
                  <c:v>9</c:v>
                </c:pt>
                <c:pt idx="5">
                  <c:v>18</c:v>
                </c:pt>
              </c:numCache>
            </c:numRef>
          </c:val>
          <c:extLst>
            <c:ext xmlns:c16="http://schemas.microsoft.com/office/drawing/2014/chart" uri="{C3380CC4-5D6E-409C-BE32-E72D297353CC}">
              <c16:uniqueId val="{00000003-3D4D-48CE-99FD-0CEA679526E5}"/>
            </c:ext>
          </c:extLst>
        </c:ser>
        <c:ser>
          <c:idx val="4"/>
          <c:order val="4"/>
          <c:tx>
            <c:strRef>
              <c:f>Matrix!$C$9</c:f>
              <c:strCache>
                <c:ptCount val="1"/>
                <c:pt idx="0">
                  <c:v>Kriterium 5</c:v>
                </c:pt>
              </c:strCache>
            </c:strRef>
          </c:tx>
          <c:spPr>
            <a:solidFill>
              <a:srgbClr val="739BCA"/>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Matrix!$D$4:$I$4</c:f>
              <c:strCache>
                <c:ptCount val="6"/>
                <c:pt idx="0">
                  <c:v>Idee 1</c:v>
                </c:pt>
                <c:pt idx="1">
                  <c:v>Idee 2</c:v>
                </c:pt>
                <c:pt idx="2">
                  <c:v>Idee 3</c:v>
                </c:pt>
                <c:pt idx="3">
                  <c:v>Idee 4</c:v>
                </c:pt>
                <c:pt idx="4">
                  <c:v>Idee 5</c:v>
                </c:pt>
                <c:pt idx="5">
                  <c:v>Idee 6</c:v>
                </c:pt>
              </c:strCache>
            </c:strRef>
          </c:cat>
          <c:val>
            <c:numRef>
              <c:f>Matrix!$D$9:$I$9</c:f>
              <c:numCache>
                <c:formatCode>General</c:formatCode>
                <c:ptCount val="6"/>
                <c:pt idx="0">
                  <c:v>16</c:v>
                </c:pt>
                <c:pt idx="1">
                  <c:v>16</c:v>
                </c:pt>
                <c:pt idx="2">
                  <c:v>16</c:v>
                </c:pt>
                <c:pt idx="3">
                  <c:v>16</c:v>
                </c:pt>
                <c:pt idx="4">
                  <c:v>16</c:v>
                </c:pt>
                <c:pt idx="5">
                  <c:v>16</c:v>
                </c:pt>
              </c:numCache>
            </c:numRef>
          </c:val>
          <c:extLst>
            <c:ext xmlns:c16="http://schemas.microsoft.com/office/drawing/2014/chart" uri="{C3380CC4-5D6E-409C-BE32-E72D297353CC}">
              <c16:uniqueId val="{00000004-3D4D-48CE-99FD-0CEA679526E5}"/>
            </c:ext>
          </c:extLst>
        </c:ser>
        <c:ser>
          <c:idx val="5"/>
          <c:order val="5"/>
          <c:tx>
            <c:strRef>
              <c:f>Matrix!$C$10</c:f>
              <c:strCache>
                <c:ptCount val="1"/>
                <c:pt idx="0">
                  <c:v>Kriterium 6</c:v>
                </c:pt>
              </c:strCache>
            </c:strRef>
          </c:tx>
          <c:spPr>
            <a:solidFill>
              <a:schemeClr val="accent1">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Matrix!$D$4:$I$4</c:f>
              <c:strCache>
                <c:ptCount val="6"/>
                <c:pt idx="0">
                  <c:v>Idee 1</c:v>
                </c:pt>
                <c:pt idx="1">
                  <c:v>Idee 2</c:v>
                </c:pt>
                <c:pt idx="2">
                  <c:v>Idee 3</c:v>
                </c:pt>
                <c:pt idx="3">
                  <c:v>Idee 4</c:v>
                </c:pt>
                <c:pt idx="4">
                  <c:v>Idee 5</c:v>
                </c:pt>
                <c:pt idx="5">
                  <c:v>Idee 6</c:v>
                </c:pt>
              </c:strCache>
            </c:strRef>
          </c:cat>
          <c:val>
            <c:numRef>
              <c:f>Matrix!$D$10:$I$10</c:f>
              <c:numCache>
                <c:formatCode>General</c:formatCode>
                <c:ptCount val="6"/>
                <c:pt idx="0">
                  <c:v>35</c:v>
                </c:pt>
                <c:pt idx="1">
                  <c:v>30</c:v>
                </c:pt>
                <c:pt idx="2">
                  <c:v>35</c:v>
                </c:pt>
                <c:pt idx="3">
                  <c:v>30</c:v>
                </c:pt>
                <c:pt idx="4">
                  <c:v>30</c:v>
                </c:pt>
                <c:pt idx="5">
                  <c:v>30</c:v>
                </c:pt>
              </c:numCache>
            </c:numRef>
          </c:val>
          <c:extLst>
            <c:ext xmlns:c16="http://schemas.microsoft.com/office/drawing/2014/chart" uri="{C3380CC4-5D6E-409C-BE32-E72D297353CC}">
              <c16:uniqueId val="{00000005-3D4D-48CE-99FD-0CEA679526E5}"/>
            </c:ext>
          </c:extLst>
        </c:ser>
        <c:ser>
          <c:idx val="6"/>
          <c:order val="6"/>
          <c:tx>
            <c:strRef>
              <c:f>Matrix!$C$11</c:f>
              <c:strCache>
                <c:ptCount val="1"/>
                <c:pt idx="0">
                  <c:v>Kriterium 7</c:v>
                </c:pt>
              </c:strCache>
            </c:strRef>
          </c:tx>
          <c:spPr>
            <a:solidFill>
              <a:schemeClr val="accent1">
                <a:lumMod val="40000"/>
                <a:lumOff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Matrix!$D$4:$I$4</c:f>
              <c:strCache>
                <c:ptCount val="6"/>
                <c:pt idx="0">
                  <c:v>Idee 1</c:v>
                </c:pt>
                <c:pt idx="1">
                  <c:v>Idee 2</c:v>
                </c:pt>
                <c:pt idx="2">
                  <c:v>Idee 3</c:v>
                </c:pt>
                <c:pt idx="3">
                  <c:v>Idee 4</c:v>
                </c:pt>
                <c:pt idx="4">
                  <c:v>Idee 5</c:v>
                </c:pt>
                <c:pt idx="5">
                  <c:v>Idee 6</c:v>
                </c:pt>
              </c:strCache>
            </c:strRef>
          </c:cat>
          <c:val>
            <c:numRef>
              <c:f>Matrix!$D$11:$I$11</c:f>
              <c:numCache>
                <c:formatCode>General</c:formatCode>
                <c:ptCount val="6"/>
                <c:pt idx="0">
                  <c:v>9</c:v>
                </c:pt>
                <c:pt idx="1">
                  <c:v>9</c:v>
                </c:pt>
                <c:pt idx="2">
                  <c:v>9</c:v>
                </c:pt>
                <c:pt idx="3">
                  <c:v>9</c:v>
                </c:pt>
                <c:pt idx="4">
                  <c:v>9</c:v>
                </c:pt>
                <c:pt idx="5">
                  <c:v>27</c:v>
                </c:pt>
              </c:numCache>
            </c:numRef>
          </c:val>
          <c:extLst>
            <c:ext xmlns:c16="http://schemas.microsoft.com/office/drawing/2014/chart" uri="{C3380CC4-5D6E-409C-BE32-E72D297353CC}">
              <c16:uniqueId val="{00000006-3D4D-48CE-99FD-0CEA679526E5}"/>
            </c:ext>
          </c:extLst>
        </c:ser>
        <c:ser>
          <c:idx val="7"/>
          <c:order val="7"/>
          <c:tx>
            <c:strRef>
              <c:f>Matrix!$C$12</c:f>
              <c:strCache>
                <c:ptCount val="1"/>
                <c:pt idx="0">
                  <c:v>Kriterium 8</c:v>
                </c:pt>
              </c:strCache>
            </c:strRef>
          </c:tx>
          <c:spPr>
            <a:solidFill>
              <a:schemeClr val="accent1">
                <a:lumMod val="20000"/>
                <a:lumOff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Matrix!$D$4:$I$4</c:f>
              <c:strCache>
                <c:ptCount val="6"/>
                <c:pt idx="0">
                  <c:v>Idee 1</c:v>
                </c:pt>
                <c:pt idx="1">
                  <c:v>Idee 2</c:v>
                </c:pt>
                <c:pt idx="2">
                  <c:v>Idee 3</c:v>
                </c:pt>
                <c:pt idx="3">
                  <c:v>Idee 4</c:v>
                </c:pt>
                <c:pt idx="4">
                  <c:v>Idee 5</c:v>
                </c:pt>
                <c:pt idx="5">
                  <c:v>Idee 6</c:v>
                </c:pt>
              </c:strCache>
            </c:strRef>
          </c:cat>
          <c:val>
            <c:numRef>
              <c:f>Matrix!$D$12:$I$12</c:f>
              <c:numCache>
                <c:formatCode>General</c:formatCode>
                <c:ptCount val="6"/>
                <c:pt idx="0">
                  <c:v>20</c:v>
                </c:pt>
                <c:pt idx="1">
                  <c:v>20</c:v>
                </c:pt>
                <c:pt idx="2">
                  <c:v>20</c:v>
                </c:pt>
                <c:pt idx="3">
                  <c:v>20</c:v>
                </c:pt>
                <c:pt idx="4">
                  <c:v>20</c:v>
                </c:pt>
                <c:pt idx="5">
                  <c:v>50</c:v>
                </c:pt>
              </c:numCache>
            </c:numRef>
          </c:val>
          <c:extLst>
            <c:ext xmlns:c16="http://schemas.microsoft.com/office/drawing/2014/chart" uri="{C3380CC4-5D6E-409C-BE32-E72D297353CC}">
              <c16:uniqueId val="{00000007-3D4D-48CE-99FD-0CEA679526E5}"/>
            </c:ext>
          </c:extLst>
        </c:ser>
        <c:dLbls>
          <c:showLegendKey val="0"/>
          <c:showVal val="0"/>
          <c:showCatName val="0"/>
          <c:showSerName val="0"/>
          <c:showPercent val="0"/>
          <c:showBubbleSize val="0"/>
        </c:dLbls>
        <c:gapWidth val="150"/>
        <c:overlap val="100"/>
        <c:axId val="-1581782304"/>
        <c:axId val="-1581779584"/>
      </c:barChart>
      <c:catAx>
        <c:axId val="-15817823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2"/>
                </a:solidFill>
                <a:latin typeface="+mn-lt"/>
                <a:ea typeface="+mn-ea"/>
                <a:cs typeface="+mn-cs"/>
              </a:defRPr>
            </a:pPr>
            <a:endParaRPr lang="fr-FR"/>
          </a:p>
        </c:txPr>
        <c:crossAx val="-1581779584"/>
        <c:crosses val="autoZero"/>
        <c:auto val="1"/>
        <c:lblAlgn val="ctr"/>
        <c:lblOffset val="100"/>
        <c:noMultiLvlLbl val="0"/>
      </c:catAx>
      <c:valAx>
        <c:axId val="-158177958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58178230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5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4453193350831147E-2"/>
          <c:y val="3.0478737928459579E-2"/>
          <c:w val="0.81096011499924903"/>
          <c:h val="0.91180701138472342"/>
        </c:manualLayout>
      </c:layout>
      <c:bubbleChart>
        <c:varyColors val="0"/>
        <c:ser>
          <c:idx val="0"/>
          <c:order val="0"/>
          <c:spPr>
            <a:ln>
              <a:solidFill>
                <a:schemeClr val="tx2"/>
              </a:solidFill>
            </a:ln>
          </c:spPr>
          <c:invertIfNegative val="0"/>
          <c:dPt>
            <c:idx val="0"/>
            <c:invertIfNegative val="0"/>
            <c:bubble3D val="0"/>
            <c:spPr>
              <a:solidFill>
                <a:schemeClr val="bg2">
                  <a:lumMod val="90000"/>
                  <a:alpha val="50000"/>
                </a:schemeClr>
              </a:solidFill>
              <a:ln>
                <a:solidFill>
                  <a:schemeClr val="bg2">
                    <a:lumMod val="25000"/>
                    <a:alpha val="50000"/>
                  </a:schemeClr>
                </a:solidFill>
              </a:ln>
            </c:spPr>
            <c:extLst>
              <c:ext xmlns:c16="http://schemas.microsoft.com/office/drawing/2014/chart" uri="{C3380CC4-5D6E-409C-BE32-E72D297353CC}">
                <c16:uniqueId val="{00000001-ADF4-494B-9F51-DD3FAB1411FB}"/>
              </c:ext>
            </c:extLst>
          </c:dPt>
          <c:dPt>
            <c:idx val="1"/>
            <c:invertIfNegative val="0"/>
            <c:bubble3D val="0"/>
            <c:spPr>
              <a:solidFill>
                <a:schemeClr val="bg2">
                  <a:lumMod val="75000"/>
                  <a:alpha val="50000"/>
                </a:schemeClr>
              </a:solidFill>
              <a:ln>
                <a:solidFill>
                  <a:schemeClr val="bg2">
                    <a:lumMod val="25000"/>
                  </a:schemeClr>
                </a:solidFill>
              </a:ln>
            </c:spPr>
            <c:extLst>
              <c:ext xmlns:c16="http://schemas.microsoft.com/office/drawing/2014/chart" uri="{C3380CC4-5D6E-409C-BE32-E72D297353CC}">
                <c16:uniqueId val="{00000003-ADF4-494B-9F51-DD3FAB1411FB}"/>
              </c:ext>
            </c:extLst>
          </c:dPt>
          <c:dPt>
            <c:idx val="2"/>
            <c:invertIfNegative val="0"/>
            <c:bubble3D val="0"/>
            <c:spPr>
              <a:solidFill>
                <a:schemeClr val="bg1">
                  <a:lumMod val="95000"/>
                  <a:alpha val="50000"/>
                </a:schemeClr>
              </a:solidFill>
              <a:ln>
                <a:solidFill>
                  <a:schemeClr val="bg1">
                    <a:lumMod val="65000"/>
                  </a:schemeClr>
                </a:solidFill>
              </a:ln>
            </c:spPr>
            <c:extLst>
              <c:ext xmlns:c16="http://schemas.microsoft.com/office/drawing/2014/chart" uri="{C3380CC4-5D6E-409C-BE32-E72D297353CC}">
                <c16:uniqueId val="{00000005-ADF4-494B-9F51-DD3FAB1411FB}"/>
              </c:ext>
            </c:extLst>
          </c:dPt>
          <c:dPt>
            <c:idx val="3"/>
            <c:invertIfNegative val="0"/>
            <c:bubble3D val="0"/>
            <c:spPr>
              <a:solidFill>
                <a:schemeClr val="bg1">
                  <a:lumMod val="85000"/>
                  <a:alpha val="50000"/>
                </a:schemeClr>
              </a:solidFill>
              <a:ln>
                <a:solidFill>
                  <a:schemeClr val="bg1">
                    <a:lumMod val="65000"/>
                  </a:schemeClr>
                </a:solidFill>
              </a:ln>
            </c:spPr>
            <c:extLst>
              <c:ext xmlns:c16="http://schemas.microsoft.com/office/drawing/2014/chart" uri="{C3380CC4-5D6E-409C-BE32-E72D297353CC}">
                <c16:uniqueId val="{00000007-ADF4-494B-9F51-DD3FAB1411FB}"/>
              </c:ext>
            </c:extLst>
          </c:dPt>
          <c:dPt>
            <c:idx val="4"/>
            <c:invertIfNegative val="0"/>
            <c:bubble3D val="0"/>
            <c:spPr>
              <a:solidFill>
                <a:schemeClr val="tx2">
                  <a:lumMod val="20000"/>
                  <a:lumOff val="80000"/>
                  <a:alpha val="50000"/>
                </a:schemeClr>
              </a:solidFill>
              <a:ln>
                <a:solidFill>
                  <a:schemeClr val="tx2">
                    <a:lumMod val="60000"/>
                    <a:lumOff val="40000"/>
                  </a:schemeClr>
                </a:solidFill>
              </a:ln>
            </c:spPr>
            <c:extLst>
              <c:ext xmlns:c16="http://schemas.microsoft.com/office/drawing/2014/chart" uri="{C3380CC4-5D6E-409C-BE32-E72D297353CC}">
                <c16:uniqueId val="{00000009-ADF4-494B-9F51-DD3FAB1411FB}"/>
              </c:ext>
            </c:extLst>
          </c:dPt>
          <c:dPt>
            <c:idx val="5"/>
            <c:invertIfNegative val="0"/>
            <c:bubble3D val="0"/>
            <c:spPr>
              <a:solidFill>
                <a:schemeClr val="tx2">
                  <a:lumMod val="40000"/>
                  <a:lumOff val="60000"/>
                  <a:alpha val="50000"/>
                </a:schemeClr>
              </a:solidFill>
              <a:ln>
                <a:solidFill>
                  <a:schemeClr val="accent4">
                    <a:lumMod val="75000"/>
                    <a:alpha val="50000"/>
                  </a:schemeClr>
                </a:solidFill>
              </a:ln>
            </c:spPr>
            <c:extLst>
              <c:ext xmlns:c16="http://schemas.microsoft.com/office/drawing/2014/chart" uri="{C3380CC4-5D6E-409C-BE32-E72D297353CC}">
                <c16:uniqueId val="{0000000B-ADF4-494B-9F51-DD3FAB1411FB}"/>
              </c:ext>
            </c:extLst>
          </c:dPt>
          <c:dPt>
            <c:idx val="6"/>
            <c:invertIfNegative val="0"/>
            <c:bubble3D val="0"/>
            <c:spPr>
              <a:solidFill>
                <a:schemeClr val="accent2">
                  <a:lumMod val="20000"/>
                  <a:lumOff val="80000"/>
                  <a:alpha val="50000"/>
                </a:schemeClr>
              </a:solidFill>
              <a:ln>
                <a:solidFill>
                  <a:schemeClr val="accent2">
                    <a:lumMod val="75000"/>
                    <a:alpha val="50000"/>
                  </a:schemeClr>
                </a:solidFill>
              </a:ln>
            </c:spPr>
            <c:extLst>
              <c:ext xmlns:c16="http://schemas.microsoft.com/office/drawing/2014/chart" uri="{C3380CC4-5D6E-409C-BE32-E72D297353CC}">
                <c16:uniqueId val="{0000000D-ADF4-494B-9F51-DD3FAB1411FB}"/>
              </c:ext>
            </c:extLst>
          </c:dPt>
          <c:dPt>
            <c:idx val="7"/>
            <c:invertIfNegative val="0"/>
            <c:bubble3D val="0"/>
            <c:spPr>
              <a:solidFill>
                <a:schemeClr val="accent2">
                  <a:lumMod val="40000"/>
                  <a:lumOff val="60000"/>
                  <a:alpha val="50000"/>
                </a:schemeClr>
              </a:solidFill>
              <a:ln>
                <a:solidFill>
                  <a:schemeClr val="accent2">
                    <a:lumMod val="75000"/>
                  </a:schemeClr>
                </a:solidFill>
              </a:ln>
            </c:spPr>
            <c:extLst>
              <c:ext xmlns:c16="http://schemas.microsoft.com/office/drawing/2014/chart" uri="{C3380CC4-5D6E-409C-BE32-E72D297353CC}">
                <c16:uniqueId val="{0000000F-ADF4-494B-9F51-DD3FAB1411FB}"/>
              </c:ext>
            </c:extLst>
          </c:dPt>
          <c:dPt>
            <c:idx val="8"/>
            <c:invertIfNegative val="0"/>
            <c:bubble3D val="0"/>
            <c:spPr>
              <a:solidFill>
                <a:schemeClr val="accent3">
                  <a:lumMod val="20000"/>
                  <a:lumOff val="80000"/>
                  <a:alpha val="50000"/>
                </a:schemeClr>
              </a:solidFill>
              <a:ln>
                <a:solidFill>
                  <a:schemeClr val="accent3">
                    <a:lumMod val="50000"/>
                  </a:schemeClr>
                </a:solidFill>
              </a:ln>
            </c:spPr>
            <c:extLst>
              <c:ext xmlns:c16="http://schemas.microsoft.com/office/drawing/2014/chart" uri="{C3380CC4-5D6E-409C-BE32-E72D297353CC}">
                <c16:uniqueId val="{00000011-ADF4-494B-9F51-DD3FAB1411FB}"/>
              </c:ext>
            </c:extLst>
          </c:dPt>
          <c:dPt>
            <c:idx val="9"/>
            <c:invertIfNegative val="0"/>
            <c:bubble3D val="0"/>
            <c:spPr>
              <a:solidFill>
                <a:schemeClr val="accent3">
                  <a:lumMod val="40000"/>
                  <a:lumOff val="60000"/>
                  <a:alpha val="50000"/>
                </a:schemeClr>
              </a:solidFill>
              <a:ln>
                <a:solidFill>
                  <a:schemeClr val="accent3">
                    <a:lumMod val="50000"/>
                    <a:alpha val="50000"/>
                  </a:schemeClr>
                </a:solidFill>
              </a:ln>
            </c:spPr>
            <c:extLst>
              <c:ext xmlns:c16="http://schemas.microsoft.com/office/drawing/2014/chart" uri="{C3380CC4-5D6E-409C-BE32-E72D297353CC}">
                <c16:uniqueId val="{00000013-ADF4-494B-9F51-DD3FAB1411FB}"/>
              </c:ext>
            </c:extLst>
          </c:dPt>
          <c:dPt>
            <c:idx val="10"/>
            <c:invertIfNegative val="0"/>
            <c:bubble3D val="0"/>
            <c:spPr>
              <a:solidFill>
                <a:schemeClr val="accent4">
                  <a:lumMod val="20000"/>
                  <a:lumOff val="80000"/>
                  <a:alpha val="50000"/>
                </a:schemeClr>
              </a:solidFill>
              <a:ln>
                <a:solidFill>
                  <a:schemeClr val="accent4">
                    <a:lumMod val="75000"/>
                  </a:schemeClr>
                </a:solidFill>
              </a:ln>
            </c:spPr>
            <c:extLst>
              <c:ext xmlns:c16="http://schemas.microsoft.com/office/drawing/2014/chart" uri="{C3380CC4-5D6E-409C-BE32-E72D297353CC}">
                <c16:uniqueId val="{00000015-ADF4-494B-9F51-DD3FAB1411FB}"/>
              </c:ext>
            </c:extLst>
          </c:dPt>
          <c:dPt>
            <c:idx val="11"/>
            <c:invertIfNegative val="0"/>
            <c:bubble3D val="0"/>
            <c:spPr>
              <a:solidFill>
                <a:schemeClr val="accent4">
                  <a:lumMod val="40000"/>
                  <a:lumOff val="60000"/>
                  <a:alpha val="50000"/>
                </a:schemeClr>
              </a:solidFill>
              <a:ln>
                <a:solidFill>
                  <a:schemeClr val="accent4">
                    <a:lumMod val="75000"/>
                  </a:schemeClr>
                </a:solidFill>
              </a:ln>
            </c:spPr>
            <c:extLst>
              <c:ext xmlns:c16="http://schemas.microsoft.com/office/drawing/2014/chart" uri="{C3380CC4-5D6E-409C-BE32-E72D297353CC}">
                <c16:uniqueId val="{00000017-ADF4-494B-9F51-DD3FAB1411FB}"/>
              </c:ext>
            </c:extLst>
          </c:dPt>
          <c:dPt>
            <c:idx val="12"/>
            <c:invertIfNegative val="0"/>
            <c:bubble3D val="0"/>
            <c:spPr>
              <a:solidFill>
                <a:schemeClr val="accent5">
                  <a:lumMod val="20000"/>
                  <a:lumOff val="80000"/>
                  <a:alpha val="50000"/>
                </a:schemeClr>
              </a:solidFill>
              <a:ln>
                <a:solidFill>
                  <a:schemeClr val="accent5">
                    <a:lumMod val="75000"/>
                  </a:schemeClr>
                </a:solidFill>
              </a:ln>
            </c:spPr>
            <c:extLst>
              <c:ext xmlns:c16="http://schemas.microsoft.com/office/drawing/2014/chart" uri="{C3380CC4-5D6E-409C-BE32-E72D297353CC}">
                <c16:uniqueId val="{00000019-ADF4-494B-9F51-DD3FAB1411FB}"/>
              </c:ext>
            </c:extLst>
          </c:dPt>
          <c:dPt>
            <c:idx val="13"/>
            <c:invertIfNegative val="0"/>
            <c:bubble3D val="0"/>
            <c:spPr>
              <a:solidFill>
                <a:schemeClr val="accent5">
                  <a:lumMod val="60000"/>
                  <a:lumOff val="40000"/>
                  <a:alpha val="50000"/>
                </a:schemeClr>
              </a:solidFill>
              <a:ln>
                <a:solidFill>
                  <a:schemeClr val="accent5">
                    <a:lumMod val="75000"/>
                  </a:schemeClr>
                </a:solidFill>
              </a:ln>
            </c:spPr>
            <c:extLst>
              <c:ext xmlns:c16="http://schemas.microsoft.com/office/drawing/2014/chart" uri="{C3380CC4-5D6E-409C-BE32-E72D297353CC}">
                <c16:uniqueId val="{0000001B-ADF4-494B-9F51-DD3FAB1411FB}"/>
              </c:ext>
            </c:extLst>
          </c:dPt>
          <c:dPt>
            <c:idx val="14"/>
            <c:invertIfNegative val="0"/>
            <c:bubble3D val="0"/>
            <c:spPr>
              <a:solidFill>
                <a:schemeClr val="accent6">
                  <a:lumMod val="40000"/>
                  <a:lumOff val="60000"/>
                  <a:alpha val="50000"/>
                </a:schemeClr>
              </a:solidFill>
              <a:ln>
                <a:solidFill>
                  <a:schemeClr val="accent6">
                    <a:lumMod val="75000"/>
                  </a:schemeClr>
                </a:solidFill>
              </a:ln>
            </c:spPr>
            <c:extLst>
              <c:ext xmlns:c16="http://schemas.microsoft.com/office/drawing/2014/chart" uri="{C3380CC4-5D6E-409C-BE32-E72D297353CC}">
                <c16:uniqueId val="{0000001D-ADF4-494B-9F51-DD3FAB1411FB}"/>
              </c:ext>
            </c:extLst>
          </c:dPt>
          <c:dLbls>
            <c:dLbl>
              <c:idx val="0"/>
              <c:layout>
                <c:manualLayout>
                  <c:x val="-8.3307290698941008E-2"/>
                  <c:y val="-8.8741018247284337E-3"/>
                </c:manualLayout>
              </c:layout>
              <c:tx>
                <c:strRef>
                  <c:f>Risikomgmt!$B$5</c:f>
                  <c:strCache>
                    <c:ptCount val="1"/>
                    <c:pt idx="0">
                      <c:v>R1</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{9828E5B4-3038-4095-94A0-6A9754DC5ABB}</c15:txfldGUID>
                      <c15:f>Risikomgmt!$B$5</c15:f>
                      <c15:dlblFieldTableCache>
                        <c:ptCount val="1"/>
                        <c:pt idx="0">
                          <c:v>R1</c:v>
                        </c:pt>
                      </c15:dlblFieldTableCache>
                    </c15:dlblFTEntry>
                  </c15:dlblFieldTable>
                  <c15:showDataLabelsRange val="0"/>
                </c:ext>
                <c:ext xmlns:c16="http://schemas.microsoft.com/office/drawing/2014/chart" uri="{C3380CC4-5D6E-409C-BE32-E72D297353CC}">
                  <c16:uniqueId val="{00000001-ADF4-494B-9F51-DD3FAB1411FB}"/>
                </c:ext>
              </c:extLst>
            </c:dLbl>
            <c:dLbl>
              <c:idx val="1"/>
              <c:layout>
                <c:manualLayout>
                  <c:x val="-9.1420880098717461E-2"/>
                  <c:y val="-6.65557636854634E-3"/>
                </c:manualLayout>
              </c:layout>
              <c:tx>
                <c:strRef>
                  <c:f>Risikomgmt!$B$6</c:f>
                  <c:strCache>
                    <c:ptCount val="1"/>
                    <c:pt idx="0">
                      <c:v>R2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{33378951-7238-4A48-A887-7DD69D562A8C}</c15:txfldGUID>
                      <c15:f>Risikomgmt!$B$6</c15:f>
                      <c15:dlblFieldTableCache>
                        <c:ptCount val="1"/>
                        <c:pt idx="0">
                          <c:v>R2</c:v>
                        </c:pt>
                      </c15:dlblFieldTableCache>
                    </c15:dlblFTEntry>
                  </c15:dlblFieldTable>
                  <c15:showDataLabelsRange val="0"/>
                </c:ext>
                <c:ext xmlns:c16="http://schemas.microsoft.com/office/drawing/2014/chart" uri="{C3380CC4-5D6E-409C-BE32-E72D297353CC}">
                  <c16:uniqueId val="{00000003-ADF4-494B-9F51-DD3FAB1411FB}"/>
                </c:ext>
              </c:extLst>
            </c:dLbl>
            <c:dLbl>
              <c:idx val="2"/>
              <c:layout>
                <c:manualLayout>
                  <c:x val="-8.7364085398829242E-2"/>
                  <c:y val="1.331115273709268E-2"/>
                </c:manualLayout>
              </c:layout>
              <c:tx>
                <c:strRef>
                  <c:f>Risikomgmt!$B$7</c:f>
                  <c:strCache>
                    <c:ptCount val="1"/>
                    <c:pt idx="0">
                      <c:v>R3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{F8A81594-BFA6-403A-BAED-7846CE9BE6F0}</c15:txfldGUID>
                      <c15:f>Risikomgmt!$B$7</c15:f>
                      <c15:dlblFieldTableCache>
                        <c:ptCount val="1"/>
                        <c:pt idx="0">
                          <c:v>R3</c:v>
                        </c:pt>
                      </c15:dlblFieldTableCache>
                    </c15:dlblFTEntry>
                  </c15:dlblFieldTable>
                  <c15:showDataLabelsRange val="0"/>
                </c:ext>
                <c:ext xmlns:c16="http://schemas.microsoft.com/office/drawing/2014/chart" uri="{C3380CC4-5D6E-409C-BE32-E72D297353CC}">
                  <c16:uniqueId val="{00000005-ADF4-494B-9F51-DD3FAB1411FB}"/>
                </c:ext>
              </c:extLst>
            </c:dLbl>
            <c:dLbl>
              <c:idx val="3"/>
              <c:tx>
                <c:strRef>
                  <c:f>Risikomgmt!$B$8</c:f>
                  <c:strCache>
                    <c:ptCount val="1"/>
                    <c:pt idx="0">
                      <c:v>R4</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{49EE88F4-B70A-4D62-BBC2-28BC1736E650}</c15:txfldGUID>
                      <c15:f>Risikomgmt!$B$8</c15:f>
                      <c15:dlblFieldTableCache>
                        <c:ptCount val="1"/>
                        <c:pt idx="0">
                          <c:v>R4</c:v>
                        </c:pt>
                      </c15:dlblFieldTableCache>
                    </c15:dlblFTEntry>
                  </c15:dlblFieldTable>
                  <c15:showDataLabelsRange val="0"/>
                </c:ext>
                <c:ext xmlns:c16="http://schemas.microsoft.com/office/drawing/2014/chart" uri="{C3380CC4-5D6E-409C-BE32-E72D297353CC}">
                  <c16:uniqueId val="{00000007-ADF4-494B-9F51-DD3FAB1411FB}"/>
                </c:ext>
              </c:extLst>
            </c:dLbl>
            <c:dLbl>
              <c:idx val="4"/>
              <c:layout>
                <c:manualLayout>
                  <c:x val="-6.2355064088305663E-2"/>
                  <c:y val="1.1092627280910566E-2"/>
                </c:manualLayout>
              </c:layout>
              <c:tx>
                <c:strRef>
                  <c:f>Risikomgmt!$B$9</c:f>
                  <c:strCache>
                    <c:ptCount val="1"/>
                    <c:pt idx="0">
                      <c:v>R5</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{FAF63684-D3E8-4A02-B24C-E2743924C178}</c15:txfldGUID>
                      <c15:f>Risikomgmt!$B$9</c15:f>
                      <c15:dlblFieldTableCache>
                        <c:ptCount val="1"/>
                        <c:pt idx="0">
                          <c:v>R5</c:v>
                        </c:pt>
                      </c15:dlblFieldTableCache>
                    </c15:dlblFTEntry>
                  </c15:dlblFieldTable>
                  <c15:showDataLabelsRange val="0"/>
                </c:ext>
                <c:ext xmlns:c16="http://schemas.microsoft.com/office/drawing/2014/chart" uri="{C3380CC4-5D6E-409C-BE32-E72D297353CC}">
                  <c16:uniqueId val="{00000009-ADF4-494B-9F51-DD3FAB1411FB}"/>
                </c:ext>
              </c:extLst>
            </c:dLbl>
            <c:dLbl>
              <c:idx val="5"/>
              <c:layout>
                <c:manualLayout>
                  <c:x val="-8.1955025798978162E-2"/>
                  <c:y val="8.8741018247284528E-3"/>
                </c:manualLayout>
              </c:layout>
              <c:tx>
                <c:strRef>
                  <c:f>Risikomgmt!$B$10</c:f>
                  <c:strCache>
                    <c:ptCount val="1"/>
                    <c:pt idx="0">
                      <c:v>R6</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{8101289F-9F9D-45A6-950B-12EE0F43FE34}</c15:txfldGUID>
                      <c15:f>Risikomgmt!$B$10</c15:f>
                      <c15:dlblFieldTableCache>
                        <c:ptCount val="1"/>
                        <c:pt idx="0">
                          <c:v>R6</c:v>
                        </c:pt>
                      </c15:dlblFieldTableCache>
                    </c15:dlblFTEntry>
                  </c15:dlblFieldTable>
                  <c15:showDataLabelsRange val="0"/>
                </c:ext>
                <c:ext xmlns:c16="http://schemas.microsoft.com/office/drawing/2014/chart" uri="{C3380CC4-5D6E-409C-BE32-E72D297353CC}">
                  <c16:uniqueId val="{0000000B-ADF4-494B-9F51-DD3FAB1411FB}"/>
                </c:ext>
              </c:extLst>
            </c:dLbl>
            <c:dLbl>
              <c:idx val="6"/>
              <c:layout>
                <c:manualLayout>
                  <c:x val="-6.663088311096739E-2"/>
                  <c:y val="0"/>
                </c:manualLayout>
              </c:layout>
              <c:tx>
                <c:strRef>
                  <c:f>Risikomgmt!$B$11</c:f>
                  <c:strCache>
                    <c:ptCount val="1"/>
                    <c:pt idx="0">
                      <c:v>R7</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{0F420541-751B-497C-9A9C-FB9AA1CEF897}</c15:txfldGUID>
                      <c15:f>Risikomgmt!$B$11</c15:f>
                      <c15:dlblFieldTableCache>
                        <c:ptCount val="1"/>
                        <c:pt idx="0">
                          <c:v>R7</c:v>
                        </c:pt>
                      </c15:dlblFieldTableCache>
                    </c15:dlblFTEntry>
                  </c15:dlblFieldTable>
                  <c15:showDataLabelsRange val="0"/>
                </c:ext>
                <c:ext xmlns:c16="http://schemas.microsoft.com/office/drawing/2014/chart" uri="{C3380CC4-5D6E-409C-BE32-E72D297353CC}">
                  <c16:uniqueId val="{0000000D-ADF4-494B-9F51-DD3FAB1411FB}"/>
                </c:ext>
              </c:extLst>
            </c:dLbl>
            <c:dLbl>
              <c:idx val="7"/>
              <c:layout>
                <c:manualLayout>
                  <c:x val="-7.4744472510743856E-2"/>
                  <c:y val="8.8741018247284528E-3"/>
                </c:manualLayout>
              </c:layout>
              <c:tx>
                <c:strRef>
                  <c:f>Risikomgmt!$B$12</c:f>
                  <c:strCache>
                    <c:ptCount val="1"/>
                    <c:pt idx="0">
                      <c:v>R8</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{06738ED9-3075-48A6-B89C-108F2C0DE20C}</c15:txfldGUID>
                      <c15:f>Risikomgmt!$B$12</c15:f>
                      <c15:dlblFieldTableCache>
                        <c:ptCount val="1"/>
                        <c:pt idx="0">
                          <c:v>R8</c:v>
                        </c:pt>
                      </c15:dlblFieldTableCache>
                    </c15:dlblFTEntry>
                  </c15:dlblFieldTable>
                  <c15:showDataLabelsRange val="0"/>
                </c:ext>
                <c:ext xmlns:c16="http://schemas.microsoft.com/office/drawing/2014/chart" uri="{C3380CC4-5D6E-409C-BE32-E72D297353CC}">
                  <c16:uniqueId val="{0000000F-ADF4-494B-9F51-DD3FAB1411FB}"/>
                </c:ext>
              </c:extLst>
            </c:dLbl>
            <c:dLbl>
              <c:idx val="8"/>
              <c:layout>
                <c:manualLayout>
                  <c:x val="-7.744900231066934E-2"/>
                  <c:y val="-1.331115273709268E-2"/>
                </c:manualLayout>
              </c:layout>
              <c:tx>
                <c:strRef>
                  <c:f>Risikomgmt!$B$13</c:f>
                  <c:strCache>
                    <c:ptCount val="1"/>
                    <c:pt idx="0">
                      <c:v>R9</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{2A2CED6E-6798-4D92-A7DA-D7DBAA5DBE4E}</c15:txfldGUID>
                      <c15:f>Risikomgmt!$B$13</c15:f>
                      <c15:dlblFieldTableCache>
                        <c:ptCount val="1"/>
                        <c:pt idx="0">
                          <c:v>R9</c:v>
                        </c:pt>
                      </c15:dlblFieldTableCache>
                    </c15:dlblFTEntry>
                  </c15:dlblFieldTable>
                  <c15:showDataLabelsRange val="0"/>
                </c:ext>
                <c:ext xmlns:c16="http://schemas.microsoft.com/office/drawing/2014/chart" uri="{C3380CC4-5D6E-409C-BE32-E72D297353CC}">
                  <c16:uniqueId val="{00000011-ADF4-494B-9F51-DD3FAB1411FB}"/>
                </c:ext>
              </c:extLst>
            </c:dLbl>
            <c:dLbl>
              <c:idx val="9"/>
              <c:layout>
                <c:manualLayout>
                  <c:x val="-6.1726314148598582E-2"/>
                  <c:y val="-1.1092627280910566E-2"/>
                </c:manualLayout>
              </c:layout>
              <c:tx>
                <c:strRef>
                  <c:f>Risikomgmt!$B$14</c:f>
                  <c:strCache>
                    <c:ptCount val="1"/>
                    <c:pt idx="0">
                      <c:v>R10</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{725AC17F-5DA8-429F-A52B-6F406E930A21}</c15:txfldGUID>
                      <c15:f>Risikomgmt!$B$14</c15:f>
                      <c15:dlblFieldTableCache>
                        <c:ptCount val="1"/>
                        <c:pt idx="0">
                          <c:v>R10</c:v>
                        </c:pt>
                      </c15:dlblFieldTableCache>
                    </c15:dlblFTEntry>
                  </c15:dlblFieldTable>
                  <c15:showDataLabelsRange val="0"/>
                </c:ext>
                <c:ext xmlns:c16="http://schemas.microsoft.com/office/drawing/2014/chart" uri="{C3380CC4-5D6E-409C-BE32-E72D297353CC}">
                  <c16:uniqueId val="{00000013-ADF4-494B-9F51-DD3FAB1411FB}"/>
                </c:ext>
              </c:extLst>
            </c:dLbl>
            <c:dLbl>
              <c:idx val="10"/>
              <c:tx>
                <c:strRef>
                  <c:f>Risikomgmt!$B$15</c:f>
                  <c:strCache>
                    <c:ptCount val="1"/>
                    <c:pt idx="0">
                      <c:v>R11</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{199607E2-E73E-4D67-84FE-060926394978}</c15:txfldGUID>
                      <c15:f>Risikomgmt!$B$15</c15:f>
                      <c15:dlblFieldTableCache>
                        <c:ptCount val="1"/>
                        <c:pt idx="0">
                          <c:v>R11</c:v>
                        </c:pt>
                      </c15:dlblFieldTableCache>
                    </c15:dlblFTEntry>
                  </c15:dlblFieldTable>
                  <c15:showDataLabelsRange val="0"/>
                </c:ext>
                <c:ext xmlns:c16="http://schemas.microsoft.com/office/drawing/2014/chart" uri="{C3380CC4-5D6E-409C-BE32-E72D297353CC}">
                  <c16:uniqueId val="{00000015-ADF4-494B-9F51-DD3FAB1411FB}"/>
                </c:ext>
              </c:extLst>
            </c:dLbl>
            <c:dLbl>
              <c:idx val="11"/>
              <c:layout>
                <c:manualLayout>
                  <c:x val="-5.6317254548747607E-2"/>
                  <c:y val="-6.65557636854634E-3"/>
                </c:manualLayout>
              </c:layout>
              <c:tx>
                <c:strRef>
                  <c:f>Risikomgmt!$B$16</c:f>
                  <c:strCache>
                    <c:ptCount val="1"/>
                    <c:pt idx="0">
                      <c:v>R12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{60EAEC71-107C-44EF-9245-678531499040}</c15:txfldGUID>
                      <c15:f>Risikomgmt!$B$16</c15:f>
                      <c15:dlblFieldTableCache>
                        <c:ptCount val="1"/>
                        <c:pt idx="0">
                          <c:v>R12</c:v>
                        </c:pt>
                      </c15:dlblFieldTableCache>
                    </c15:dlblFTEntry>
                  </c15:dlblFieldTable>
                  <c15:showDataLabelsRange val="0"/>
                </c:ext>
                <c:ext xmlns:c16="http://schemas.microsoft.com/office/drawing/2014/chart" uri="{C3380CC4-5D6E-409C-BE32-E72D297353CC}">
                  <c16:uniqueId val="{00000017-ADF4-494B-9F51-DD3FAB1411FB}"/>
                </c:ext>
              </c:extLst>
            </c:dLbl>
            <c:dLbl>
              <c:idx val="12"/>
              <c:layout>
                <c:manualLayout>
                  <c:x val="-6.1726314148598582E-2"/>
                  <c:y val="-1.331115273709268E-2"/>
                </c:manualLayout>
              </c:layout>
              <c:tx>
                <c:strRef>
                  <c:f>Risikomgmt!$B$17</c:f>
                  <c:strCache>
                    <c:ptCount val="1"/>
                    <c:pt idx="0">
                      <c:v>R13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{FCBB319E-58BD-4F75-BAAB-1920C6F1413C}</c15:txfldGUID>
                      <c15:f>Risikomgmt!$B$17</c15:f>
                      <c15:dlblFieldTableCache>
                        <c:ptCount val="1"/>
                        <c:pt idx="0">
                          <c:v>R13</c:v>
                        </c:pt>
                      </c15:dlblFieldTableCache>
                    </c15:dlblFTEntry>
                  </c15:dlblFieldTable>
                  <c15:showDataLabelsRange val="0"/>
                </c:ext>
                <c:ext xmlns:c16="http://schemas.microsoft.com/office/drawing/2014/chart" uri="{C3380CC4-5D6E-409C-BE32-E72D297353CC}">
                  <c16:uniqueId val="{00000019-ADF4-494B-9F51-DD3FAB1411FB}"/>
                </c:ext>
              </c:extLst>
            </c:dLbl>
            <c:dLbl>
              <c:idx val="13"/>
              <c:layout>
                <c:manualLayout>
                  <c:x val="-6.8487745125963478E-2"/>
                  <c:y val="1.1092627280910566E-2"/>
                </c:manualLayout>
              </c:layout>
              <c:tx>
                <c:strRef>
                  <c:f>Risikomgmt!$B$18</c:f>
                  <c:strCache>
                    <c:ptCount val="1"/>
                    <c:pt idx="0">
                      <c:v>R14</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{61C110E6-A7F1-49E3-9A0D-196A086BA27F}</c15:txfldGUID>
                      <c15:f>Risikomgmt!$B$18</c15:f>
                      <c15:dlblFieldTableCache>
                        <c:ptCount val="1"/>
                        <c:pt idx="0">
                          <c:v>R14</c:v>
                        </c:pt>
                      </c15:dlblFieldTableCache>
                    </c15:dlblFTEntry>
                  </c15:dlblFieldTable>
                  <c15:showDataLabelsRange val="0"/>
                </c:ext>
                <c:ext xmlns:c16="http://schemas.microsoft.com/office/drawing/2014/chart" uri="{C3380CC4-5D6E-409C-BE32-E72D297353CC}">
                  <c16:uniqueId val="{0000001B-ADF4-494B-9F51-DD3FAB1411FB}"/>
                </c:ext>
              </c:extLst>
            </c:dLbl>
            <c:dLbl>
              <c:idx val="14"/>
              <c:layout>
                <c:manualLayout>
                  <c:x val="-6.5783108848486815E-2"/>
                  <c:y val="-6.65557636854634E-3"/>
                </c:manualLayout>
              </c:layout>
              <c:tx>
                <c:strRef>
                  <c:f>Risikomgmt!$B$19</c:f>
                  <c:strCache>
                    <c:ptCount val="1"/>
                    <c:pt idx="0">
                      <c:v>R15</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{75D7F387-CBE2-4F6E-A628-97E5A2C48354}</c15:txfldGUID>
                      <c15:f>Risikomgmt!$B$19</c15:f>
                      <c15:dlblFieldTableCache>
                        <c:ptCount val="1"/>
                        <c:pt idx="0">
                          <c:v>R15</c:v>
                        </c:pt>
                      </c15:dlblFieldTableCache>
                    </c15:dlblFTEntry>
                  </c15:dlblFieldTable>
                  <c15:showDataLabelsRange val="0"/>
                </c:ext>
                <c:ext xmlns:c16="http://schemas.microsoft.com/office/drawing/2014/chart" uri="{C3380CC4-5D6E-409C-BE32-E72D297353CC}">
                  <c16:uniqueId val="{0000001D-ADF4-494B-9F51-DD3FAB1411FB}"/>
                </c:ext>
              </c:extLst>
            </c:dLbl>
            <c:spPr>
              <a:ln>
                <a:noFill/>
              </a:ln>
            </c:spPr>
            <c:txPr>
              <a:bodyPr/>
              <a:lstStyle/>
              <a:p>
                <a:pPr>
                  <a:defRPr sz="1400">
                    <a:solidFill>
                      <a:sysClr val="windowText" lastClr="000000"/>
                    </a:solidFill>
                  </a:defRPr>
                </a:pPr>
                <a:endParaRPr lang="fr-F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Risikomgmt!$D$5:$D$19</c:f>
              <c:numCache>
                <c:formatCode>0</c:formatCode>
                <c:ptCount val="15"/>
                <c:pt idx="0">
                  <c:v>6</c:v>
                </c:pt>
                <c:pt idx="1">
                  <c:v>3</c:v>
                </c:pt>
              </c:numCache>
            </c:numRef>
          </c:xVal>
          <c:yVal>
            <c:numRef>
              <c:f>Risikomgmt!$E$5:$E$19</c:f>
              <c:numCache>
                <c:formatCode>0</c:formatCode>
                <c:ptCount val="15"/>
                <c:pt idx="0">
                  <c:v>9</c:v>
                </c:pt>
                <c:pt idx="1">
                  <c:v>5</c:v>
                </c:pt>
              </c:numCache>
            </c:numRef>
          </c:yVal>
          <c:bubbleSize>
            <c:numRef>
              <c:f>Risikomgmt!$J$5:$J$19</c:f>
              <c:numCache>
                <c:formatCode>0</c:formatCode>
                <c:ptCount val="15"/>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numCache>
            </c:numRef>
          </c:bubbleSize>
          <c:bubble3D val="0"/>
          <c:extLst>
            <c:ext xmlns:c16="http://schemas.microsoft.com/office/drawing/2014/chart" uri="{C3380CC4-5D6E-409C-BE32-E72D297353CC}">
              <c16:uniqueId val="{0000001E-ADF4-494B-9F51-DD3FAB1411FB}"/>
            </c:ext>
          </c:extLst>
        </c:ser>
        <c:dLbls>
          <c:showLegendKey val="0"/>
          <c:showVal val="0"/>
          <c:showCatName val="0"/>
          <c:showSerName val="0"/>
          <c:showPercent val="0"/>
          <c:showBubbleSize val="0"/>
        </c:dLbls>
        <c:bubbleScale val="100"/>
        <c:showNegBubbles val="0"/>
        <c:axId val="-1581797536"/>
        <c:axId val="-1581781760"/>
      </c:bubbleChart>
      <c:valAx>
        <c:axId val="-1581797536"/>
        <c:scaling>
          <c:orientation val="minMax"/>
          <c:max val="11"/>
          <c:min val="0"/>
        </c:scaling>
        <c:delete val="0"/>
        <c:axPos val="b"/>
        <c:numFmt formatCode="0" sourceLinked="1"/>
        <c:majorTickMark val="out"/>
        <c:minorTickMark val="none"/>
        <c:tickLblPos val="nextTo"/>
        <c:crossAx val="-1581781760"/>
        <c:crosses val="autoZero"/>
        <c:crossBetween val="midCat"/>
        <c:majorUnit val="1"/>
        <c:minorUnit val="0.1"/>
      </c:valAx>
      <c:valAx>
        <c:axId val="-1581781760"/>
        <c:scaling>
          <c:orientation val="minMax"/>
          <c:max val="11"/>
          <c:min val="0"/>
        </c:scaling>
        <c:delete val="0"/>
        <c:axPos val="l"/>
        <c:numFmt formatCode="0" sourceLinked="1"/>
        <c:majorTickMark val="out"/>
        <c:minorTickMark val="none"/>
        <c:tickLblPos val="nextTo"/>
        <c:crossAx val="-1581797536"/>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5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spPr>
            <a:ln w="22225">
              <a:solidFill>
                <a:schemeClr val="accent1">
                  <a:lumMod val="60000"/>
                  <a:lumOff val="40000"/>
                </a:schemeClr>
              </a:solidFill>
            </a:ln>
          </c:spPr>
          <c:marker>
            <c:symbol val="circle"/>
            <c:size val="9"/>
            <c:spPr>
              <a:solidFill>
                <a:srgbClr val="FF0000"/>
              </a:solidFill>
            </c:spPr>
          </c:marker>
          <c:val>
            <c:numRef>
              <c:f>Potenzial!$E$6:$E$35</c:f>
              <c:numCache>
                <c:formatCode>General</c:formatCode>
                <c:ptCount val="30"/>
                <c:pt idx="0">
                  <c:v>1</c:v>
                </c:pt>
                <c:pt idx="1">
                  <c:v>0</c:v>
                </c:pt>
                <c:pt idx="2">
                  <c:v>-2</c:v>
                </c:pt>
                <c:pt idx="3">
                  <c:v>-1</c:v>
                </c:pt>
                <c:pt idx="4">
                  <c:v>0</c:v>
                </c:pt>
                <c:pt idx="5">
                  <c:v>0</c:v>
                </c:pt>
                <c:pt idx="6">
                  <c:v>0</c:v>
                </c:pt>
                <c:pt idx="7">
                  <c:v>1</c:v>
                </c:pt>
                <c:pt idx="8">
                  <c:v>0</c:v>
                </c:pt>
                <c:pt idx="9">
                  <c:v>2</c:v>
                </c:pt>
                <c:pt idx="10">
                  <c:v>1</c:v>
                </c:pt>
                <c:pt idx="11">
                  <c:v>1</c:v>
                </c:pt>
                <c:pt idx="12">
                  <c:v>-1</c:v>
                </c:pt>
                <c:pt idx="13">
                  <c:v>0</c:v>
                </c:pt>
                <c:pt idx="14">
                  <c:v>0</c:v>
                </c:pt>
                <c:pt idx="15">
                  <c:v>0</c:v>
                </c:pt>
                <c:pt idx="16">
                  <c:v>0</c:v>
                </c:pt>
                <c:pt idx="17">
                  <c:v>0</c:v>
                </c:pt>
                <c:pt idx="18">
                  <c:v>1</c:v>
                </c:pt>
                <c:pt idx="19">
                  <c:v>2</c:v>
                </c:pt>
                <c:pt idx="20">
                  <c:v>2</c:v>
                </c:pt>
                <c:pt idx="21">
                  <c:v>-2</c:v>
                </c:pt>
                <c:pt idx="22">
                  <c:v>0</c:v>
                </c:pt>
                <c:pt idx="23">
                  <c:v>0</c:v>
                </c:pt>
                <c:pt idx="24">
                  <c:v>1</c:v>
                </c:pt>
                <c:pt idx="25">
                  <c:v>1</c:v>
                </c:pt>
                <c:pt idx="26">
                  <c:v>1</c:v>
                </c:pt>
                <c:pt idx="27">
                  <c:v>1</c:v>
                </c:pt>
                <c:pt idx="28">
                  <c:v>0</c:v>
                </c:pt>
                <c:pt idx="29">
                  <c:v>0</c:v>
                </c:pt>
              </c:numCache>
            </c:numRef>
          </c:val>
          <c:smooth val="0"/>
          <c:extLst>
            <c:ext xmlns:c16="http://schemas.microsoft.com/office/drawing/2014/chart" uri="{C3380CC4-5D6E-409C-BE32-E72D297353CC}">
              <c16:uniqueId val="{00000000-D675-47F8-9AEB-F55578D5F8ED}"/>
            </c:ext>
          </c:extLst>
        </c:ser>
        <c:dLbls>
          <c:showLegendKey val="0"/>
          <c:showVal val="0"/>
          <c:showCatName val="0"/>
          <c:showSerName val="0"/>
          <c:showPercent val="0"/>
          <c:showBubbleSize val="0"/>
        </c:dLbls>
        <c:marker val="1"/>
        <c:smooth val="0"/>
        <c:axId val="-1581794816"/>
        <c:axId val="-1581773056"/>
      </c:lineChart>
      <c:catAx>
        <c:axId val="-1581794816"/>
        <c:scaling>
          <c:orientation val="minMax"/>
        </c:scaling>
        <c:delete val="1"/>
        <c:axPos val="b"/>
        <c:majorTickMark val="none"/>
        <c:minorTickMark val="none"/>
        <c:tickLblPos val="nextTo"/>
        <c:crossAx val="-1581773056"/>
        <c:crosses val="max"/>
        <c:auto val="1"/>
        <c:lblAlgn val="ctr"/>
        <c:lblOffset val="100"/>
        <c:noMultiLvlLbl val="0"/>
      </c:catAx>
      <c:valAx>
        <c:axId val="-1581773056"/>
        <c:scaling>
          <c:orientation val="maxMin"/>
          <c:max val="3"/>
          <c:min val="-3"/>
        </c:scaling>
        <c:delete val="0"/>
        <c:axPos val="l"/>
        <c:majorGridlines>
          <c:spPr>
            <a:ln>
              <a:solidFill>
                <a:schemeClr val="accent1"/>
              </a:solidFill>
            </a:ln>
          </c:spPr>
        </c:majorGridlines>
        <c:numFmt formatCode="General" sourceLinked="1"/>
        <c:majorTickMark val="none"/>
        <c:minorTickMark val="none"/>
        <c:tickLblPos val="nextTo"/>
        <c:txPr>
          <a:bodyPr rot="-5400000" vert="horz"/>
          <a:lstStyle/>
          <a:p>
            <a:pPr>
              <a:defRPr sz="1200" b="1"/>
            </a:pPr>
            <a:endParaRPr lang="fr-FR"/>
          </a:p>
        </c:txPr>
        <c:crossAx val="-1581794816"/>
        <c:crosses val="autoZero"/>
        <c:crossBetween val="between"/>
        <c:majorUnit val="1"/>
        <c:minorUnit val="0.1"/>
      </c:valAx>
    </c:plotArea>
    <c:plotVisOnly val="1"/>
    <c:dispBlanksAs val="gap"/>
    <c:showDLblsOverMax val="0"/>
  </c:chart>
  <c:printSettings>
    <c:headerFooter/>
    <c:pageMargins b="0.78740157499999996" l="0.7" r="0.7" t="0.78740157499999996" header="0.3" footer="0.3"/>
    <c:pageSetup/>
  </c:printSettings>
</c:chartSpace>
</file>

<file path=xl/charts/chart5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2632378399508571"/>
          <c:y val="6.7637738192824898E-2"/>
          <c:w val="0.58180025369169275"/>
          <c:h val="0.89329052189422975"/>
        </c:manualLayout>
      </c:layout>
      <c:radarChart>
        <c:radarStyle val="filled"/>
        <c:varyColors val="0"/>
        <c:ser>
          <c:idx val="0"/>
          <c:order val="0"/>
          <c:spPr>
            <a:solidFill>
              <a:schemeClr val="accent1">
                <a:alpha val="50000"/>
              </a:schemeClr>
            </a:solidFill>
          </c:spPr>
          <c:cat>
            <c:strRef>
              <c:f>PESTLE!$C$5:$C$10</c:f>
              <c:strCache>
                <c:ptCount val="6"/>
                <c:pt idx="0">
                  <c:v>Facteurs d'influence politique</c:v>
                </c:pt>
                <c:pt idx="1">
                  <c:v>Facteurs d'influence économique</c:v>
                </c:pt>
                <c:pt idx="2">
                  <c:v>Facteurs d'influence sociologique</c:v>
                </c:pt>
                <c:pt idx="3">
                  <c:v>Facteurs d'influence technologique</c:v>
                </c:pt>
                <c:pt idx="4">
                  <c:v>Facteurs d'influence écologique</c:v>
                </c:pt>
                <c:pt idx="5">
                  <c:v>Facteurs d'influence législative</c:v>
                </c:pt>
              </c:strCache>
            </c:strRef>
          </c:cat>
          <c:val>
            <c:numRef>
              <c:f>PESTLE!$D$5:$D$10</c:f>
              <c:numCache>
                <c:formatCode>0.00</c:formatCode>
                <c:ptCount val="6"/>
                <c:pt idx="0">
                  <c:v>3</c:v>
                </c:pt>
                <c:pt idx="1">
                  <c:v>2</c:v>
                </c:pt>
                <c:pt idx="2">
                  <c:v>3</c:v>
                </c:pt>
                <c:pt idx="3">
                  <c:v>4</c:v>
                </c:pt>
                <c:pt idx="4">
                  <c:v>1</c:v>
                </c:pt>
                <c:pt idx="5">
                  <c:v>1</c:v>
                </c:pt>
              </c:numCache>
            </c:numRef>
          </c:val>
          <c:extLst>
            <c:ext xmlns:c16="http://schemas.microsoft.com/office/drawing/2014/chart" uri="{C3380CC4-5D6E-409C-BE32-E72D297353CC}">
              <c16:uniqueId val="{00000000-CABC-4E9D-A410-EF1861DBB8E7}"/>
            </c:ext>
          </c:extLst>
        </c:ser>
        <c:dLbls>
          <c:showLegendKey val="0"/>
          <c:showVal val="0"/>
          <c:showCatName val="0"/>
          <c:showSerName val="0"/>
          <c:showPercent val="0"/>
          <c:showBubbleSize val="0"/>
        </c:dLbls>
        <c:axId val="-1581780672"/>
        <c:axId val="-1581785568"/>
      </c:radarChart>
      <c:catAx>
        <c:axId val="-1581780672"/>
        <c:scaling>
          <c:orientation val="minMax"/>
        </c:scaling>
        <c:delete val="0"/>
        <c:axPos val="b"/>
        <c:majorGridlines/>
        <c:numFmt formatCode="General" sourceLinked="0"/>
        <c:majorTickMark val="out"/>
        <c:minorTickMark val="none"/>
        <c:tickLblPos val="nextTo"/>
        <c:txPr>
          <a:bodyPr/>
          <a:lstStyle/>
          <a:p>
            <a:pPr>
              <a:defRPr>
                <a:solidFill>
                  <a:schemeClr val="bg1"/>
                </a:solidFill>
              </a:defRPr>
            </a:pPr>
            <a:endParaRPr lang="fr-FR"/>
          </a:p>
        </c:txPr>
        <c:crossAx val="-1581785568"/>
        <c:crosses val="autoZero"/>
        <c:auto val="1"/>
        <c:lblAlgn val="ctr"/>
        <c:lblOffset val="100"/>
        <c:noMultiLvlLbl val="0"/>
      </c:catAx>
      <c:valAx>
        <c:axId val="-1581785568"/>
        <c:scaling>
          <c:orientation val="minMax"/>
        </c:scaling>
        <c:delete val="0"/>
        <c:axPos val="l"/>
        <c:majorGridlines/>
        <c:numFmt formatCode="0.00" sourceLinked="1"/>
        <c:majorTickMark val="cross"/>
        <c:minorTickMark val="none"/>
        <c:tickLblPos val="nextTo"/>
        <c:crossAx val="-1581780672"/>
        <c:crosses val="autoZero"/>
        <c:crossBetween val="between"/>
      </c:valAx>
    </c:plotArea>
    <c:plotVisOnly val="1"/>
    <c:dispBlanksAs val="gap"/>
    <c:showDLblsOverMax val="0"/>
  </c:chart>
  <c:spPr>
    <a:noFill/>
    <a:ln>
      <a:noFill/>
    </a:ln>
  </c:sp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Drop" dropLines="4" dropStyle="combo" dx="16" fmlaLink="' '!$B$4" fmlaRange="' '!$Z$6:$Z$9" noThreeD="1" sel="2" val="0"/>
</file>

<file path=xl/ctrlProps/ctrlProp2.xml><?xml version="1.0" encoding="utf-8"?>
<formControlPr xmlns="http://schemas.microsoft.com/office/spreadsheetml/2009/9/main" objectType="Drop" dropLines="2" dropStyle="combo" dx="16" fmlaLink="' '!$B$4" fmlaRange="' '!$Z$6:$Z$7" noThreeD="1" sel="2"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Radio" firstButton="1" fmlaLink="$B$119" lockText="1"/>
</file>

<file path=xl/ctrlProps/ctrlProp5.xml><?xml version="1.0" encoding="utf-8"?>
<formControlPr xmlns="http://schemas.microsoft.com/office/spreadsheetml/2009/9/main" objectType="Radio" lockText="1"/>
</file>

<file path=xl/ctrlProps/ctrlProp6.xml><?xml version="1.0" encoding="utf-8"?>
<formControlPr xmlns="http://schemas.microsoft.com/office/spreadsheetml/2009/9/main" objectType="Radio" lockText="1"/>
</file>

<file path=xl/ctrlProps/ctrlProp7.xml><?xml version="1.0" encoding="utf-8"?>
<formControlPr xmlns="http://schemas.microsoft.com/office/spreadsheetml/2009/9/main" objectType="Radio" checked="Checked" lockText="1"/>
</file>

<file path=xl/ctrlProps/ctrlProp8.xml><?xml version="1.0" encoding="utf-8"?>
<formControlPr xmlns="http://schemas.microsoft.com/office/spreadsheetml/2009/9/main" objectType="Radio" lockText="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Radio" firstButton="1" fmlaLink="$B$120" lockText="1"/>
</file>

<file path=xl/ctrlProps/ctrlProp11.xml><?xml version="1.0" encoding="utf-8"?>
<formControlPr xmlns="http://schemas.microsoft.com/office/spreadsheetml/2009/9/main" objectType="Radio" lockText="1"/>
</file>

<file path=xl/ctrlProps/ctrlProp12.xml><?xml version="1.0" encoding="utf-8"?>
<formControlPr xmlns="http://schemas.microsoft.com/office/spreadsheetml/2009/9/main" objectType="Radio" checked="Checked" lockText="1"/>
</file>

<file path=xl/ctrlProps/ctrlProp13.xml><?xml version="1.0" encoding="utf-8"?>
<formControlPr xmlns="http://schemas.microsoft.com/office/spreadsheetml/2009/9/main" objectType="Radio" lockText="1"/>
</file>

<file path=xl/ctrlProps/ctrlProp14.xml><?xml version="1.0" encoding="utf-8"?>
<formControlPr xmlns="http://schemas.microsoft.com/office/spreadsheetml/2009/9/main" objectType="Radio" lockText="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Radio" firstButton="1" fmlaLink="$B$121" lockText="1"/>
</file>

<file path=xl/ctrlProps/ctrlProp17.xml><?xml version="1.0" encoding="utf-8"?>
<formControlPr xmlns="http://schemas.microsoft.com/office/spreadsheetml/2009/9/main" objectType="Radio" lockText="1"/>
</file>

<file path=xl/ctrlProps/ctrlProp18.xml><?xml version="1.0" encoding="utf-8"?>
<formControlPr xmlns="http://schemas.microsoft.com/office/spreadsheetml/2009/9/main" objectType="Radio" checked="Checked" lockText="1"/>
</file>

<file path=xl/ctrlProps/ctrlProp19.xml><?xml version="1.0" encoding="utf-8"?>
<formControlPr xmlns="http://schemas.microsoft.com/office/spreadsheetml/2009/9/main" objectType="Radio" lockText="1"/>
</file>

<file path=xl/ctrlProps/ctrlProp20.xml><?xml version="1.0" encoding="utf-8"?>
<formControlPr xmlns="http://schemas.microsoft.com/office/spreadsheetml/2009/9/main" objectType="Radio" lockText="1"/>
</file>

<file path=xl/ctrlProps/ctrlProp21.xml><?xml version="1.0" encoding="utf-8"?>
<formControlPr xmlns="http://schemas.microsoft.com/office/spreadsheetml/2009/9/main" objectType="GBox" noThreeD="1"/>
</file>

<file path=xl/ctrlProps/ctrlProp22.xml><?xml version="1.0" encoding="utf-8"?>
<formControlPr xmlns="http://schemas.microsoft.com/office/spreadsheetml/2009/9/main" objectType="Radio" firstButton="1" fmlaLink="$B$123" lockText="1"/>
</file>

<file path=xl/ctrlProps/ctrlProp23.xml><?xml version="1.0" encoding="utf-8"?>
<formControlPr xmlns="http://schemas.microsoft.com/office/spreadsheetml/2009/9/main" objectType="Radio" lockText="1"/>
</file>

<file path=xl/ctrlProps/ctrlProp24.xml><?xml version="1.0" encoding="utf-8"?>
<formControlPr xmlns="http://schemas.microsoft.com/office/spreadsheetml/2009/9/main" objectType="Radio" lockText="1"/>
</file>

<file path=xl/ctrlProps/ctrlProp25.xml><?xml version="1.0" encoding="utf-8"?>
<formControlPr xmlns="http://schemas.microsoft.com/office/spreadsheetml/2009/9/main" objectType="Radio" lockText="1"/>
</file>

<file path=xl/ctrlProps/ctrlProp26.xml><?xml version="1.0" encoding="utf-8"?>
<formControlPr xmlns="http://schemas.microsoft.com/office/spreadsheetml/2009/9/main" objectType="Radio" checked="Checked" lockText="1"/>
</file>

<file path=xl/ctrlProps/ctrlProp27.xml><?xml version="1.0" encoding="utf-8"?>
<formControlPr xmlns="http://schemas.microsoft.com/office/spreadsheetml/2009/9/main" objectType="GBox" noThreeD="1"/>
</file>

<file path=xl/ctrlProps/ctrlProp28.xml><?xml version="1.0" encoding="utf-8"?>
<formControlPr xmlns="http://schemas.microsoft.com/office/spreadsheetml/2009/9/main" objectType="Radio" firstButton="1" fmlaLink="$B$124" lockText="1"/>
</file>

<file path=xl/ctrlProps/ctrlProp29.xml><?xml version="1.0" encoding="utf-8"?>
<formControlPr xmlns="http://schemas.microsoft.com/office/spreadsheetml/2009/9/main" objectType="Radio" checked="Checked" lockText="1"/>
</file>

<file path=xl/ctrlProps/ctrlProp30.xml><?xml version="1.0" encoding="utf-8"?>
<formControlPr xmlns="http://schemas.microsoft.com/office/spreadsheetml/2009/9/main" objectType="Radio" lockText="1"/>
</file>

<file path=xl/ctrlProps/ctrlProp31.xml><?xml version="1.0" encoding="utf-8"?>
<formControlPr xmlns="http://schemas.microsoft.com/office/spreadsheetml/2009/9/main" objectType="Radio" lockText="1"/>
</file>

<file path=xl/ctrlProps/ctrlProp32.xml><?xml version="1.0" encoding="utf-8"?>
<formControlPr xmlns="http://schemas.microsoft.com/office/spreadsheetml/2009/9/main" objectType="Radio" lockText="1"/>
</file>

<file path=xl/ctrlProps/ctrlProp33.xml><?xml version="1.0" encoding="utf-8"?>
<formControlPr xmlns="http://schemas.microsoft.com/office/spreadsheetml/2009/9/main" objectType="GBox" noThreeD="1"/>
</file>

<file path=xl/ctrlProps/ctrlProp34.xml><?xml version="1.0" encoding="utf-8"?>
<formControlPr xmlns="http://schemas.microsoft.com/office/spreadsheetml/2009/9/main" objectType="Radio" firstButton="1" fmlaLink="$B$125" lockText="1"/>
</file>

<file path=xl/ctrlProps/ctrlProp35.xml><?xml version="1.0" encoding="utf-8"?>
<formControlPr xmlns="http://schemas.microsoft.com/office/spreadsheetml/2009/9/main" objectType="Radio" lockText="1"/>
</file>

<file path=xl/ctrlProps/ctrlProp36.xml><?xml version="1.0" encoding="utf-8"?>
<formControlPr xmlns="http://schemas.microsoft.com/office/spreadsheetml/2009/9/main" objectType="Radio" lockText="1"/>
</file>

<file path=xl/ctrlProps/ctrlProp37.xml><?xml version="1.0" encoding="utf-8"?>
<formControlPr xmlns="http://schemas.microsoft.com/office/spreadsheetml/2009/9/main" objectType="Radio" checked="Checked" lockText="1"/>
</file>

<file path=xl/ctrlProps/ctrlProp38.xml><?xml version="1.0" encoding="utf-8"?>
<formControlPr xmlns="http://schemas.microsoft.com/office/spreadsheetml/2009/9/main" objectType="Radio" lockText="1"/>
</file>

<file path=xl/ctrlProps/ctrlProp39.xml><?xml version="1.0" encoding="utf-8"?>
<formControlPr xmlns="http://schemas.microsoft.com/office/spreadsheetml/2009/9/main" objectType="GBox" noThreeD="1"/>
</file>

<file path=xl/ctrlProps/ctrlProp40.xml><?xml version="1.0" encoding="utf-8"?>
<formControlPr xmlns="http://schemas.microsoft.com/office/spreadsheetml/2009/9/main" objectType="Radio" firstButton="1" fmlaLink="$B$132" lockText="1"/>
</file>

<file path=xl/ctrlProps/ctrlProp41.xml><?xml version="1.0" encoding="utf-8"?>
<formControlPr xmlns="http://schemas.microsoft.com/office/spreadsheetml/2009/9/main" objectType="Radio" lockText="1"/>
</file>

<file path=xl/ctrlProps/ctrlProp42.xml><?xml version="1.0" encoding="utf-8"?>
<formControlPr xmlns="http://schemas.microsoft.com/office/spreadsheetml/2009/9/main" objectType="Radio" lockText="1"/>
</file>

<file path=xl/ctrlProps/ctrlProp43.xml><?xml version="1.0" encoding="utf-8"?>
<formControlPr xmlns="http://schemas.microsoft.com/office/spreadsheetml/2009/9/main" objectType="Radio" lockText="1"/>
</file>

<file path=xl/ctrlProps/ctrlProp44.xml><?xml version="1.0" encoding="utf-8"?>
<formControlPr xmlns="http://schemas.microsoft.com/office/spreadsheetml/2009/9/main" objectType="Radio" checked="Checked" lockText="1"/>
</file>

<file path=xl/ctrlProps/ctrlProp45.xml><?xml version="1.0" encoding="utf-8"?>
<formControlPr xmlns="http://schemas.microsoft.com/office/spreadsheetml/2009/9/main" objectType="GBox" noThreeD="1"/>
</file>

<file path=xl/ctrlProps/ctrlProp46.xml><?xml version="1.0" encoding="utf-8"?>
<formControlPr xmlns="http://schemas.microsoft.com/office/spreadsheetml/2009/9/main" objectType="Radio" firstButton="1" fmlaLink="$B$133" lockText="1"/>
</file>

<file path=xl/ctrlProps/ctrlProp47.xml><?xml version="1.0" encoding="utf-8"?>
<formControlPr xmlns="http://schemas.microsoft.com/office/spreadsheetml/2009/9/main" objectType="Radio" lockText="1"/>
</file>

<file path=xl/ctrlProps/ctrlProp48.xml><?xml version="1.0" encoding="utf-8"?>
<formControlPr xmlns="http://schemas.microsoft.com/office/spreadsheetml/2009/9/main" objectType="Radio" lockText="1"/>
</file>

<file path=xl/ctrlProps/ctrlProp49.xml><?xml version="1.0" encoding="utf-8"?>
<formControlPr xmlns="http://schemas.microsoft.com/office/spreadsheetml/2009/9/main" objectType="Radio" checked="Checked" lockText="1"/>
</file>

<file path=xl/ctrlProps/ctrlProp50.xml><?xml version="1.0" encoding="utf-8"?>
<formControlPr xmlns="http://schemas.microsoft.com/office/spreadsheetml/2009/9/main" objectType="Radio" lockText="1"/>
</file>

<file path=xl/ctrlProps/ctrlProp51.xml><?xml version="1.0" encoding="utf-8"?>
<formControlPr xmlns="http://schemas.microsoft.com/office/spreadsheetml/2009/9/main" objectType="GBox" noThreeD="1"/>
</file>

<file path=xl/ctrlProps/ctrlProp52.xml><?xml version="1.0" encoding="utf-8"?>
<formControlPr xmlns="http://schemas.microsoft.com/office/spreadsheetml/2009/9/main" objectType="Radio" firstButton="1" fmlaLink="$B$134" lockText="1"/>
</file>

<file path=xl/ctrlProps/ctrlProp53.xml><?xml version="1.0" encoding="utf-8"?>
<formControlPr xmlns="http://schemas.microsoft.com/office/spreadsheetml/2009/9/main" objectType="Radio" checked="Checked" lockText="1"/>
</file>

<file path=xl/ctrlProps/ctrlProp54.xml><?xml version="1.0" encoding="utf-8"?>
<formControlPr xmlns="http://schemas.microsoft.com/office/spreadsheetml/2009/9/main" objectType="Radio" lockText="1"/>
</file>

<file path=xl/ctrlProps/ctrlProp55.xml><?xml version="1.0" encoding="utf-8"?>
<formControlPr xmlns="http://schemas.microsoft.com/office/spreadsheetml/2009/9/main" objectType="Radio" lockText="1"/>
</file>

<file path=xl/ctrlProps/ctrlProp56.xml><?xml version="1.0" encoding="utf-8"?>
<formControlPr xmlns="http://schemas.microsoft.com/office/spreadsheetml/2009/9/main" objectType="Radio" lockText="1"/>
</file>

<file path=xl/ctrlProps/ctrlProp57.xml><?xml version="1.0" encoding="utf-8"?>
<formControlPr xmlns="http://schemas.microsoft.com/office/spreadsheetml/2009/9/main" objectType="GBox" noThreeD="1"/>
</file>

<file path=xl/ctrlProps/ctrlProp58.xml><?xml version="1.0" encoding="utf-8"?>
<formControlPr xmlns="http://schemas.microsoft.com/office/spreadsheetml/2009/9/main" objectType="Radio" firstButton="1" fmlaLink="$B$135" lockText="1"/>
</file>

<file path=xl/ctrlProps/ctrlProp59.xml><?xml version="1.0" encoding="utf-8"?>
<formControlPr xmlns="http://schemas.microsoft.com/office/spreadsheetml/2009/9/main" objectType="Radio" checked="Checked" lockText="1"/>
</file>

<file path=xl/ctrlProps/ctrlProp60.xml><?xml version="1.0" encoding="utf-8"?>
<formControlPr xmlns="http://schemas.microsoft.com/office/spreadsheetml/2009/9/main" objectType="Radio" lockText="1"/>
</file>

<file path=xl/ctrlProps/ctrlProp61.xml><?xml version="1.0" encoding="utf-8"?>
<formControlPr xmlns="http://schemas.microsoft.com/office/spreadsheetml/2009/9/main" objectType="Radio" lockText="1"/>
</file>

<file path=xl/ctrlProps/ctrlProp62.xml><?xml version="1.0" encoding="utf-8"?>
<formControlPr xmlns="http://schemas.microsoft.com/office/spreadsheetml/2009/9/main" objectType="Radio" lockText="1"/>
</file>

<file path=xl/ctrlProps/ctrlProp63.xml><?xml version="1.0" encoding="utf-8"?>
<formControlPr xmlns="http://schemas.microsoft.com/office/spreadsheetml/2009/9/main" objectType="GBox" noThreeD="1"/>
</file>

<file path=xl/ctrlProps/ctrlProp64.xml><?xml version="1.0" encoding="utf-8"?>
<formControlPr xmlns="http://schemas.microsoft.com/office/spreadsheetml/2009/9/main" objectType="Radio" firstButton="1" fmlaLink="$B$118" lockText="1"/>
</file>

<file path=xl/ctrlProps/ctrlProp65.xml><?xml version="1.0" encoding="utf-8"?>
<formControlPr xmlns="http://schemas.microsoft.com/office/spreadsheetml/2009/9/main" objectType="Radio" lockText="1"/>
</file>

<file path=xl/ctrlProps/ctrlProp66.xml><?xml version="1.0" encoding="utf-8"?>
<formControlPr xmlns="http://schemas.microsoft.com/office/spreadsheetml/2009/9/main" objectType="Radio" checked="Checked" lockText="1"/>
</file>

<file path=xl/ctrlProps/ctrlProp67.xml><?xml version="1.0" encoding="utf-8"?>
<formControlPr xmlns="http://schemas.microsoft.com/office/spreadsheetml/2009/9/main" objectType="Radio" lockText="1"/>
</file>

<file path=xl/ctrlProps/ctrlProp68.xml><?xml version="1.0" encoding="utf-8"?>
<formControlPr xmlns="http://schemas.microsoft.com/office/spreadsheetml/2009/9/main" objectType="Radio" lockText="1"/>
</file>

<file path=xl/ctrlProps/ctrlProp69.xml><?xml version="1.0" encoding="utf-8"?>
<formControlPr xmlns="http://schemas.microsoft.com/office/spreadsheetml/2009/9/main" objectType="GBox" noThreeD="1"/>
</file>

<file path=xl/ctrlProps/ctrlProp70.xml><?xml version="1.0" encoding="utf-8"?>
<formControlPr xmlns="http://schemas.microsoft.com/office/spreadsheetml/2009/9/main" objectType="Radio" firstButton="1" fmlaLink="$B$126" lockText="1"/>
</file>

<file path=xl/ctrlProps/ctrlProp71.xml><?xml version="1.0" encoding="utf-8"?>
<formControlPr xmlns="http://schemas.microsoft.com/office/spreadsheetml/2009/9/main" objectType="Radio" lockText="1"/>
</file>

<file path=xl/ctrlProps/ctrlProp72.xml><?xml version="1.0" encoding="utf-8"?>
<formControlPr xmlns="http://schemas.microsoft.com/office/spreadsheetml/2009/9/main" objectType="Radio" lockText="1"/>
</file>

<file path=xl/ctrlProps/ctrlProp73.xml><?xml version="1.0" encoding="utf-8"?>
<formControlPr xmlns="http://schemas.microsoft.com/office/spreadsheetml/2009/9/main" objectType="Radio" checked="Checked" lockText="1"/>
</file>

<file path=xl/ctrlProps/ctrlProp74.xml><?xml version="1.0" encoding="utf-8"?>
<formControlPr xmlns="http://schemas.microsoft.com/office/spreadsheetml/2009/9/main" objectType="Radio" lockText="1"/>
</file>

<file path=xl/ctrlProps/ctrlProp75.xml><?xml version="1.0" encoding="utf-8"?>
<formControlPr xmlns="http://schemas.microsoft.com/office/spreadsheetml/2009/9/main" objectType="GBox" noThreeD="1"/>
</file>

<file path=xl/ctrlProps/ctrlProp76.xml><?xml version="1.0" encoding="utf-8"?>
<formControlPr xmlns="http://schemas.microsoft.com/office/spreadsheetml/2009/9/main" objectType="Radio" firstButton="1" fmlaLink="$B$127" lockText="1"/>
</file>

<file path=xl/ctrlProps/ctrlProp77.xml><?xml version="1.0" encoding="utf-8"?>
<formControlPr xmlns="http://schemas.microsoft.com/office/spreadsheetml/2009/9/main" objectType="Radio" lockText="1"/>
</file>

<file path=xl/ctrlProps/ctrlProp78.xml><?xml version="1.0" encoding="utf-8"?>
<formControlPr xmlns="http://schemas.microsoft.com/office/spreadsheetml/2009/9/main" objectType="Radio" checked="Checked" lockText="1"/>
</file>

<file path=xl/ctrlProps/ctrlProp79.xml><?xml version="1.0" encoding="utf-8"?>
<formControlPr xmlns="http://schemas.microsoft.com/office/spreadsheetml/2009/9/main" objectType="Radio" lockText="1"/>
</file>

<file path=xl/ctrlProps/ctrlProp80.xml><?xml version="1.0" encoding="utf-8"?>
<formControlPr xmlns="http://schemas.microsoft.com/office/spreadsheetml/2009/9/main" objectType="Radio" lockText="1"/>
</file>

<file path=xl/ctrlProps/ctrlProp81.xml><?xml version="1.0" encoding="utf-8"?>
<formControlPr xmlns="http://schemas.microsoft.com/office/spreadsheetml/2009/9/main" objectType="GBox" noThreeD="1"/>
</file>

<file path=xl/ctrlProps/ctrlProp82.xml><?xml version="1.0" encoding="utf-8"?>
<formControlPr xmlns="http://schemas.microsoft.com/office/spreadsheetml/2009/9/main" objectType="Radio" firstButton="1" fmlaLink="$B$128" lockText="1"/>
</file>

<file path=xl/ctrlProps/ctrlProp83.xml><?xml version="1.0" encoding="utf-8"?>
<formControlPr xmlns="http://schemas.microsoft.com/office/spreadsheetml/2009/9/main" objectType="Radio" checked="Checked" lockText="1"/>
</file>

<file path=xl/ctrlProps/ctrlProp84.xml><?xml version="1.0" encoding="utf-8"?>
<formControlPr xmlns="http://schemas.microsoft.com/office/spreadsheetml/2009/9/main" objectType="Radio" lockText="1"/>
</file>

<file path=xl/ctrlProps/ctrlProp85.xml><?xml version="1.0" encoding="utf-8"?>
<formControlPr xmlns="http://schemas.microsoft.com/office/spreadsheetml/2009/9/main" objectType="Radio" lockText="1"/>
</file>

<file path=xl/ctrlProps/ctrlProp86.xml><?xml version="1.0" encoding="utf-8"?>
<formControlPr xmlns="http://schemas.microsoft.com/office/spreadsheetml/2009/9/main" objectType="Radio" lockText="1"/>
</file>

<file path=xl/ctrlProps/ctrlProp87.xml><?xml version="1.0" encoding="utf-8"?>
<formControlPr xmlns="http://schemas.microsoft.com/office/spreadsheetml/2009/9/main" objectType="GBox" noThreeD="1"/>
</file>

<file path=xl/ctrlProps/ctrlProp88.xml><?xml version="1.0" encoding="utf-8"?>
<formControlPr xmlns="http://schemas.microsoft.com/office/spreadsheetml/2009/9/main" objectType="Radio" firstButton="1" fmlaLink="$B$129" lockText="1"/>
</file>

<file path=xl/ctrlProps/ctrlProp89.xml><?xml version="1.0" encoding="utf-8"?>
<formControlPr xmlns="http://schemas.microsoft.com/office/spreadsheetml/2009/9/main" objectType="Radio" checked="Checked" lockText="1"/>
</file>

<file path=xl/ctrlProps/ctrlProp90.xml><?xml version="1.0" encoding="utf-8"?>
<formControlPr xmlns="http://schemas.microsoft.com/office/spreadsheetml/2009/9/main" objectType="Radio" lockText="1"/>
</file>

<file path=xl/ctrlProps/ctrlProp91.xml><?xml version="1.0" encoding="utf-8"?>
<formControlPr xmlns="http://schemas.microsoft.com/office/spreadsheetml/2009/9/main" objectType="Radio" lockText="1"/>
</file>

<file path=xl/ctrlProps/ctrlProp92.xml><?xml version="1.0" encoding="utf-8"?>
<formControlPr xmlns="http://schemas.microsoft.com/office/spreadsheetml/2009/9/main" objectType="Radio" lockText="1"/>
</file>

<file path=xl/ctrlProps/ctrlProp93.xml><?xml version="1.0" encoding="utf-8"?>
<formControlPr xmlns="http://schemas.microsoft.com/office/spreadsheetml/2009/9/main" objectType="GBox" noThreeD="1"/>
</file>

<file path=xl/ctrlProps/ctrlProp94.xml><?xml version="1.0" encoding="utf-8"?>
<formControlPr xmlns="http://schemas.microsoft.com/office/spreadsheetml/2009/9/main" objectType="Radio" firstButton="1" fmlaLink="$B$130" lockText="1"/>
</file>

<file path=xl/ctrlProps/ctrlProp95.xml><?xml version="1.0" encoding="utf-8"?>
<formControlPr xmlns="http://schemas.microsoft.com/office/spreadsheetml/2009/9/main" objectType="Radio" lockText="1"/>
</file>

<file path=xl/ctrlProps/ctrlProp96.xml><?xml version="1.0" encoding="utf-8"?>
<formControlPr xmlns="http://schemas.microsoft.com/office/spreadsheetml/2009/9/main" objectType="Radio" checked="Checked" lockText="1"/>
</file>

<file path=xl/ctrlProps/ctrlProp97.xml><?xml version="1.0" encoding="utf-8"?>
<formControlPr xmlns="http://schemas.microsoft.com/office/spreadsheetml/2009/9/main" objectType="Radio" lockText="1"/>
</file>

<file path=xl/ctrlProps/ctrlProp98.xml><?xml version="1.0" encoding="utf-8"?>
<formControlPr xmlns="http://schemas.microsoft.com/office/spreadsheetml/2009/9/main" objectType="Radio" lockText="1"/>
</file>

<file path=xl/ctrlProps/ctrlProp99.xml><?xml version="1.0" encoding="utf-8"?>
<formControlPr xmlns="http://schemas.microsoft.com/office/spreadsheetml/2009/9/main" objectType="GBox" noThreeD="1"/>
</file>

<file path=xl/ctrlProps/ctrlProp100.xml><?xml version="1.0" encoding="utf-8"?>
<formControlPr xmlns="http://schemas.microsoft.com/office/spreadsheetml/2009/9/main" objectType="Radio" firstButton="1" fmlaLink="$B$137" lockText="1"/>
</file>

<file path=xl/ctrlProps/ctrlProp101.xml><?xml version="1.0" encoding="utf-8"?>
<formControlPr xmlns="http://schemas.microsoft.com/office/spreadsheetml/2009/9/main" objectType="Radio" lockText="1"/>
</file>

<file path=xl/ctrlProps/ctrlProp102.xml><?xml version="1.0" encoding="utf-8"?>
<formControlPr xmlns="http://schemas.microsoft.com/office/spreadsheetml/2009/9/main" objectType="Radio" checked="Checked" lockText="1"/>
</file>

<file path=xl/ctrlProps/ctrlProp103.xml><?xml version="1.0" encoding="utf-8"?>
<formControlPr xmlns="http://schemas.microsoft.com/office/spreadsheetml/2009/9/main" objectType="Radio" lockText="1"/>
</file>

<file path=xl/ctrlProps/ctrlProp104.xml><?xml version="1.0" encoding="utf-8"?>
<formControlPr xmlns="http://schemas.microsoft.com/office/spreadsheetml/2009/9/main" objectType="Radio" lockText="1"/>
</file>

<file path=xl/ctrlProps/ctrlProp105.xml><?xml version="1.0" encoding="utf-8"?>
<formControlPr xmlns="http://schemas.microsoft.com/office/spreadsheetml/2009/9/main" objectType="GBox" noThreeD="1"/>
</file>

<file path=xl/ctrlProps/ctrlProp106.xml><?xml version="1.0" encoding="utf-8"?>
<formControlPr xmlns="http://schemas.microsoft.com/office/spreadsheetml/2009/9/main" objectType="Radio" firstButton="1" fmlaLink="$B$138" lockText="1"/>
</file>

<file path=xl/ctrlProps/ctrlProp107.xml><?xml version="1.0" encoding="utf-8"?>
<formControlPr xmlns="http://schemas.microsoft.com/office/spreadsheetml/2009/9/main" objectType="Radio" checked="Checked" lockText="1"/>
</file>

<file path=xl/ctrlProps/ctrlProp108.xml><?xml version="1.0" encoding="utf-8"?>
<formControlPr xmlns="http://schemas.microsoft.com/office/spreadsheetml/2009/9/main" objectType="Radio" lockText="1"/>
</file>

<file path=xl/ctrlProps/ctrlProp109.xml><?xml version="1.0" encoding="utf-8"?>
<formControlPr xmlns="http://schemas.microsoft.com/office/spreadsheetml/2009/9/main" objectType="Radio" lockText="1"/>
</file>

<file path=xl/ctrlProps/ctrlProp110.xml><?xml version="1.0" encoding="utf-8"?>
<formControlPr xmlns="http://schemas.microsoft.com/office/spreadsheetml/2009/9/main" objectType="Radio" lockText="1"/>
</file>

<file path=xl/ctrlProps/ctrlProp111.xml><?xml version="1.0" encoding="utf-8"?>
<formControlPr xmlns="http://schemas.microsoft.com/office/spreadsheetml/2009/9/main" objectType="GBox" noThreeD="1"/>
</file>

<file path=xl/ctrlProps/ctrlProp112.xml><?xml version="1.0" encoding="utf-8"?>
<formControlPr xmlns="http://schemas.microsoft.com/office/spreadsheetml/2009/9/main" objectType="Radio" checked="Checked" firstButton="1" fmlaLink="$B$139" lockText="1"/>
</file>

<file path=xl/ctrlProps/ctrlProp113.xml><?xml version="1.0" encoding="utf-8"?>
<formControlPr xmlns="http://schemas.microsoft.com/office/spreadsheetml/2009/9/main" objectType="Radio" lockText="1"/>
</file>

<file path=xl/ctrlProps/ctrlProp114.xml><?xml version="1.0" encoding="utf-8"?>
<formControlPr xmlns="http://schemas.microsoft.com/office/spreadsheetml/2009/9/main" objectType="Radio" lockText="1"/>
</file>

<file path=xl/ctrlProps/ctrlProp115.xml><?xml version="1.0" encoding="utf-8"?>
<formControlPr xmlns="http://schemas.microsoft.com/office/spreadsheetml/2009/9/main" objectType="Radio" lockText="1"/>
</file>

<file path=xl/ctrlProps/ctrlProp116.xml><?xml version="1.0" encoding="utf-8"?>
<formControlPr xmlns="http://schemas.microsoft.com/office/spreadsheetml/2009/9/main" objectType="Radio" lockText="1"/>
</file>

<file path=xl/ctrlProps/ctrlProp117.xml><?xml version="1.0" encoding="utf-8"?>
<formControlPr xmlns="http://schemas.microsoft.com/office/spreadsheetml/2009/9/main" objectType="GBox" noThreeD="1"/>
</file>

<file path=xl/ctrlProps/ctrlProp118.xml><?xml version="1.0" encoding="utf-8"?>
<formControlPr xmlns="http://schemas.microsoft.com/office/spreadsheetml/2009/9/main" objectType="Radio" checked="Checked" firstButton="1" fmlaLink="$B$141" lockText="1"/>
</file>

<file path=xl/ctrlProps/ctrlProp119.xml><?xml version="1.0" encoding="utf-8"?>
<formControlPr xmlns="http://schemas.microsoft.com/office/spreadsheetml/2009/9/main" objectType="Radio" lockText="1"/>
</file>

<file path=xl/ctrlProps/ctrlProp120.xml><?xml version="1.0" encoding="utf-8"?>
<formControlPr xmlns="http://schemas.microsoft.com/office/spreadsheetml/2009/9/main" objectType="Radio" lockText="1"/>
</file>

<file path=xl/ctrlProps/ctrlProp121.xml><?xml version="1.0" encoding="utf-8"?>
<formControlPr xmlns="http://schemas.microsoft.com/office/spreadsheetml/2009/9/main" objectType="Radio" lockText="1"/>
</file>

<file path=xl/ctrlProps/ctrlProp122.xml><?xml version="1.0" encoding="utf-8"?>
<formControlPr xmlns="http://schemas.microsoft.com/office/spreadsheetml/2009/9/main" objectType="Radio" lockText="1"/>
</file>

<file path=xl/ctrlProps/ctrlProp123.xml><?xml version="1.0" encoding="utf-8"?>
<formControlPr xmlns="http://schemas.microsoft.com/office/spreadsheetml/2009/9/main" objectType="GBox" noThreeD="1"/>
</file>

<file path=xl/ctrlProps/ctrlProp124.xml><?xml version="1.0" encoding="utf-8"?>
<formControlPr xmlns="http://schemas.microsoft.com/office/spreadsheetml/2009/9/main" objectType="Radio" firstButton="1" fmlaLink="$B$142" lockText="1"/>
</file>

<file path=xl/ctrlProps/ctrlProp125.xml><?xml version="1.0" encoding="utf-8"?>
<formControlPr xmlns="http://schemas.microsoft.com/office/spreadsheetml/2009/9/main" objectType="Radio" lockText="1"/>
</file>

<file path=xl/ctrlProps/ctrlProp126.xml><?xml version="1.0" encoding="utf-8"?>
<formControlPr xmlns="http://schemas.microsoft.com/office/spreadsheetml/2009/9/main" objectType="Radio" checked="Checked" lockText="1"/>
</file>

<file path=xl/ctrlProps/ctrlProp127.xml><?xml version="1.0" encoding="utf-8"?>
<formControlPr xmlns="http://schemas.microsoft.com/office/spreadsheetml/2009/9/main" objectType="Radio" lockText="1"/>
</file>

<file path=xl/ctrlProps/ctrlProp128.xml><?xml version="1.0" encoding="utf-8"?>
<formControlPr xmlns="http://schemas.microsoft.com/office/spreadsheetml/2009/9/main" objectType="Radio" lockText="1"/>
</file>

<file path=xl/ctrlProps/ctrlProp129.xml><?xml version="1.0" encoding="utf-8"?>
<formControlPr xmlns="http://schemas.microsoft.com/office/spreadsheetml/2009/9/main" objectType="GBox" noThreeD="1"/>
</file>

<file path=xl/ctrlProps/ctrlProp130.xml><?xml version="1.0" encoding="utf-8"?>
<formControlPr xmlns="http://schemas.microsoft.com/office/spreadsheetml/2009/9/main" objectType="Radio" firstButton="1" fmlaLink="$B$143" lockText="1"/>
</file>

<file path=xl/ctrlProps/ctrlProp131.xml><?xml version="1.0" encoding="utf-8"?>
<formControlPr xmlns="http://schemas.microsoft.com/office/spreadsheetml/2009/9/main" objectType="Radio" lockText="1"/>
</file>

<file path=xl/ctrlProps/ctrlProp132.xml><?xml version="1.0" encoding="utf-8"?>
<formControlPr xmlns="http://schemas.microsoft.com/office/spreadsheetml/2009/9/main" objectType="Radio" lockText="1"/>
</file>

<file path=xl/ctrlProps/ctrlProp133.xml><?xml version="1.0" encoding="utf-8"?>
<formControlPr xmlns="http://schemas.microsoft.com/office/spreadsheetml/2009/9/main" objectType="Radio" lockText="1"/>
</file>

<file path=xl/ctrlProps/ctrlProp134.xml><?xml version="1.0" encoding="utf-8"?>
<formControlPr xmlns="http://schemas.microsoft.com/office/spreadsheetml/2009/9/main" objectType="Radio" checked="Checked" lockText="1"/>
</file>

<file path=xl/ctrlProps/ctrlProp135.xml><?xml version="1.0" encoding="utf-8"?>
<formControlPr xmlns="http://schemas.microsoft.com/office/spreadsheetml/2009/9/main" objectType="GBox" noThreeD="1"/>
</file>

<file path=xl/ctrlProps/ctrlProp136.xml><?xml version="1.0" encoding="utf-8"?>
<formControlPr xmlns="http://schemas.microsoft.com/office/spreadsheetml/2009/9/main" objectType="Radio" firstButton="1" fmlaLink="$B$144" lockText="1"/>
</file>

<file path=xl/ctrlProps/ctrlProp137.xml><?xml version="1.0" encoding="utf-8"?>
<formControlPr xmlns="http://schemas.microsoft.com/office/spreadsheetml/2009/9/main" objectType="Radio" checked="Checked" lockText="1"/>
</file>

<file path=xl/ctrlProps/ctrlProp138.xml><?xml version="1.0" encoding="utf-8"?>
<formControlPr xmlns="http://schemas.microsoft.com/office/spreadsheetml/2009/9/main" objectType="Radio" lockText="1"/>
</file>

<file path=xl/ctrlProps/ctrlProp139.xml><?xml version="1.0" encoding="utf-8"?>
<formControlPr xmlns="http://schemas.microsoft.com/office/spreadsheetml/2009/9/main" objectType="Radio" lockText="1"/>
</file>

<file path=xl/ctrlProps/ctrlProp140.xml><?xml version="1.0" encoding="utf-8"?>
<formControlPr xmlns="http://schemas.microsoft.com/office/spreadsheetml/2009/9/main" objectType="Radio" lockText="1"/>
</file>

<file path=xl/ctrlProps/ctrlProp141.xml><?xml version="1.0" encoding="utf-8"?>
<formControlPr xmlns="http://schemas.microsoft.com/office/spreadsheetml/2009/9/main" objectType="GBox" noThreeD="1"/>
</file>

<file path=xl/ctrlProps/ctrlProp142.xml><?xml version="1.0" encoding="utf-8"?>
<formControlPr xmlns="http://schemas.microsoft.com/office/spreadsheetml/2009/9/main" objectType="Radio" firstButton="1" fmlaLink="$B$145" lockText="1"/>
</file>

<file path=xl/ctrlProps/ctrlProp143.xml><?xml version="1.0" encoding="utf-8"?>
<formControlPr xmlns="http://schemas.microsoft.com/office/spreadsheetml/2009/9/main" objectType="Radio" lockText="1"/>
</file>

<file path=xl/ctrlProps/ctrlProp144.xml><?xml version="1.0" encoding="utf-8"?>
<formControlPr xmlns="http://schemas.microsoft.com/office/spreadsheetml/2009/9/main" objectType="Radio" lockText="1"/>
</file>

<file path=xl/ctrlProps/ctrlProp145.xml><?xml version="1.0" encoding="utf-8"?>
<formControlPr xmlns="http://schemas.microsoft.com/office/spreadsheetml/2009/9/main" objectType="Radio" lockText="1"/>
</file>

<file path=xl/ctrlProps/ctrlProp146.xml><?xml version="1.0" encoding="utf-8"?>
<formControlPr xmlns="http://schemas.microsoft.com/office/spreadsheetml/2009/9/main" objectType="Radio" lockText="1"/>
</file>

<file path=xl/ctrlProps/ctrlProp147.xml><?xml version="1.0" encoding="utf-8"?>
<formControlPr xmlns="http://schemas.microsoft.com/office/spreadsheetml/2009/9/main" objectType="GBox" noThreeD="1"/>
</file>

<file path=xl/ctrlProps/ctrlProp148.xml><?xml version="1.0" encoding="utf-8"?>
<formControlPr xmlns="http://schemas.microsoft.com/office/spreadsheetml/2009/9/main" objectType="Radio" firstButton="1" fmlaLink="$B$147" lockText="1"/>
</file>

<file path=xl/ctrlProps/ctrlProp149.xml><?xml version="1.0" encoding="utf-8"?>
<formControlPr xmlns="http://schemas.microsoft.com/office/spreadsheetml/2009/9/main" objectType="Radio" lockText="1"/>
</file>

<file path=xl/ctrlProps/ctrlProp150.xml><?xml version="1.0" encoding="utf-8"?>
<formControlPr xmlns="http://schemas.microsoft.com/office/spreadsheetml/2009/9/main" objectType="Radio" lockText="1"/>
</file>

<file path=xl/ctrlProps/ctrlProp151.xml><?xml version="1.0" encoding="utf-8"?>
<formControlPr xmlns="http://schemas.microsoft.com/office/spreadsheetml/2009/9/main" objectType="Radio" lockText="1"/>
</file>

<file path=xl/ctrlProps/ctrlProp152.xml><?xml version="1.0" encoding="utf-8"?>
<formControlPr xmlns="http://schemas.microsoft.com/office/spreadsheetml/2009/9/main" objectType="Radio" lockText="1"/>
</file>

<file path=xl/ctrlProps/ctrlProp153.xml><?xml version="1.0" encoding="utf-8"?>
<formControlPr xmlns="http://schemas.microsoft.com/office/spreadsheetml/2009/9/main" objectType="GBox" noThreeD="1"/>
</file>

<file path=xl/ctrlProps/ctrlProp154.xml><?xml version="1.0" encoding="utf-8"?>
<formControlPr xmlns="http://schemas.microsoft.com/office/spreadsheetml/2009/9/main" objectType="Radio" firstButton="1" fmlaLink="$B$149" lockText="1"/>
</file>

<file path=xl/ctrlProps/ctrlProp155.xml><?xml version="1.0" encoding="utf-8"?>
<formControlPr xmlns="http://schemas.microsoft.com/office/spreadsheetml/2009/9/main" objectType="Radio" lockText="1"/>
</file>

<file path=xl/ctrlProps/ctrlProp156.xml><?xml version="1.0" encoding="utf-8"?>
<formControlPr xmlns="http://schemas.microsoft.com/office/spreadsheetml/2009/9/main" objectType="Radio" lockText="1"/>
</file>

<file path=xl/ctrlProps/ctrlProp157.xml><?xml version="1.0" encoding="utf-8"?>
<formControlPr xmlns="http://schemas.microsoft.com/office/spreadsheetml/2009/9/main" objectType="Radio" lockText="1"/>
</file>

<file path=xl/ctrlProps/ctrlProp158.xml><?xml version="1.0" encoding="utf-8"?>
<formControlPr xmlns="http://schemas.microsoft.com/office/spreadsheetml/2009/9/main" objectType="Radio" lockText="1"/>
</file>

<file path=xl/ctrlProps/ctrlProp159.xml><?xml version="1.0" encoding="utf-8"?>
<formControlPr xmlns="http://schemas.microsoft.com/office/spreadsheetml/2009/9/main" objectType="GBox" noThreeD="1"/>
</file>

<file path=xl/ctrlProps/ctrlProp160.xml><?xml version="1.0" encoding="utf-8"?>
<formControlPr xmlns="http://schemas.microsoft.com/office/spreadsheetml/2009/9/main" objectType="Radio" firstButton="1" fmlaLink="$B$150" lockText="1"/>
</file>

<file path=xl/ctrlProps/ctrlProp161.xml><?xml version="1.0" encoding="utf-8"?>
<formControlPr xmlns="http://schemas.microsoft.com/office/spreadsheetml/2009/9/main" objectType="Radio" lockText="1"/>
</file>

<file path=xl/ctrlProps/ctrlProp162.xml><?xml version="1.0" encoding="utf-8"?>
<formControlPr xmlns="http://schemas.microsoft.com/office/spreadsheetml/2009/9/main" objectType="Radio" lockText="1"/>
</file>

<file path=xl/ctrlProps/ctrlProp163.xml><?xml version="1.0" encoding="utf-8"?>
<formControlPr xmlns="http://schemas.microsoft.com/office/spreadsheetml/2009/9/main" objectType="Radio" checked="Checked" lockText="1"/>
</file>

<file path=xl/ctrlProps/ctrlProp164.xml><?xml version="1.0" encoding="utf-8"?>
<formControlPr xmlns="http://schemas.microsoft.com/office/spreadsheetml/2009/9/main" objectType="Radio" lockText="1"/>
</file>

<file path=xl/ctrlProps/ctrlProp165.xml><?xml version="1.0" encoding="utf-8"?>
<formControlPr xmlns="http://schemas.microsoft.com/office/spreadsheetml/2009/9/main" objectType="GBox" noThreeD="1"/>
</file>

<file path=xl/ctrlProps/ctrlProp166.xml><?xml version="1.0" encoding="utf-8"?>
<formControlPr xmlns="http://schemas.microsoft.com/office/spreadsheetml/2009/9/main" objectType="Radio" firstButton="1" fmlaLink="$B$151" lockText="1"/>
</file>

<file path=xl/ctrlProps/ctrlProp167.xml><?xml version="1.0" encoding="utf-8"?>
<formControlPr xmlns="http://schemas.microsoft.com/office/spreadsheetml/2009/9/main" objectType="Radio" checked="Checked" lockText="1"/>
</file>

<file path=xl/ctrlProps/ctrlProp168.xml><?xml version="1.0" encoding="utf-8"?>
<formControlPr xmlns="http://schemas.microsoft.com/office/spreadsheetml/2009/9/main" objectType="Radio" lockText="1"/>
</file>

<file path=xl/ctrlProps/ctrlProp169.xml><?xml version="1.0" encoding="utf-8"?>
<formControlPr xmlns="http://schemas.microsoft.com/office/spreadsheetml/2009/9/main" objectType="Radio" lockText="1"/>
</file>

<file path=xl/ctrlProps/ctrlProp170.xml><?xml version="1.0" encoding="utf-8"?>
<formControlPr xmlns="http://schemas.microsoft.com/office/spreadsheetml/2009/9/main" objectType="Radio" lockText="1"/>
</file>

<file path=xl/ctrlProps/ctrlProp171.xml><?xml version="1.0" encoding="utf-8"?>
<formControlPr xmlns="http://schemas.microsoft.com/office/spreadsheetml/2009/9/main" objectType="GBox" noThreeD="1"/>
</file>

<file path=xl/ctrlProps/ctrlProp172.xml><?xml version="1.0" encoding="utf-8"?>
<formControlPr xmlns="http://schemas.microsoft.com/office/spreadsheetml/2009/9/main" objectType="Radio" firstButton="1" fmlaLink="$B$152" lockText="1"/>
</file>

<file path=xl/ctrlProps/ctrlProp173.xml><?xml version="1.0" encoding="utf-8"?>
<formControlPr xmlns="http://schemas.microsoft.com/office/spreadsheetml/2009/9/main" objectType="Radio" lockText="1"/>
</file>

<file path=xl/ctrlProps/ctrlProp174.xml><?xml version="1.0" encoding="utf-8"?>
<formControlPr xmlns="http://schemas.microsoft.com/office/spreadsheetml/2009/9/main" objectType="Radio" lockText="1"/>
</file>

<file path=xl/ctrlProps/ctrlProp175.xml><?xml version="1.0" encoding="utf-8"?>
<formControlPr xmlns="http://schemas.microsoft.com/office/spreadsheetml/2009/9/main" objectType="Radio" lockText="1"/>
</file>

<file path=xl/ctrlProps/ctrlProp176.xml><?xml version="1.0" encoding="utf-8"?>
<formControlPr xmlns="http://schemas.microsoft.com/office/spreadsheetml/2009/9/main" objectType="Radio" lockText="1"/>
</file>

<file path=xl/ctrlProps/ctrlProp177.xml><?xml version="1.0" encoding="utf-8"?>
<formControlPr xmlns="http://schemas.microsoft.com/office/spreadsheetml/2009/9/main" objectType="GBox" noThreeD="1"/>
</file>

<file path=xl/ctrlProps/ctrlProp178.xml><?xml version="1.0" encoding="utf-8"?>
<formControlPr xmlns="http://schemas.microsoft.com/office/spreadsheetml/2009/9/main" objectType="Radio" firstButton="1" fmlaLink="$B$154" lockText="1"/>
</file>

<file path=xl/ctrlProps/ctrlProp179.xml><?xml version="1.0" encoding="utf-8"?>
<formControlPr xmlns="http://schemas.microsoft.com/office/spreadsheetml/2009/9/main" objectType="Radio" lockText="1"/>
</file>

<file path=xl/ctrlProps/ctrlProp180.xml><?xml version="1.0" encoding="utf-8"?>
<formControlPr xmlns="http://schemas.microsoft.com/office/spreadsheetml/2009/9/main" objectType="Radio" lockText="1"/>
</file>

<file path=xl/ctrlProps/ctrlProp181.xml><?xml version="1.0" encoding="utf-8"?>
<formControlPr xmlns="http://schemas.microsoft.com/office/spreadsheetml/2009/9/main" objectType="Radio" checked="Checked" lockText="1"/>
</file>

<file path=xl/ctrlProps/ctrlProp182.xml><?xml version="1.0" encoding="utf-8"?>
<formControlPr xmlns="http://schemas.microsoft.com/office/spreadsheetml/2009/9/main" objectType="Radio" lockText="1"/>
</file>

<file path=xl/ctrlProps/ctrlProp183.xml><?xml version="1.0" encoding="utf-8"?>
<formControlPr xmlns="http://schemas.microsoft.com/office/spreadsheetml/2009/9/main" objectType="GBox" noThreeD="1"/>
</file>

<file path=xl/ctrlProps/ctrlProp184.xml><?xml version="1.0" encoding="utf-8"?>
<formControlPr xmlns="http://schemas.microsoft.com/office/spreadsheetml/2009/9/main" objectType="Radio" firstButton="1" fmlaLink="$B$155" lockText="1"/>
</file>

<file path=xl/ctrlProps/ctrlProp185.xml><?xml version="1.0" encoding="utf-8"?>
<formControlPr xmlns="http://schemas.microsoft.com/office/spreadsheetml/2009/9/main" objectType="Radio" lockText="1"/>
</file>

<file path=xl/ctrlProps/ctrlProp186.xml><?xml version="1.0" encoding="utf-8"?>
<formControlPr xmlns="http://schemas.microsoft.com/office/spreadsheetml/2009/9/main" objectType="Radio" lockText="1"/>
</file>

<file path=xl/ctrlProps/ctrlProp187.xml><?xml version="1.0" encoding="utf-8"?>
<formControlPr xmlns="http://schemas.microsoft.com/office/spreadsheetml/2009/9/main" objectType="Radio" lockText="1"/>
</file>

<file path=xl/ctrlProps/ctrlProp188.xml><?xml version="1.0" encoding="utf-8"?>
<formControlPr xmlns="http://schemas.microsoft.com/office/spreadsheetml/2009/9/main" objectType="Radio" lockText="1"/>
</file>

<file path=xl/ctrlProps/ctrlProp189.xml><?xml version="1.0" encoding="utf-8"?>
<formControlPr xmlns="http://schemas.microsoft.com/office/spreadsheetml/2009/9/main" objectType="GBox" noThreeD="1"/>
</file>

<file path=xl/ctrlProps/ctrlProp190.xml><?xml version="1.0" encoding="utf-8"?>
<formControlPr xmlns="http://schemas.microsoft.com/office/spreadsheetml/2009/9/main" objectType="Radio" firstButton="1" fmlaLink="$B$156" lockText="1"/>
</file>

<file path=xl/ctrlProps/ctrlProp191.xml><?xml version="1.0" encoding="utf-8"?>
<formControlPr xmlns="http://schemas.microsoft.com/office/spreadsheetml/2009/9/main" objectType="Radio" lockText="1"/>
</file>

<file path=xl/ctrlProps/ctrlProp192.xml><?xml version="1.0" encoding="utf-8"?>
<formControlPr xmlns="http://schemas.microsoft.com/office/spreadsheetml/2009/9/main" objectType="Radio" lockText="1"/>
</file>

<file path=xl/ctrlProps/ctrlProp193.xml><?xml version="1.0" encoding="utf-8"?>
<formControlPr xmlns="http://schemas.microsoft.com/office/spreadsheetml/2009/9/main" objectType="Radio" lockText="1"/>
</file>

<file path=xl/ctrlProps/ctrlProp194.xml><?xml version="1.0" encoding="utf-8"?>
<formControlPr xmlns="http://schemas.microsoft.com/office/spreadsheetml/2009/9/main" objectType="Radio" lockText="1"/>
</file>

<file path=xl/ctrlProps/ctrlProp195.xml><?xml version="1.0" encoding="utf-8"?>
<formControlPr xmlns="http://schemas.microsoft.com/office/spreadsheetml/2009/9/main" objectType="GBox" noThreeD="1"/>
</file>

<file path=xl/ctrlProps/ctrlProp196.xml><?xml version="1.0" encoding="utf-8"?>
<formControlPr xmlns="http://schemas.microsoft.com/office/spreadsheetml/2009/9/main" objectType="Radio" firstButton="1" fmlaLink="$B$158" lockText="1"/>
</file>

<file path=xl/ctrlProps/ctrlProp197.xml><?xml version="1.0" encoding="utf-8"?>
<formControlPr xmlns="http://schemas.microsoft.com/office/spreadsheetml/2009/9/main" objectType="Radio" lockText="1"/>
</file>

<file path=xl/ctrlProps/ctrlProp198.xml><?xml version="1.0" encoding="utf-8"?>
<formControlPr xmlns="http://schemas.microsoft.com/office/spreadsheetml/2009/9/main" objectType="Radio" checked="Checked" lockText="1"/>
</file>

<file path=xl/ctrlProps/ctrlProp199.xml><?xml version="1.0" encoding="utf-8"?>
<formControlPr xmlns="http://schemas.microsoft.com/office/spreadsheetml/2009/9/main" objectType="Radio" lockText="1"/>
</file>

<file path=xl/ctrlProps/ctrlProp200.xml><?xml version="1.0" encoding="utf-8"?>
<formControlPr xmlns="http://schemas.microsoft.com/office/spreadsheetml/2009/9/main" objectType="Radio" lockText="1"/>
</file>

<file path=xl/ctrlProps/ctrlProp201.xml><?xml version="1.0" encoding="utf-8"?>
<formControlPr xmlns="http://schemas.microsoft.com/office/spreadsheetml/2009/9/main" objectType="GBox" noThreeD="1"/>
</file>

<file path=xl/ctrlProps/ctrlProp202.xml><?xml version="1.0" encoding="utf-8"?>
<formControlPr xmlns="http://schemas.microsoft.com/office/spreadsheetml/2009/9/main" objectType="Radio" firstButton="1" fmlaLink="$B$159" lockText="1"/>
</file>

<file path=xl/ctrlProps/ctrlProp203.xml><?xml version="1.0" encoding="utf-8"?>
<formControlPr xmlns="http://schemas.microsoft.com/office/spreadsheetml/2009/9/main" objectType="Radio" lockText="1"/>
</file>

<file path=xl/ctrlProps/ctrlProp204.xml><?xml version="1.0" encoding="utf-8"?>
<formControlPr xmlns="http://schemas.microsoft.com/office/spreadsheetml/2009/9/main" objectType="Radio" lockText="1"/>
</file>

<file path=xl/ctrlProps/ctrlProp205.xml><?xml version="1.0" encoding="utf-8"?>
<formControlPr xmlns="http://schemas.microsoft.com/office/spreadsheetml/2009/9/main" objectType="Radio" lockText="1"/>
</file>

<file path=xl/ctrlProps/ctrlProp206.xml><?xml version="1.0" encoding="utf-8"?>
<formControlPr xmlns="http://schemas.microsoft.com/office/spreadsheetml/2009/9/main" objectType="Radio" lockText="1"/>
</file>

<file path=xl/ctrlProps/ctrlProp207.xml><?xml version="1.0" encoding="utf-8"?>
<formControlPr xmlns="http://schemas.microsoft.com/office/spreadsheetml/2009/9/main" objectType="GBox" noThreeD="1"/>
</file>

<file path=xl/ctrlProps/ctrlProp208.xml><?xml version="1.0" encoding="utf-8"?>
<formControlPr xmlns="http://schemas.microsoft.com/office/spreadsheetml/2009/9/main" objectType="Radio" firstButton="1" fmlaLink="$B$160" lockText="1"/>
</file>

<file path=xl/ctrlProps/ctrlProp209.xml><?xml version="1.0" encoding="utf-8"?>
<formControlPr xmlns="http://schemas.microsoft.com/office/spreadsheetml/2009/9/main" objectType="Radio" lockText="1"/>
</file>

<file path=xl/ctrlProps/ctrlProp210.xml><?xml version="1.0" encoding="utf-8"?>
<formControlPr xmlns="http://schemas.microsoft.com/office/spreadsheetml/2009/9/main" objectType="Radio" lockText="1"/>
</file>

<file path=xl/ctrlProps/ctrlProp211.xml><?xml version="1.0" encoding="utf-8"?>
<formControlPr xmlns="http://schemas.microsoft.com/office/spreadsheetml/2009/9/main" objectType="Radio" lockText="1"/>
</file>

<file path=xl/ctrlProps/ctrlProp212.xml><?xml version="1.0" encoding="utf-8"?>
<formControlPr xmlns="http://schemas.microsoft.com/office/spreadsheetml/2009/9/main" objectType="Radio" lockText="1"/>
</file>

<file path=xl/ctrlProps/ctrlProp213.xml><?xml version="1.0" encoding="utf-8"?>
<formControlPr xmlns="http://schemas.microsoft.com/office/spreadsheetml/2009/9/main" objectType="GBox" noThreeD="1"/>
</file>

<file path=xl/ctrlProps/ctrlProp214.xml><?xml version="1.0" encoding="utf-8"?>
<formControlPr xmlns="http://schemas.microsoft.com/office/spreadsheetml/2009/9/main" objectType="Radio" firstButton="1" fmlaLink="$B$161" lockText="1"/>
</file>

<file path=xl/ctrlProps/ctrlProp215.xml><?xml version="1.0" encoding="utf-8"?>
<formControlPr xmlns="http://schemas.microsoft.com/office/spreadsheetml/2009/9/main" objectType="Radio" lockText="1"/>
</file>

<file path=xl/ctrlProps/ctrlProp216.xml><?xml version="1.0" encoding="utf-8"?>
<formControlPr xmlns="http://schemas.microsoft.com/office/spreadsheetml/2009/9/main" objectType="Radio" lockText="1"/>
</file>

<file path=xl/ctrlProps/ctrlProp217.xml><?xml version="1.0" encoding="utf-8"?>
<formControlPr xmlns="http://schemas.microsoft.com/office/spreadsheetml/2009/9/main" objectType="Radio" lockText="1"/>
</file>

<file path=xl/ctrlProps/ctrlProp218.xml><?xml version="1.0" encoding="utf-8"?>
<formControlPr xmlns="http://schemas.microsoft.com/office/spreadsheetml/2009/9/main" objectType="Radio" lockText="1"/>
</file>

<file path=xl/ctrlProps/ctrlProp219.xml><?xml version="1.0" encoding="utf-8"?>
<formControlPr xmlns="http://schemas.microsoft.com/office/spreadsheetml/2009/9/main" objectType="GBox" noThreeD="1"/>
</file>

<file path=xl/ctrlProps/ctrlProp220.xml><?xml version="1.0" encoding="utf-8"?>
<formControlPr xmlns="http://schemas.microsoft.com/office/spreadsheetml/2009/9/main" objectType="Radio" firstButton="1" fmlaLink="$B$163" lockText="1"/>
</file>

<file path=xl/ctrlProps/ctrlProp221.xml><?xml version="1.0" encoding="utf-8"?>
<formControlPr xmlns="http://schemas.microsoft.com/office/spreadsheetml/2009/9/main" objectType="Radio" lockText="1"/>
</file>

<file path=xl/ctrlProps/ctrlProp222.xml><?xml version="1.0" encoding="utf-8"?>
<formControlPr xmlns="http://schemas.microsoft.com/office/spreadsheetml/2009/9/main" objectType="Radio" lockText="1"/>
</file>

<file path=xl/ctrlProps/ctrlProp223.xml><?xml version="1.0" encoding="utf-8"?>
<formControlPr xmlns="http://schemas.microsoft.com/office/spreadsheetml/2009/9/main" objectType="Radio" lockText="1"/>
</file>

<file path=xl/ctrlProps/ctrlProp224.xml><?xml version="1.0" encoding="utf-8"?>
<formControlPr xmlns="http://schemas.microsoft.com/office/spreadsheetml/2009/9/main" objectType="Radio" lockText="1"/>
</file>

<file path=xl/ctrlProps/ctrlProp225.xml><?xml version="1.0" encoding="utf-8"?>
<formControlPr xmlns="http://schemas.microsoft.com/office/spreadsheetml/2009/9/main" objectType="GBox" noThreeD="1"/>
</file>

<file path=xl/ctrlProps/ctrlProp226.xml><?xml version="1.0" encoding="utf-8"?>
<formControlPr xmlns="http://schemas.microsoft.com/office/spreadsheetml/2009/9/main" objectType="Radio" firstButton="1" fmlaLink="$B$164" lockText="1"/>
</file>

<file path=xl/ctrlProps/ctrlProp227.xml><?xml version="1.0" encoding="utf-8"?>
<formControlPr xmlns="http://schemas.microsoft.com/office/spreadsheetml/2009/9/main" objectType="Radio" lockText="1"/>
</file>

<file path=xl/ctrlProps/ctrlProp228.xml><?xml version="1.0" encoding="utf-8"?>
<formControlPr xmlns="http://schemas.microsoft.com/office/spreadsheetml/2009/9/main" objectType="Radio" checked="Checked" lockText="1"/>
</file>

<file path=xl/ctrlProps/ctrlProp229.xml><?xml version="1.0" encoding="utf-8"?>
<formControlPr xmlns="http://schemas.microsoft.com/office/spreadsheetml/2009/9/main" objectType="Radio" lockText="1"/>
</file>

<file path=xl/ctrlProps/ctrlProp230.xml><?xml version="1.0" encoding="utf-8"?>
<formControlPr xmlns="http://schemas.microsoft.com/office/spreadsheetml/2009/9/main" objectType="Radio" lockText="1"/>
</file>

<file path=xl/ctrlProps/ctrlProp231.xml><?xml version="1.0" encoding="utf-8"?>
<formControlPr xmlns="http://schemas.microsoft.com/office/spreadsheetml/2009/9/main" objectType="GBox" noThreeD="1"/>
</file>

<file path=xl/ctrlProps/ctrlProp232.xml><?xml version="1.0" encoding="utf-8"?>
<formControlPr xmlns="http://schemas.microsoft.com/office/spreadsheetml/2009/9/main" objectType="Radio" firstButton="1" fmlaLink="$B$146" lockText="1"/>
</file>

<file path=xl/ctrlProps/ctrlProp233.xml><?xml version="1.0" encoding="utf-8"?>
<formControlPr xmlns="http://schemas.microsoft.com/office/spreadsheetml/2009/9/main" objectType="Radio" lockText="1"/>
</file>

<file path=xl/ctrlProps/ctrlProp234.xml><?xml version="1.0" encoding="utf-8"?>
<formControlPr xmlns="http://schemas.microsoft.com/office/spreadsheetml/2009/9/main" objectType="Radio" lockText="1"/>
</file>

<file path=xl/ctrlProps/ctrlProp235.xml><?xml version="1.0" encoding="utf-8"?>
<formControlPr xmlns="http://schemas.microsoft.com/office/spreadsheetml/2009/9/main" objectType="Radio" lockText="1"/>
</file>

<file path=xl/ctrlProps/ctrlProp236.xml><?xml version="1.0" encoding="utf-8"?>
<formControlPr xmlns="http://schemas.microsoft.com/office/spreadsheetml/2009/9/main" objectType="Radio" lockText="1"/>
</file>

<file path=xl/ctrlProps/ctrlProp237.xml><?xml version="1.0" encoding="utf-8"?>
<formControlPr xmlns="http://schemas.microsoft.com/office/spreadsheetml/2009/9/main" objectType="Drop" dropLines="2" dropStyle="combo" dx="16" fmlaLink="' '!$B$4" fmlaRange="' '!$Z$6:$Z$7" noThreeD="1" sel="2" val="0"/>
</file>

<file path=xl/ctrlProps/ctrlProp238.xml><?xml version="1.0" encoding="utf-8"?>
<formControlPr xmlns="http://schemas.microsoft.com/office/spreadsheetml/2009/9/main" objectType="GBox" noThreeD="1"/>
</file>

<file path=xl/ctrlProps/ctrlProp239.xml><?xml version="1.0" encoding="utf-8"?>
<formControlPr xmlns="http://schemas.microsoft.com/office/spreadsheetml/2009/9/main" objectType="GBox" noThreeD="1"/>
</file>

<file path=xl/ctrlProps/ctrlProp240.xml><?xml version="1.0" encoding="utf-8"?>
<formControlPr xmlns="http://schemas.microsoft.com/office/spreadsheetml/2009/9/main" objectType="Radio" firstButton="1" fmlaLink="$B$135" lockText="1"/>
</file>

<file path=xl/ctrlProps/ctrlProp241.xml><?xml version="1.0" encoding="utf-8"?>
<formControlPr xmlns="http://schemas.microsoft.com/office/spreadsheetml/2009/9/main" objectType="Radio" lockText="1"/>
</file>

<file path=xl/ctrlProps/ctrlProp242.xml><?xml version="1.0" encoding="utf-8"?>
<formControlPr xmlns="http://schemas.microsoft.com/office/spreadsheetml/2009/9/main" objectType="Radio" checked="Checked" lockText="1"/>
</file>

<file path=xl/ctrlProps/ctrlProp243.xml><?xml version="1.0" encoding="utf-8"?>
<formControlPr xmlns="http://schemas.microsoft.com/office/spreadsheetml/2009/9/main" objectType="Radio" lockText="1"/>
</file>

<file path=xl/ctrlProps/ctrlProp244.xml><?xml version="1.0" encoding="utf-8"?>
<formControlPr xmlns="http://schemas.microsoft.com/office/spreadsheetml/2009/9/main" objectType="Radio" lockText="1"/>
</file>

<file path=xl/ctrlProps/ctrlProp245.xml><?xml version="1.0" encoding="utf-8"?>
<formControlPr xmlns="http://schemas.microsoft.com/office/spreadsheetml/2009/9/main" objectType="GBox" noThreeD="1"/>
</file>

<file path=xl/ctrlProps/ctrlProp246.xml><?xml version="1.0" encoding="utf-8"?>
<formControlPr xmlns="http://schemas.microsoft.com/office/spreadsheetml/2009/9/main" objectType="Radio" firstButton="1" fmlaLink="$B$136" lockText="1"/>
</file>

<file path=xl/ctrlProps/ctrlProp247.xml><?xml version="1.0" encoding="utf-8"?>
<formControlPr xmlns="http://schemas.microsoft.com/office/spreadsheetml/2009/9/main" objectType="Radio" lockText="1"/>
</file>

<file path=xl/ctrlProps/ctrlProp248.xml><?xml version="1.0" encoding="utf-8"?>
<formControlPr xmlns="http://schemas.microsoft.com/office/spreadsheetml/2009/9/main" objectType="Radio" lockText="1"/>
</file>

<file path=xl/ctrlProps/ctrlProp249.xml><?xml version="1.0" encoding="utf-8"?>
<formControlPr xmlns="http://schemas.microsoft.com/office/spreadsheetml/2009/9/main" objectType="Radio" checked="Checked" lockText="1"/>
</file>

<file path=xl/ctrlProps/ctrlProp250.xml><?xml version="1.0" encoding="utf-8"?>
<formControlPr xmlns="http://schemas.microsoft.com/office/spreadsheetml/2009/9/main" objectType="Radio" lockText="1"/>
</file>

<file path=xl/ctrlProps/ctrlProp251.xml><?xml version="1.0" encoding="utf-8"?>
<formControlPr xmlns="http://schemas.microsoft.com/office/spreadsheetml/2009/9/main" objectType="GBox" noThreeD="1"/>
</file>

<file path=xl/ctrlProps/ctrlProp252.xml><?xml version="1.0" encoding="utf-8"?>
<formControlPr xmlns="http://schemas.microsoft.com/office/spreadsheetml/2009/9/main" objectType="Radio" firstButton="1" fmlaLink="$B$137" lockText="1"/>
</file>

<file path=xl/ctrlProps/ctrlProp253.xml><?xml version="1.0" encoding="utf-8"?>
<formControlPr xmlns="http://schemas.microsoft.com/office/spreadsheetml/2009/9/main" objectType="Radio" lockText="1"/>
</file>

<file path=xl/ctrlProps/ctrlProp254.xml><?xml version="1.0" encoding="utf-8"?>
<formControlPr xmlns="http://schemas.microsoft.com/office/spreadsheetml/2009/9/main" objectType="Radio" lockText="1"/>
</file>

<file path=xl/ctrlProps/ctrlProp255.xml><?xml version="1.0" encoding="utf-8"?>
<formControlPr xmlns="http://schemas.microsoft.com/office/spreadsheetml/2009/9/main" objectType="Radio" checked="Checked" lockText="1"/>
</file>

<file path=xl/ctrlProps/ctrlProp256.xml><?xml version="1.0" encoding="utf-8"?>
<formControlPr xmlns="http://schemas.microsoft.com/office/spreadsheetml/2009/9/main" objectType="Radio" lockText="1"/>
</file>

<file path=xl/ctrlProps/ctrlProp257.xml><?xml version="1.0" encoding="utf-8"?>
<formControlPr xmlns="http://schemas.microsoft.com/office/spreadsheetml/2009/9/main" objectType="GBox" noThreeD="1"/>
</file>

<file path=xl/ctrlProps/ctrlProp258.xml><?xml version="1.0" encoding="utf-8"?>
<formControlPr xmlns="http://schemas.microsoft.com/office/spreadsheetml/2009/9/main" objectType="Radio" firstButton="1" fmlaLink="$B$153" lockText="1"/>
</file>

<file path=xl/ctrlProps/ctrlProp259.xml><?xml version="1.0" encoding="utf-8"?>
<formControlPr xmlns="http://schemas.microsoft.com/office/spreadsheetml/2009/9/main" objectType="Radio" checked="Checked" lockText="1"/>
</file>

<file path=xl/ctrlProps/ctrlProp260.xml><?xml version="1.0" encoding="utf-8"?>
<formControlPr xmlns="http://schemas.microsoft.com/office/spreadsheetml/2009/9/main" objectType="Radio" lockText="1"/>
</file>

<file path=xl/ctrlProps/ctrlProp261.xml><?xml version="1.0" encoding="utf-8"?>
<formControlPr xmlns="http://schemas.microsoft.com/office/spreadsheetml/2009/9/main" objectType="Radio" lockText="1"/>
</file>

<file path=xl/ctrlProps/ctrlProp262.xml><?xml version="1.0" encoding="utf-8"?>
<formControlPr xmlns="http://schemas.microsoft.com/office/spreadsheetml/2009/9/main" objectType="Radio" lockText="1"/>
</file>

<file path=xl/ctrlProps/ctrlProp263.xml><?xml version="1.0" encoding="utf-8"?>
<formControlPr xmlns="http://schemas.microsoft.com/office/spreadsheetml/2009/9/main" objectType="GBox" noThreeD="1"/>
</file>

<file path=xl/ctrlProps/ctrlProp264.xml><?xml version="1.0" encoding="utf-8"?>
<formControlPr xmlns="http://schemas.microsoft.com/office/spreadsheetml/2009/9/main" objectType="Radio" firstButton="1" fmlaLink="$B$134" lockText="1"/>
</file>

<file path=xl/ctrlProps/ctrlProp265.xml><?xml version="1.0" encoding="utf-8"?>
<formControlPr xmlns="http://schemas.microsoft.com/office/spreadsheetml/2009/9/main" objectType="Radio" lockText="1"/>
</file>

<file path=xl/ctrlProps/ctrlProp266.xml><?xml version="1.0" encoding="utf-8"?>
<formControlPr xmlns="http://schemas.microsoft.com/office/spreadsheetml/2009/9/main" objectType="Radio" checked="Checked" lockText="1"/>
</file>

<file path=xl/ctrlProps/ctrlProp267.xml><?xml version="1.0" encoding="utf-8"?>
<formControlPr xmlns="http://schemas.microsoft.com/office/spreadsheetml/2009/9/main" objectType="Radio" lockText="1"/>
</file>

<file path=xl/ctrlProps/ctrlProp268.xml><?xml version="1.0" encoding="utf-8"?>
<formControlPr xmlns="http://schemas.microsoft.com/office/spreadsheetml/2009/9/main" objectType="Radio" lockText="1"/>
</file>

<file path=xl/ctrlProps/ctrlProp269.xml><?xml version="1.0" encoding="utf-8"?>
<formControlPr xmlns="http://schemas.microsoft.com/office/spreadsheetml/2009/9/main" objectType="GBox" noThreeD="1"/>
</file>

<file path=xl/ctrlProps/ctrlProp270.xml><?xml version="1.0" encoding="utf-8"?>
<formControlPr xmlns="http://schemas.microsoft.com/office/spreadsheetml/2009/9/main" objectType="Radio" firstButton="1" fmlaLink="$B$147" lockText="1"/>
</file>

<file path=xl/ctrlProps/ctrlProp271.xml><?xml version="1.0" encoding="utf-8"?>
<formControlPr xmlns="http://schemas.microsoft.com/office/spreadsheetml/2009/9/main" objectType="Radio" lockText="1"/>
</file>

<file path=xl/ctrlProps/ctrlProp272.xml><?xml version="1.0" encoding="utf-8"?>
<formControlPr xmlns="http://schemas.microsoft.com/office/spreadsheetml/2009/9/main" objectType="Radio" lockText="1"/>
</file>

<file path=xl/ctrlProps/ctrlProp273.xml><?xml version="1.0" encoding="utf-8"?>
<formControlPr xmlns="http://schemas.microsoft.com/office/spreadsheetml/2009/9/main" objectType="Radio" checked="Checked" lockText="1"/>
</file>

<file path=xl/ctrlProps/ctrlProp274.xml><?xml version="1.0" encoding="utf-8"?>
<formControlPr xmlns="http://schemas.microsoft.com/office/spreadsheetml/2009/9/main" objectType="Radio" lockText="1"/>
</file>

<file path=xl/ctrlProps/ctrlProp275.xml><?xml version="1.0" encoding="utf-8"?>
<formControlPr xmlns="http://schemas.microsoft.com/office/spreadsheetml/2009/9/main" objectType="GBox" noThreeD="1"/>
</file>

<file path=xl/ctrlProps/ctrlProp276.xml><?xml version="1.0" encoding="utf-8"?>
<formControlPr xmlns="http://schemas.microsoft.com/office/spreadsheetml/2009/9/main" objectType="Radio" firstButton="1" fmlaLink="$B$148" lockText="1"/>
</file>

<file path=xl/ctrlProps/ctrlProp277.xml><?xml version="1.0" encoding="utf-8"?>
<formControlPr xmlns="http://schemas.microsoft.com/office/spreadsheetml/2009/9/main" objectType="Radio" lockText="1"/>
</file>

<file path=xl/ctrlProps/ctrlProp278.xml><?xml version="1.0" encoding="utf-8"?>
<formControlPr xmlns="http://schemas.microsoft.com/office/spreadsheetml/2009/9/main" objectType="Radio" checked="Checked" lockText="1"/>
</file>

<file path=xl/ctrlProps/ctrlProp279.xml><?xml version="1.0" encoding="utf-8"?>
<formControlPr xmlns="http://schemas.microsoft.com/office/spreadsheetml/2009/9/main" objectType="Radio" lockText="1"/>
</file>

<file path=xl/ctrlProps/ctrlProp280.xml><?xml version="1.0" encoding="utf-8"?>
<formControlPr xmlns="http://schemas.microsoft.com/office/spreadsheetml/2009/9/main" objectType="Radio" lockText="1"/>
</file>

<file path=xl/ctrlProps/ctrlProp281.xml><?xml version="1.0" encoding="utf-8"?>
<formControlPr xmlns="http://schemas.microsoft.com/office/spreadsheetml/2009/9/main" objectType="GBox" noThreeD="1"/>
</file>

<file path=xl/ctrlProps/ctrlProp282.xml><?xml version="1.0" encoding="utf-8"?>
<formControlPr xmlns="http://schemas.microsoft.com/office/spreadsheetml/2009/9/main" objectType="Radio" firstButton="1" fmlaLink="$B$149" lockText="1"/>
</file>

<file path=xl/ctrlProps/ctrlProp283.xml><?xml version="1.0" encoding="utf-8"?>
<formControlPr xmlns="http://schemas.microsoft.com/office/spreadsheetml/2009/9/main" objectType="Radio" checked="Checked" lockText="1"/>
</file>

<file path=xl/ctrlProps/ctrlProp284.xml><?xml version="1.0" encoding="utf-8"?>
<formControlPr xmlns="http://schemas.microsoft.com/office/spreadsheetml/2009/9/main" objectType="Radio" lockText="1"/>
</file>

<file path=xl/ctrlProps/ctrlProp285.xml><?xml version="1.0" encoding="utf-8"?>
<formControlPr xmlns="http://schemas.microsoft.com/office/spreadsheetml/2009/9/main" objectType="Radio" lockText="1"/>
</file>

<file path=xl/ctrlProps/ctrlProp286.xml><?xml version="1.0" encoding="utf-8"?>
<formControlPr xmlns="http://schemas.microsoft.com/office/spreadsheetml/2009/9/main" objectType="Radio" lockText="1"/>
</file>

<file path=xl/ctrlProps/ctrlProp287.xml><?xml version="1.0" encoding="utf-8"?>
<formControlPr xmlns="http://schemas.microsoft.com/office/spreadsheetml/2009/9/main" objectType="GBox" noThreeD="1"/>
</file>

<file path=xl/ctrlProps/ctrlProp288.xml><?xml version="1.0" encoding="utf-8"?>
<formControlPr xmlns="http://schemas.microsoft.com/office/spreadsheetml/2009/9/main" objectType="Radio" firstButton="1" fmlaLink="$B$162" lockText="1"/>
</file>

<file path=xl/ctrlProps/ctrlProp289.xml><?xml version="1.0" encoding="utf-8"?>
<formControlPr xmlns="http://schemas.microsoft.com/office/spreadsheetml/2009/9/main" objectType="Radio" lockText="1"/>
</file>

<file path=xl/ctrlProps/ctrlProp290.xml><?xml version="1.0" encoding="utf-8"?>
<formControlPr xmlns="http://schemas.microsoft.com/office/spreadsheetml/2009/9/main" objectType="Radio" lockText="1"/>
</file>

<file path=xl/ctrlProps/ctrlProp291.xml><?xml version="1.0" encoding="utf-8"?>
<formControlPr xmlns="http://schemas.microsoft.com/office/spreadsheetml/2009/9/main" objectType="Radio" checked="Checked" lockText="1"/>
</file>

<file path=xl/ctrlProps/ctrlProp292.xml><?xml version="1.0" encoding="utf-8"?>
<formControlPr xmlns="http://schemas.microsoft.com/office/spreadsheetml/2009/9/main" objectType="Radio" lockText="1"/>
</file>

<file path=xl/ctrlProps/ctrlProp293.xml><?xml version="1.0" encoding="utf-8"?>
<formControlPr xmlns="http://schemas.microsoft.com/office/spreadsheetml/2009/9/main" objectType="GBox" noThreeD="1"/>
</file>

<file path=xl/ctrlProps/ctrlProp294.xml><?xml version="1.0" encoding="utf-8"?>
<formControlPr xmlns="http://schemas.microsoft.com/office/spreadsheetml/2009/9/main" objectType="Radio" firstButton="1" fmlaLink="$B$167" lockText="1"/>
</file>

<file path=xl/ctrlProps/ctrlProp295.xml><?xml version="1.0" encoding="utf-8"?>
<formControlPr xmlns="http://schemas.microsoft.com/office/spreadsheetml/2009/9/main" objectType="Radio" checked="Checked" lockText="1"/>
</file>

<file path=xl/ctrlProps/ctrlProp296.xml><?xml version="1.0" encoding="utf-8"?>
<formControlPr xmlns="http://schemas.microsoft.com/office/spreadsheetml/2009/9/main" objectType="Radio" lockText="1"/>
</file>

<file path=xl/ctrlProps/ctrlProp297.xml><?xml version="1.0" encoding="utf-8"?>
<formControlPr xmlns="http://schemas.microsoft.com/office/spreadsheetml/2009/9/main" objectType="Radio" lockText="1"/>
</file>

<file path=xl/ctrlProps/ctrlProp298.xml><?xml version="1.0" encoding="utf-8"?>
<formControlPr xmlns="http://schemas.microsoft.com/office/spreadsheetml/2009/9/main" objectType="Radio" lockText="1"/>
</file>

<file path=xl/ctrlProps/ctrlProp299.xml><?xml version="1.0" encoding="utf-8"?>
<formControlPr xmlns="http://schemas.microsoft.com/office/spreadsheetml/2009/9/main" objectType="GBox" noThreeD="1"/>
</file>

<file path=xl/ctrlProps/ctrlProp300.xml><?xml version="1.0" encoding="utf-8"?>
<formControlPr xmlns="http://schemas.microsoft.com/office/spreadsheetml/2009/9/main" objectType="Radio" firstButton="1" fmlaLink="$B$170" lockText="1"/>
</file>

<file path=xl/ctrlProps/ctrlProp301.xml><?xml version="1.0" encoding="utf-8"?>
<formControlPr xmlns="http://schemas.microsoft.com/office/spreadsheetml/2009/9/main" objectType="Radio" lockText="1"/>
</file>

<file path=xl/ctrlProps/ctrlProp302.xml><?xml version="1.0" encoding="utf-8"?>
<formControlPr xmlns="http://schemas.microsoft.com/office/spreadsheetml/2009/9/main" objectType="Radio" checked="Checked" lockText="1"/>
</file>

<file path=xl/ctrlProps/ctrlProp303.xml><?xml version="1.0" encoding="utf-8"?>
<formControlPr xmlns="http://schemas.microsoft.com/office/spreadsheetml/2009/9/main" objectType="Radio" lockText="1"/>
</file>

<file path=xl/ctrlProps/ctrlProp304.xml><?xml version="1.0" encoding="utf-8"?>
<formControlPr xmlns="http://schemas.microsoft.com/office/spreadsheetml/2009/9/main" objectType="Radio" lockText="1"/>
</file>

<file path=xl/ctrlProps/ctrlProp305.xml><?xml version="1.0" encoding="utf-8"?>
<formControlPr xmlns="http://schemas.microsoft.com/office/spreadsheetml/2009/9/main" objectType="GBox" noThreeD="1"/>
</file>

<file path=xl/ctrlProps/ctrlProp306.xml><?xml version="1.0" encoding="utf-8"?>
<formControlPr xmlns="http://schemas.microsoft.com/office/spreadsheetml/2009/9/main" objectType="Radio" firstButton="1" fmlaLink="$B$173" lockText="1"/>
</file>

<file path=xl/ctrlProps/ctrlProp307.xml><?xml version="1.0" encoding="utf-8"?>
<formControlPr xmlns="http://schemas.microsoft.com/office/spreadsheetml/2009/9/main" objectType="Radio" lockText="1"/>
</file>

<file path=xl/ctrlProps/ctrlProp308.xml><?xml version="1.0" encoding="utf-8"?>
<formControlPr xmlns="http://schemas.microsoft.com/office/spreadsheetml/2009/9/main" objectType="Radio" lockText="1"/>
</file>

<file path=xl/ctrlProps/ctrlProp309.xml><?xml version="1.0" encoding="utf-8"?>
<formControlPr xmlns="http://schemas.microsoft.com/office/spreadsheetml/2009/9/main" objectType="Radio" checked="Checked" lockText="1"/>
</file>

<file path=xl/ctrlProps/ctrlProp310.xml><?xml version="1.0" encoding="utf-8"?>
<formControlPr xmlns="http://schemas.microsoft.com/office/spreadsheetml/2009/9/main" objectType="Radio" lockText="1"/>
</file>

<file path=xl/ctrlProps/ctrlProp311.xml><?xml version="1.0" encoding="utf-8"?>
<formControlPr xmlns="http://schemas.microsoft.com/office/spreadsheetml/2009/9/main" objectType="GBox" noThreeD="1"/>
</file>

<file path=xl/ctrlProps/ctrlProp312.xml><?xml version="1.0" encoding="utf-8"?>
<formControlPr xmlns="http://schemas.microsoft.com/office/spreadsheetml/2009/9/main" objectType="Radio" firstButton="1" fmlaLink="$B$174" lockText="1"/>
</file>

<file path=xl/ctrlProps/ctrlProp313.xml><?xml version="1.0" encoding="utf-8"?>
<formControlPr xmlns="http://schemas.microsoft.com/office/spreadsheetml/2009/9/main" objectType="Radio" lockText="1"/>
</file>

<file path=xl/ctrlProps/ctrlProp314.xml><?xml version="1.0" encoding="utf-8"?>
<formControlPr xmlns="http://schemas.microsoft.com/office/spreadsheetml/2009/9/main" objectType="Radio" checked="Checked" lockText="1"/>
</file>

<file path=xl/ctrlProps/ctrlProp315.xml><?xml version="1.0" encoding="utf-8"?>
<formControlPr xmlns="http://schemas.microsoft.com/office/spreadsheetml/2009/9/main" objectType="Radio" lockText="1"/>
</file>

<file path=xl/ctrlProps/ctrlProp316.xml><?xml version="1.0" encoding="utf-8"?>
<formControlPr xmlns="http://schemas.microsoft.com/office/spreadsheetml/2009/9/main" objectType="Radio" lockText="1"/>
</file>

<file path=xl/ctrlProps/ctrlProp317.xml><?xml version="1.0" encoding="utf-8"?>
<formControlPr xmlns="http://schemas.microsoft.com/office/spreadsheetml/2009/9/main" objectType="GBox" noThreeD="1"/>
</file>

<file path=xl/ctrlProps/ctrlProp318.xml><?xml version="1.0" encoding="utf-8"?>
<formControlPr xmlns="http://schemas.microsoft.com/office/spreadsheetml/2009/9/main" objectType="Radio" firstButton="1" fmlaLink="$B$178" lockText="1"/>
</file>

<file path=xl/ctrlProps/ctrlProp319.xml><?xml version="1.0" encoding="utf-8"?>
<formControlPr xmlns="http://schemas.microsoft.com/office/spreadsheetml/2009/9/main" objectType="Radio" lockText="1"/>
</file>

<file path=xl/ctrlProps/ctrlProp320.xml><?xml version="1.0" encoding="utf-8"?>
<formControlPr xmlns="http://schemas.microsoft.com/office/spreadsheetml/2009/9/main" objectType="Radio" checked="Checked" lockText="1"/>
</file>

<file path=xl/ctrlProps/ctrlProp321.xml><?xml version="1.0" encoding="utf-8"?>
<formControlPr xmlns="http://schemas.microsoft.com/office/spreadsheetml/2009/9/main" objectType="Radio" lockText="1"/>
</file>

<file path=xl/ctrlProps/ctrlProp322.xml><?xml version="1.0" encoding="utf-8"?>
<formControlPr xmlns="http://schemas.microsoft.com/office/spreadsheetml/2009/9/main" objectType="Radio" lockText="1"/>
</file>

<file path=xl/ctrlProps/ctrlProp323.xml><?xml version="1.0" encoding="utf-8"?>
<formControlPr xmlns="http://schemas.microsoft.com/office/spreadsheetml/2009/9/main" objectType="GBox" noThreeD="1"/>
</file>

<file path=xl/ctrlProps/ctrlProp324.xml><?xml version="1.0" encoding="utf-8"?>
<formControlPr xmlns="http://schemas.microsoft.com/office/spreadsheetml/2009/9/main" objectType="Radio" firstButton="1" fmlaLink="$B$180" lockText="1"/>
</file>

<file path=xl/ctrlProps/ctrlProp325.xml><?xml version="1.0" encoding="utf-8"?>
<formControlPr xmlns="http://schemas.microsoft.com/office/spreadsheetml/2009/9/main" objectType="Radio" lockText="1"/>
</file>

<file path=xl/ctrlProps/ctrlProp326.xml><?xml version="1.0" encoding="utf-8"?>
<formControlPr xmlns="http://schemas.microsoft.com/office/spreadsheetml/2009/9/main" objectType="Radio" lockText="1"/>
</file>

<file path=xl/ctrlProps/ctrlProp327.xml><?xml version="1.0" encoding="utf-8"?>
<formControlPr xmlns="http://schemas.microsoft.com/office/spreadsheetml/2009/9/main" objectType="Radio" lockText="1"/>
</file>

<file path=xl/ctrlProps/ctrlProp328.xml><?xml version="1.0" encoding="utf-8"?>
<formControlPr xmlns="http://schemas.microsoft.com/office/spreadsheetml/2009/9/main" objectType="Radio" checked="Checked" lockText="1"/>
</file>

<file path=xl/ctrlProps/ctrlProp329.xml><?xml version="1.0" encoding="utf-8"?>
<formControlPr xmlns="http://schemas.microsoft.com/office/spreadsheetml/2009/9/main" objectType="GBox" noThreeD="1"/>
</file>

<file path=xl/ctrlProps/ctrlProp330.xml><?xml version="1.0" encoding="utf-8"?>
<formControlPr xmlns="http://schemas.microsoft.com/office/spreadsheetml/2009/9/main" objectType="Radio" firstButton="1" fmlaLink="$B$185" lockText="1"/>
</file>

<file path=xl/ctrlProps/ctrlProp331.xml><?xml version="1.0" encoding="utf-8"?>
<formControlPr xmlns="http://schemas.microsoft.com/office/spreadsheetml/2009/9/main" objectType="Radio" checked="Checked" lockText="1"/>
</file>

<file path=xl/ctrlProps/ctrlProp332.xml><?xml version="1.0" encoding="utf-8"?>
<formControlPr xmlns="http://schemas.microsoft.com/office/spreadsheetml/2009/9/main" objectType="Radio" lockText="1"/>
</file>

<file path=xl/ctrlProps/ctrlProp333.xml><?xml version="1.0" encoding="utf-8"?>
<formControlPr xmlns="http://schemas.microsoft.com/office/spreadsheetml/2009/9/main" objectType="Radio" lockText="1"/>
</file>

<file path=xl/ctrlProps/ctrlProp334.xml><?xml version="1.0" encoding="utf-8"?>
<formControlPr xmlns="http://schemas.microsoft.com/office/spreadsheetml/2009/9/main" objectType="Radio" lockText="1"/>
</file>

<file path=xl/ctrlProps/ctrlProp335.xml><?xml version="1.0" encoding="utf-8"?>
<formControlPr xmlns="http://schemas.microsoft.com/office/spreadsheetml/2009/9/main" objectType="GBox" noThreeD="1"/>
</file>

<file path=xl/ctrlProps/ctrlProp336.xml><?xml version="1.0" encoding="utf-8"?>
<formControlPr xmlns="http://schemas.microsoft.com/office/spreadsheetml/2009/9/main" objectType="Radio" firstButton="1" fmlaLink="$B$193" lockText="1"/>
</file>

<file path=xl/ctrlProps/ctrlProp337.xml><?xml version="1.0" encoding="utf-8"?>
<formControlPr xmlns="http://schemas.microsoft.com/office/spreadsheetml/2009/9/main" objectType="Radio" lockText="1"/>
</file>

<file path=xl/ctrlProps/ctrlProp338.xml><?xml version="1.0" encoding="utf-8"?>
<formControlPr xmlns="http://schemas.microsoft.com/office/spreadsheetml/2009/9/main" objectType="Radio" lockText="1"/>
</file>

<file path=xl/ctrlProps/ctrlProp339.xml><?xml version="1.0" encoding="utf-8"?>
<formControlPr xmlns="http://schemas.microsoft.com/office/spreadsheetml/2009/9/main" objectType="Radio" lockText="1"/>
</file>

<file path=xl/ctrlProps/ctrlProp340.xml><?xml version="1.0" encoding="utf-8"?>
<formControlPr xmlns="http://schemas.microsoft.com/office/spreadsheetml/2009/9/main" objectType="Radio" checked="Checked" lockText="1"/>
</file>

<file path=xl/ctrlProps/ctrlProp341.xml><?xml version="1.0" encoding="utf-8"?>
<formControlPr xmlns="http://schemas.microsoft.com/office/spreadsheetml/2009/9/main" objectType="GBox" noThreeD="1"/>
</file>

<file path=xl/ctrlProps/ctrlProp342.xml><?xml version="1.0" encoding="utf-8"?>
<formControlPr xmlns="http://schemas.microsoft.com/office/spreadsheetml/2009/9/main" objectType="Radio" firstButton="1" fmlaLink="$B$200" lockText="1"/>
</file>

<file path=xl/ctrlProps/ctrlProp343.xml><?xml version="1.0" encoding="utf-8"?>
<formControlPr xmlns="http://schemas.microsoft.com/office/spreadsheetml/2009/9/main" objectType="Radio" checked="Checked" lockText="1"/>
</file>

<file path=xl/ctrlProps/ctrlProp344.xml><?xml version="1.0" encoding="utf-8"?>
<formControlPr xmlns="http://schemas.microsoft.com/office/spreadsheetml/2009/9/main" objectType="Radio" lockText="1"/>
</file>

<file path=xl/ctrlProps/ctrlProp345.xml><?xml version="1.0" encoding="utf-8"?>
<formControlPr xmlns="http://schemas.microsoft.com/office/spreadsheetml/2009/9/main" objectType="Radio" lockText="1"/>
</file>

<file path=xl/ctrlProps/ctrlProp346.xml><?xml version="1.0" encoding="utf-8"?>
<formControlPr xmlns="http://schemas.microsoft.com/office/spreadsheetml/2009/9/main" objectType="Radio" lockText="1"/>
</file>

<file path=xl/ctrlProps/ctrlProp347.xml><?xml version="1.0" encoding="utf-8"?>
<formControlPr xmlns="http://schemas.microsoft.com/office/spreadsheetml/2009/9/main" objectType="GBox" noThreeD="1"/>
</file>

<file path=xl/ctrlProps/ctrlProp348.xml><?xml version="1.0" encoding="utf-8"?>
<formControlPr xmlns="http://schemas.microsoft.com/office/spreadsheetml/2009/9/main" objectType="Radio" firstButton="1" fmlaLink="$B$138" lockText="1"/>
</file>

<file path=xl/ctrlProps/ctrlProp349.xml><?xml version="1.0" encoding="utf-8"?>
<formControlPr xmlns="http://schemas.microsoft.com/office/spreadsheetml/2009/9/main" objectType="Radio" lockText="1"/>
</file>

<file path=xl/ctrlProps/ctrlProp350.xml><?xml version="1.0" encoding="utf-8"?>
<formControlPr xmlns="http://schemas.microsoft.com/office/spreadsheetml/2009/9/main" objectType="Radio" checked="Checked" lockText="1"/>
</file>

<file path=xl/ctrlProps/ctrlProp351.xml><?xml version="1.0" encoding="utf-8"?>
<formControlPr xmlns="http://schemas.microsoft.com/office/spreadsheetml/2009/9/main" objectType="Radio" lockText="1"/>
</file>

<file path=xl/ctrlProps/ctrlProp352.xml><?xml version="1.0" encoding="utf-8"?>
<formControlPr xmlns="http://schemas.microsoft.com/office/spreadsheetml/2009/9/main" objectType="Radio" lockText="1"/>
</file>

<file path=xl/ctrlProps/ctrlProp353.xml><?xml version="1.0" encoding="utf-8"?>
<formControlPr xmlns="http://schemas.microsoft.com/office/spreadsheetml/2009/9/main" objectType="GBox" noThreeD="1"/>
</file>

<file path=xl/ctrlProps/ctrlProp354.xml><?xml version="1.0" encoding="utf-8"?>
<formControlPr xmlns="http://schemas.microsoft.com/office/spreadsheetml/2009/9/main" objectType="Radio" firstButton="1" fmlaLink="$B$139" lockText="1"/>
</file>

<file path=xl/ctrlProps/ctrlProp355.xml><?xml version="1.0" encoding="utf-8"?>
<formControlPr xmlns="http://schemas.microsoft.com/office/spreadsheetml/2009/9/main" objectType="Radio" checked="Checked" lockText="1"/>
</file>

<file path=xl/ctrlProps/ctrlProp356.xml><?xml version="1.0" encoding="utf-8"?>
<formControlPr xmlns="http://schemas.microsoft.com/office/spreadsheetml/2009/9/main" objectType="Radio" lockText="1"/>
</file>

<file path=xl/ctrlProps/ctrlProp357.xml><?xml version="1.0" encoding="utf-8"?>
<formControlPr xmlns="http://schemas.microsoft.com/office/spreadsheetml/2009/9/main" objectType="Radio" lockText="1"/>
</file>

<file path=xl/ctrlProps/ctrlProp358.xml><?xml version="1.0" encoding="utf-8"?>
<formControlPr xmlns="http://schemas.microsoft.com/office/spreadsheetml/2009/9/main" objectType="Radio" lockText="1"/>
</file>

<file path=xl/ctrlProps/ctrlProp359.xml><?xml version="1.0" encoding="utf-8"?>
<formControlPr xmlns="http://schemas.microsoft.com/office/spreadsheetml/2009/9/main" objectType="GBox" noThreeD="1"/>
</file>

<file path=xl/ctrlProps/ctrlProp360.xml><?xml version="1.0" encoding="utf-8"?>
<formControlPr xmlns="http://schemas.microsoft.com/office/spreadsheetml/2009/9/main" objectType="Radio" firstButton="1" fmlaLink="$B$140" lockText="1"/>
</file>

<file path=xl/ctrlProps/ctrlProp361.xml><?xml version="1.0" encoding="utf-8"?>
<formControlPr xmlns="http://schemas.microsoft.com/office/spreadsheetml/2009/9/main" objectType="Radio" lockText="1"/>
</file>

<file path=xl/ctrlProps/ctrlProp362.xml><?xml version="1.0" encoding="utf-8"?>
<formControlPr xmlns="http://schemas.microsoft.com/office/spreadsheetml/2009/9/main" objectType="Radio" lockText="1"/>
</file>

<file path=xl/ctrlProps/ctrlProp363.xml><?xml version="1.0" encoding="utf-8"?>
<formControlPr xmlns="http://schemas.microsoft.com/office/spreadsheetml/2009/9/main" objectType="Radio" lockText="1"/>
</file>

<file path=xl/ctrlProps/ctrlProp364.xml><?xml version="1.0" encoding="utf-8"?>
<formControlPr xmlns="http://schemas.microsoft.com/office/spreadsheetml/2009/9/main" objectType="Radio" checked="Checked" lockText="1"/>
</file>

<file path=xl/ctrlProps/ctrlProp365.xml><?xml version="1.0" encoding="utf-8"?>
<formControlPr xmlns="http://schemas.microsoft.com/office/spreadsheetml/2009/9/main" objectType="GBox" noThreeD="1"/>
</file>

<file path=xl/ctrlProps/ctrlProp366.xml><?xml version="1.0" encoding="utf-8"?>
<formControlPr xmlns="http://schemas.microsoft.com/office/spreadsheetml/2009/9/main" objectType="Radio" checked="Checked" firstButton="1" fmlaLink="$B$142" lockText="1"/>
</file>

<file path=xl/ctrlProps/ctrlProp367.xml><?xml version="1.0" encoding="utf-8"?>
<formControlPr xmlns="http://schemas.microsoft.com/office/spreadsheetml/2009/9/main" objectType="Radio" lockText="1"/>
</file>

<file path=xl/ctrlProps/ctrlProp368.xml><?xml version="1.0" encoding="utf-8"?>
<formControlPr xmlns="http://schemas.microsoft.com/office/spreadsheetml/2009/9/main" objectType="Radio" lockText="1"/>
</file>

<file path=xl/ctrlProps/ctrlProp369.xml><?xml version="1.0" encoding="utf-8"?>
<formControlPr xmlns="http://schemas.microsoft.com/office/spreadsheetml/2009/9/main" objectType="Radio" lockText="1"/>
</file>

<file path=xl/ctrlProps/ctrlProp370.xml><?xml version="1.0" encoding="utf-8"?>
<formControlPr xmlns="http://schemas.microsoft.com/office/spreadsheetml/2009/9/main" objectType="Radio" lockText="1"/>
</file>

<file path=xl/ctrlProps/ctrlProp371.xml><?xml version="1.0" encoding="utf-8"?>
<formControlPr xmlns="http://schemas.microsoft.com/office/spreadsheetml/2009/9/main" objectType="GBox" noThreeD="1"/>
</file>

<file path=xl/ctrlProps/ctrlProp372.xml><?xml version="1.0" encoding="utf-8"?>
<formControlPr xmlns="http://schemas.microsoft.com/office/spreadsheetml/2009/9/main" objectType="Radio" firstButton="1" fmlaLink="$B$143" lockText="1"/>
</file>

<file path=xl/ctrlProps/ctrlProp373.xml><?xml version="1.0" encoding="utf-8"?>
<formControlPr xmlns="http://schemas.microsoft.com/office/spreadsheetml/2009/9/main" objectType="Radio" checked="Checked" lockText="1"/>
</file>

<file path=xl/ctrlProps/ctrlProp374.xml><?xml version="1.0" encoding="utf-8"?>
<formControlPr xmlns="http://schemas.microsoft.com/office/spreadsheetml/2009/9/main" objectType="Radio" lockText="1"/>
</file>

<file path=xl/ctrlProps/ctrlProp375.xml><?xml version="1.0" encoding="utf-8"?>
<formControlPr xmlns="http://schemas.microsoft.com/office/spreadsheetml/2009/9/main" objectType="Radio" lockText="1"/>
</file>

<file path=xl/ctrlProps/ctrlProp376.xml><?xml version="1.0" encoding="utf-8"?>
<formControlPr xmlns="http://schemas.microsoft.com/office/spreadsheetml/2009/9/main" objectType="Radio" lockText="1"/>
</file>

<file path=xl/ctrlProps/ctrlProp377.xml><?xml version="1.0" encoding="utf-8"?>
<formControlPr xmlns="http://schemas.microsoft.com/office/spreadsheetml/2009/9/main" objectType="GBox" noThreeD="1"/>
</file>

<file path=xl/ctrlProps/ctrlProp378.xml><?xml version="1.0" encoding="utf-8"?>
<formControlPr xmlns="http://schemas.microsoft.com/office/spreadsheetml/2009/9/main" objectType="Radio" firstButton="1" fmlaLink="$B$144" lockText="1"/>
</file>

<file path=xl/ctrlProps/ctrlProp379.xml><?xml version="1.0" encoding="utf-8"?>
<formControlPr xmlns="http://schemas.microsoft.com/office/spreadsheetml/2009/9/main" objectType="Radio" lockText="1"/>
</file>

<file path=xl/ctrlProps/ctrlProp380.xml><?xml version="1.0" encoding="utf-8"?>
<formControlPr xmlns="http://schemas.microsoft.com/office/spreadsheetml/2009/9/main" objectType="Radio" checked="Checked" lockText="1"/>
</file>

<file path=xl/ctrlProps/ctrlProp381.xml><?xml version="1.0" encoding="utf-8"?>
<formControlPr xmlns="http://schemas.microsoft.com/office/spreadsheetml/2009/9/main" objectType="Radio" lockText="1"/>
</file>

<file path=xl/ctrlProps/ctrlProp382.xml><?xml version="1.0" encoding="utf-8"?>
<formControlPr xmlns="http://schemas.microsoft.com/office/spreadsheetml/2009/9/main" objectType="Radio" lockText="1"/>
</file>

<file path=xl/ctrlProps/ctrlProp383.xml><?xml version="1.0" encoding="utf-8"?>
<formControlPr xmlns="http://schemas.microsoft.com/office/spreadsheetml/2009/9/main" objectType="GBox" noThreeD="1"/>
</file>

<file path=xl/ctrlProps/ctrlProp384.xml><?xml version="1.0" encoding="utf-8"?>
<formControlPr xmlns="http://schemas.microsoft.com/office/spreadsheetml/2009/9/main" objectType="Radio" firstButton="1" fmlaLink="$B$145" lockText="1"/>
</file>

<file path=xl/ctrlProps/ctrlProp385.xml><?xml version="1.0" encoding="utf-8"?>
<formControlPr xmlns="http://schemas.microsoft.com/office/spreadsheetml/2009/9/main" objectType="Radio" checked="Checked" lockText="1"/>
</file>

<file path=xl/ctrlProps/ctrlProp386.xml><?xml version="1.0" encoding="utf-8"?>
<formControlPr xmlns="http://schemas.microsoft.com/office/spreadsheetml/2009/9/main" objectType="Radio" lockText="1"/>
</file>

<file path=xl/ctrlProps/ctrlProp387.xml><?xml version="1.0" encoding="utf-8"?>
<formControlPr xmlns="http://schemas.microsoft.com/office/spreadsheetml/2009/9/main" objectType="Radio" lockText="1"/>
</file>

<file path=xl/ctrlProps/ctrlProp388.xml><?xml version="1.0" encoding="utf-8"?>
<formControlPr xmlns="http://schemas.microsoft.com/office/spreadsheetml/2009/9/main" objectType="Radio" lockText="1"/>
</file>

<file path=xl/ctrlProps/ctrlProp389.xml><?xml version="1.0" encoding="utf-8"?>
<formControlPr xmlns="http://schemas.microsoft.com/office/spreadsheetml/2009/9/main" objectType="GBox" noThreeD="1"/>
</file>

<file path=xl/ctrlProps/ctrlProp390.xml><?xml version="1.0" encoding="utf-8"?>
<formControlPr xmlns="http://schemas.microsoft.com/office/spreadsheetml/2009/9/main" objectType="Radio" firstButton="1" fmlaLink="$B$146" lockText="1"/>
</file>

<file path=xl/ctrlProps/ctrlProp391.xml><?xml version="1.0" encoding="utf-8"?>
<formControlPr xmlns="http://schemas.microsoft.com/office/spreadsheetml/2009/9/main" objectType="Radio" lockText="1"/>
</file>

<file path=xl/ctrlProps/ctrlProp392.xml><?xml version="1.0" encoding="utf-8"?>
<formControlPr xmlns="http://schemas.microsoft.com/office/spreadsheetml/2009/9/main" objectType="Radio" lockText="1"/>
</file>

<file path=xl/ctrlProps/ctrlProp393.xml><?xml version="1.0" encoding="utf-8"?>
<formControlPr xmlns="http://schemas.microsoft.com/office/spreadsheetml/2009/9/main" objectType="Radio" lockText="1"/>
</file>

<file path=xl/ctrlProps/ctrlProp394.xml><?xml version="1.0" encoding="utf-8"?>
<formControlPr xmlns="http://schemas.microsoft.com/office/spreadsheetml/2009/9/main" objectType="Radio" checked="Checked" lockText="1"/>
</file>

<file path=xl/ctrlProps/ctrlProp395.xml><?xml version="1.0" encoding="utf-8"?>
<formControlPr xmlns="http://schemas.microsoft.com/office/spreadsheetml/2009/9/main" objectType="GBox" noThreeD="1"/>
</file>

<file path=xl/ctrlProps/ctrlProp396.xml><?xml version="1.0" encoding="utf-8"?>
<formControlPr xmlns="http://schemas.microsoft.com/office/spreadsheetml/2009/9/main" objectType="Radio" firstButton="1" fmlaLink="$B$151" lockText="1"/>
</file>

<file path=xl/ctrlProps/ctrlProp397.xml><?xml version="1.0" encoding="utf-8"?>
<formControlPr xmlns="http://schemas.microsoft.com/office/spreadsheetml/2009/9/main" objectType="Radio" lockText="1"/>
</file>

<file path=xl/ctrlProps/ctrlProp398.xml><?xml version="1.0" encoding="utf-8"?>
<formControlPr xmlns="http://schemas.microsoft.com/office/spreadsheetml/2009/9/main" objectType="Radio" checked="Checked" lockText="1"/>
</file>

<file path=xl/ctrlProps/ctrlProp399.xml><?xml version="1.0" encoding="utf-8"?>
<formControlPr xmlns="http://schemas.microsoft.com/office/spreadsheetml/2009/9/main" objectType="Radio" lockText="1"/>
</file>

<file path=xl/ctrlProps/ctrlProp400.xml><?xml version="1.0" encoding="utf-8"?>
<formControlPr xmlns="http://schemas.microsoft.com/office/spreadsheetml/2009/9/main" objectType="Radio" lockText="1"/>
</file>

<file path=xl/ctrlProps/ctrlProp401.xml><?xml version="1.0" encoding="utf-8"?>
<formControlPr xmlns="http://schemas.microsoft.com/office/spreadsheetml/2009/9/main" objectType="GBox" noThreeD="1"/>
</file>

<file path=xl/ctrlProps/ctrlProp402.xml><?xml version="1.0" encoding="utf-8"?>
<formControlPr xmlns="http://schemas.microsoft.com/office/spreadsheetml/2009/9/main" objectType="Radio" firstButton="1" fmlaLink="$B$152" lockText="1"/>
</file>

<file path=xl/ctrlProps/ctrlProp403.xml><?xml version="1.0" encoding="utf-8"?>
<formControlPr xmlns="http://schemas.microsoft.com/office/spreadsheetml/2009/9/main" objectType="Radio" lockText="1"/>
</file>

<file path=xl/ctrlProps/ctrlProp404.xml><?xml version="1.0" encoding="utf-8"?>
<formControlPr xmlns="http://schemas.microsoft.com/office/spreadsheetml/2009/9/main" objectType="Radio" lockText="1"/>
</file>

<file path=xl/ctrlProps/ctrlProp405.xml><?xml version="1.0" encoding="utf-8"?>
<formControlPr xmlns="http://schemas.microsoft.com/office/spreadsheetml/2009/9/main" objectType="Radio" checked="Checked" lockText="1"/>
</file>

<file path=xl/ctrlProps/ctrlProp406.xml><?xml version="1.0" encoding="utf-8"?>
<formControlPr xmlns="http://schemas.microsoft.com/office/spreadsheetml/2009/9/main" objectType="Radio" lockText="1"/>
</file>

<file path=xl/ctrlProps/ctrlProp407.xml><?xml version="1.0" encoding="utf-8"?>
<formControlPr xmlns="http://schemas.microsoft.com/office/spreadsheetml/2009/9/main" objectType="GBox" noThreeD="1"/>
</file>

<file path=xl/ctrlProps/ctrlProp408.xml><?xml version="1.0" encoding="utf-8"?>
<formControlPr xmlns="http://schemas.microsoft.com/office/spreadsheetml/2009/9/main" objectType="Radio" firstButton="1" fmlaLink="$B$155" lockText="1"/>
</file>

<file path=xl/ctrlProps/ctrlProp409.xml><?xml version="1.0" encoding="utf-8"?>
<formControlPr xmlns="http://schemas.microsoft.com/office/spreadsheetml/2009/9/main" objectType="Radio" lockText="1"/>
</file>

<file path=xl/ctrlProps/ctrlProp410.xml><?xml version="1.0" encoding="utf-8"?>
<formControlPr xmlns="http://schemas.microsoft.com/office/spreadsheetml/2009/9/main" objectType="Radio" lockText="1"/>
</file>

<file path=xl/ctrlProps/ctrlProp411.xml><?xml version="1.0" encoding="utf-8"?>
<formControlPr xmlns="http://schemas.microsoft.com/office/spreadsheetml/2009/9/main" objectType="Radio" lockText="1"/>
</file>

<file path=xl/ctrlProps/ctrlProp412.xml><?xml version="1.0" encoding="utf-8"?>
<formControlPr xmlns="http://schemas.microsoft.com/office/spreadsheetml/2009/9/main" objectType="Radio" checked="Checked" lockText="1"/>
</file>

<file path=xl/ctrlProps/ctrlProp413.xml><?xml version="1.0" encoding="utf-8"?>
<formControlPr xmlns="http://schemas.microsoft.com/office/spreadsheetml/2009/9/main" objectType="GBox" noThreeD="1"/>
</file>

<file path=xl/ctrlProps/ctrlProp414.xml><?xml version="1.0" encoding="utf-8"?>
<formControlPr xmlns="http://schemas.microsoft.com/office/spreadsheetml/2009/9/main" objectType="Radio" firstButton="1" fmlaLink="$B$156" lockText="1"/>
</file>

<file path=xl/ctrlProps/ctrlProp415.xml><?xml version="1.0" encoding="utf-8"?>
<formControlPr xmlns="http://schemas.microsoft.com/office/spreadsheetml/2009/9/main" objectType="Radio" lockText="1"/>
</file>

<file path=xl/ctrlProps/ctrlProp416.xml><?xml version="1.0" encoding="utf-8"?>
<formControlPr xmlns="http://schemas.microsoft.com/office/spreadsheetml/2009/9/main" objectType="Radio" lockText="1"/>
</file>

<file path=xl/ctrlProps/ctrlProp417.xml><?xml version="1.0" encoding="utf-8"?>
<formControlPr xmlns="http://schemas.microsoft.com/office/spreadsheetml/2009/9/main" objectType="Radio" checked="Checked" lockText="1"/>
</file>

<file path=xl/ctrlProps/ctrlProp418.xml><?xml version="1.0" encoding="utf-8"?>
<formControlPr xmlns="http://schemas.microsoft.com/office/spreadsheetml/2009/9/main" objectType="Radio" lockText="1"/>
</file>

<file path=xl/ctrlProps/ctrlProp419.xml><?xml version="1.0" encoding="utf-8"?>
<formControlPr xmlns="http://schemas.microsoft.com/office/spreadsheetml/2009/9/main" objectType="GBox" noThreeD="1"/>
</file>

<file path=xl/ctrlProps/ctrlProp420.xml><?xml version="1.0" encoding="utf-8"?>
<formControlPr xmlns="http://schemas.microsoft.com/office/spreadsheetml/2009/9/main" objectType="Radio" firstButton="1" fmlaLink="$B$157" lockText="1"/>
</file>

<file path=xl/ctrlProps/ctrlProp421.xml><?xml version="1.0" encoding="utf-8"?>
<formControlPr xmlns="http://schemas.microsoft.com/office/spreadsheetml/2009/9/main" objectType="Radio" lockText="1"/>
</file>

<file path=xl/ctrlProps/ctrlProp422.xml><?xml version="1.0" encoding="utf-8"?>
<formControlPr xmlns="http://schemas.microsoft.com/office/spreadsheetml/2009/9/main" objectType="Radio" checked="Checked" lockText="1"/>
</file>

<file path=xl/ctrlProps/ctrlProp423.xml><?xml version="1.0" encoding="utf-8"?>
<formControlPr xmlns="http://schemas.microsoft.com/office/spreadsheetml/2009/9/main" objectType="Radio" lockText="1"/>
</file>

<file path=xl/ctrlProps/ctrlProp424.xml><?xml version="1.0" encoding="utf-8"?>
<formControlPr xmlns="http://schemas.microsoft.com/office/spreadsheetml/2009/9/main" objectType="Radio" lockText="1"/>
</file>

<file path=xl/ctrlProps/ctrlProp425.xml><?xml version="1.0" encoding="utf-8"?>
<formControlPr xmlns="http://schemas.microsoft.com/office/spreadsheetml/2009/9/main" objectType="GBox" noThreeD="1"/>
</file>

<file path=xl/ctrlProps/ctrlProp426.xml><?xml version="1.0" encoding="utf-8"?>
<formControlPr xmlns="http://schemas.microsoft.com/office/spreadsheetml/2009/9/main" objectType="Radio" firstButton="1" fmlaLink="$B$158" lockText="1"/>
</file>

<file path=xl/ctrlProps/ctrlProp427.xml><?xml version="1.0" encoding="utf-8"?>
<formControlPr xmlns="http://schemas.microsoft.com/office/spreadsheetml/2009/9/main" objectType="Radio" checked="Checked" lockText="1"/>
</file>

<file path=xl/ctrlProps/ctrlProp428.xml><?xml version="1.0" encoding="utf-8"?>
<formControlPr xmlns="http://schemas.microsoft.com/office/spreadsheetml/2009/9/main" objectType="Radio" lockText="1"/>
</file>

<file path=xl/ctrlProps/ctrlProp429.xml><?xml version="1.0" encoding="utf-8"?>
<formControlPr xmlns="http://schemas.microsoft.com/office/spreadsheetml/2009/9/main" objectType="Radio" lockText="1"/>
</file>

<file path=xl/ctrlProps/ctrlProp430.xml><?xml version="1.0" encoding="utf-8"?>
<formControlPr xmlns="http://schemas.microsoft.com/office/spreadsheetml/2009/9/main" objectType="Radio" lockText="1"/>
</file>

<file path=xl/ctrlProps/ctrlProp431.xml><?xml version="1.0" encoding="utf-8"?>
<formControlPr xmlns="http://schemas.microsoft.com/office/spreadsheetml/2009/9/main" objectType="GBox" noThreeD="1"/>
</file>

<file path=xl/ctrlProps/ctrlProp432.xml><?xml version="1.0" encoding="utf-8"?>
<formControlPr xmlns="http://schemas.microsoft.com/office/spreadsheetml/2009/9/main" objectType="Radio" checked="Checked" firstButton="1" fmlaLink="$B$159" lockText="1"/>
</file>

<file path=xl/ctrlProps/ctrlProp433.xml><?xml version="1.0" encoding="utf-8"?>
<formControlPr xmlns="http://schemas.microsoft.com/office/spreadsheetml/2009/9/main" objectType="Radio" lockText="1"/>
</file>

<file path=xl/ctrlProps/ctrlProp434.xml><?xml version="1.0" encoding="utf-8"?>
<formControlPr xmlns="http://schemas.microsoft.com/office/spreadsheetml/2009/9/main" objectType="Radio" lockText="1"/>
</file>

<file path=xl/ctrlProps/ctrlProp435.xml><?xml version="1.0" encoding="utf-8"?>
<formControlPr xmlns="http://schemas.microsoft.com/office/spreadsheetml/2009/9/main" objectType="Radio" lockText="1"/>
</file>

<file path=xl/ctrlProps/ctrlProp436.xml><?xml version="1.0" encoding="utf-8"?>
<formControlPr xmlns="http://schemas.microsoft.com/office/spreadsheetml/2009/9/main" objectType="Radio" lockText="1"/>
</file>

<file path=xl/ctrlProps/ctrlProp437.xml><?xml version="1.0" encoding="utf-8"?>
<formControlPr xmlns="http://schemas.microsoft.com/office/spreadsheetml/2009/9/main" objectType="GBox" noThreeD="1"/>
</file>

<file path=xl/ctrlProps/ctrlProp438.xml><?xml version="1.0" encoding="utf-8"?>
<formControlPr xmlns="http://schemas.microsoft.com/office/spreadsheetml/2009/9/main" objectType="Radio" firstButton="1" fmlaLink="$B$160" lockText="1"/>
</file>

<file path=xl/ctrlProps/ctrlProp439.xml><?xml version="1.0" encoding="utf-8"?>
<formControlPr xmlns="http://schemas.microsoft.com/office/spreadsheetml/2009/9/main" objectType="Radio" checked="Checked" lockText="1"/>
</file>

<file path=xl/ctrlProps/ctrlProp440.xml><?xml version="1.0" encoding="utf-8"?>
<formControlPr xmlns="http://schemas.microsoft.com/office/spreadsheetml/2009/9/main" objectType="Radio" lockText="1"/>
</file>

<file path=xl/ctrlProps/ctrlProp441.xml><?xml version="1.0" encoding="utf-8"?>
<formControlPr xmlns="http://schemas.microsoft.com/office/spreadsheetml/2009/9/main" objectType="Radio" lockText="1"/>
</file>

<file path=xl/ctrlProps/ctrlProp442.xml><?xml version="1.0" encoding="utf-8"?>
<formControlPr xmlns="http://schemas.microsoft.com/office/spreadsheetml/2009/9/main" objectType="Radio" lockText="1"/>
</file>

<file path=xl/ctrlProps/ctrlProp443.xml><?xml version="1.0" encoding="utf-8"?>
<formControlPr xmlns="http://schemas.microsoft.com/office/spreadsheetml/2009/9/main" objectType="GBox" noThreeD="1"/>
</file>

<file path=xl/ctrlProps/ctrlProp444.xml><?xml version="1.0" encoding="utf-8"?>
<formControlPr xmlns="http://schemas.microsoft.com/office/spreadsheetml/2009/9/main" objectType="Radio" firstButton="1" fmlaLink="$B$161" lockText="1"/>
</file>

<file path=xl/ctrlProps/ctrlProp445.xml><?xml version="1.0" encoding="utf-8"?>
<formControlPr xmlns="http://schemas.microsoft.com/office/spreadsheetml/2009/9/main" objectType="Radio" lockText="1"/>
</file>

<file path=xl/ctrlProps/ctrlProp446.xml><?xml version="1.0" encoding="utf-8"?>
<formControlPr xmlns="http://schemas.microsoft.com/office/spreadsheetml/2009/9/main" objectType="Radio" checked="Checked" lockText="1"/>
</file>

<file path=xl/ctrlProps/ctrlProp447.xml><?xml version="1.0" encoding="utf-8"?>
<formControlPr xmlns="http://schemas.microsoft.com/office/spreadsheetml/2009/9/main" objectType="Radio" lockText="1"/>
</file>

<file path=xl/ctrlProps/ctrlProp448.xml><?xml version="1.0" encoding="utf-8"?>
<formControlPr xmlns="http://schemas.microsoft.com/office/spreadsheetml/2009/9/main" objectType="Radio" lockText="1"/>
</file>

<file path=xl/ctrlProps/ctrlProp449.xml><?xml version="1.0" encoding="utf-8"?>
<formControlPr xmlns="http://schemas.microsoft.com/office/spreadsheetml/2009/9/main" objectType="GBox" noThreeD="1"/>
</file>

<file path=xl/ctrlProps/ctrlProp450.xml><?xml version="1.0" encoding="utf-8"?>
<formControlPr xmlns="http://schemas.microsoft.com/office/spreadsheetml/2009/9/main" objectType="Radio" firstButton="1" fmlaLink="$B$164" lockText="1"/>
</file>

<file path=xl/ctrlProps/ctrlProp451.xml><?xml version="1.0" encoding="utf-8"?>
<formControlPr xmlns="http://schemas.microsoft.com/office/spreadsheetml/2009/9/main" objectType="Radio" lockText="1"/>
</file>

<file path=xl/ctrlProps/ctrlProp452.xml><?xml version="1.0" encoding="utf-8"?>
<formControlPr xmlns="http://schemas.microsoft.com/office/spreadsheetml/2009/9/main" objectType="Radio" lockText="1"/>
</file>

<file path=xl/ctrlProps/ctrlProp453.xml><?xml version="1.0" encoding="utf-8"?>
<formControlPr xmlns="http://schemas.microsoft.com/office/spreadsheetml/2009/9/main" objectType="Radio" lockText="1"/>
</file>

<file path=xl/ctrlProps/ctrlProp454.xml><?xml version="1.0" encoding="utf-8"?>
<formControlPr xmlns="http://schemas.microsoft.com/office/spreadsheetml/2009/9/main" objectType="Radio" checked="Checked" lockText="1"/>
</file>

<file path=xl/ctrlProps/ctrlProp455.xml><?xml version="1.0" encoding="utf-8"?>
<formControlPr xmlns="http://schemas.microsoft.com/office/spreadsheetml/2009/9/main" objectType="GBox" noThreeD="1"/>
</file>

<file path=xl/ctrlProps/ctrlProp456.xml><?xml version="1.0" encoding="utf-8"?>
<formControlPr xmlns="http://schemas.microsoft.com/office/spreadsheetml/2009/9/main" objectType="Radio" firstButton="1" fmlaLink="$B$165" lockText="1"/>
</file>

<file path=xl/ctrlProps/ctrlProp457.xml><?xml version="1.0" encoding="utf-8"?>
<formControlPr xmlns="http://schemas.microsoft.com/office/spreadsheetml/2009/9/main" objectType="Radio" lockText="1"/>
</file>

<file path=xl/ctrlProps/ctrlProp458.xml><?xml version="1.0" encoding="utf-8"?>
<formControlPr xmlns="http://schemas.microsoft.com/office/spreadsheetml/2009/9/main" objectType="Radio" lockText="1"/>
</file>

<file path=xl/ctrlProps/ctrlProp459.xml><?xml version="1.0" encoding="utf-8"?>
<formControlPr xmlns="http://schemas.microsoft.com/office/spreadsheetml/2009/9/main" objectType="Radio" checked="Checked" lockText="1"/>
</file>

<file path=xl/ctrlProps/ctrlProp460.xml><?xml version="1.0" encoding="utf-8"?>
<formControlPr xmlns="http://schemas.microsoft.com/office/spreadsheetml/2009/9/main" objectType="Radio" lockText="1"/>
</file>

<file path=xl/ctrlProps/ctrlProp461.xml><?xml version="1.0" encoding="utf-8"?>
<formControlPr xmlns="http://schemas.microsoft.com/office/spreadsheetml/2009/9/main" objectType="GBox" noThreeD="1"/>
</file>

<file path=xl/ctrlProps/ctrlProp462.xml><?xml version="1.0" encoding="utf-8"?>
<formControlPr xmlns="http://schemas.microsoft.com/office/spreadsheetml/2009/9/main" objectType="Radio" firstButton="1" fmlaLink="$B$166" lockText="1"/>
</file>

<file path=xl/ctrlProps/ctrlProp463.xml><?xml version="1.0" encoding="utf-8"?>
<formControlPr xmlns="http://schemas.microsoft.com/office/spreadsheetml/2009/9/main" objectType="Radio" lockText="1"/>
</file>

<file path=xl/ctrlProps/ctrlProp464.xml><?xml version="1.0" encoding="utf-8"?>
<formControlPr xmlns="http://schemas.microsoft.com/office/spreadsheetml/2009/9/main" objectType="Radio" checked="Checked" lockText="1"/>
</file>

<file path=xl/ctrlProps/ctrlProp465.xml><?xml version="1.0" encoding="utf-8"?>
<formControlPr xmlns="http://schemas.microsoft.com/office/spreadsheetml/2009/9/main" objectType="Radio" lockText="1"/>
</file>

<file path=xl/ctrlProps/ctrlProp466.xml><?xml version="1.0" encoding="utf-8"?>
<formControlPr xmlns="http://schemas.microsoft.com/office/spreadsheetml/2009/9/main" objectType="Radio" lockText="1"/>
</file>

<file path=xl/ctrlProps/ctrlProp467.xml><?xml version="1.0" encoding="utf-8"?>
<formControlPr xmlns="http://schemas.microsoft.com/office/spreadsheetml/2009/9/main" objectType="GBox" noThreeD="1"/>
</file>

<file path=xl/ctrlProps/ctrlProp468.xml><?xml version="1.0" encoding="utf-8"?>
<formControlPr xmlns="http://schemas.microsoft.com/office/spreadsheetml/2009/9/main" objectType="Radio" checked="Checked" firstButton="1" fmlaLink="$B$168" lockText="1"/>
</file>

<file path=xl/ctrlProps/ctrlProp469.xml><?xml version="1.0" encoding="utf-8"?>
<formControlPr xmlns="http://schemas.microsoft.com/office/spreadsheetml/2009/9/main" objectType="Radio" lockText="1"/>
</file>

<file path=xl/ctrlProps/ctrlProp470.xml><?xml version="1.0" encoding="utf-8"?>
<formControlPr xmlns="http://schemas.microsoft.com/office/spreadsheetml/2009/9/main" objectType="Radio" lockText="1"/>
</file>

<file path=xl/ctrlProps/ctrlProp471.xml><?xml version="1.0" encoding="utf-8"?>
<formControlPr xmlns="http://schemas.microsoft.com/office/spreadsheetml/2009/9/main" objectType="Radio" lockText="1"/>
</file>

<file path=xl/ctrlProps/ctrlProp472.xml><?xml version="1.0" encoding="utf-8"?>
<formControlPr xmlns="http://schemas.microsoft.com/office/spreadsheetml/2009/9/main" objectType="Radio" lockText="1"/>
</file>

<file path=xl/ctrlProps/ctrlProp473.xml><?xml version="1.0" encoding="utf-8"?>
<formControlPr xmlns="http://schemas.microsoft.com/office/spreadsheetml/2009/9/main" objectType="GBox" noThreeD="1"/>
</file>

<file path=xl/ctrlProps/ctrlProp474.xml><?xml version="1.0" encoding="utf-8"?>
<formControlPr xmlns="http://schemas.microsoft.com/office/spreadsheetml/2009/9/main" objectType="Radio" firstButton="1" fmlaLink="$B$169" lockText="1"/>
</file>

<file path=xl/ctrlProps/ctrlProp475.xml><?xml version="1.0" encoding="utf-8"?>
<formControlPr xmlns="http://schemas.microsoft.com/office/spreadsheetml/2009/9/main" objectType="Radio" checked="Checked" lockText="1"/>
</file>

<file path=xl/ctrlProps/ctrlProp476.xml><?xml version="1.0" encoding="utf-8"?>
<formControlPr xmlns="http://schemas.microsoft.com/office/spreadsheetml/2009/9/main" objectType="Radio" lockText="1"/>
</file>

<file path=xl/ctrlProps/ctrlProp477.xml><?xml version="1.0" encoding="utf-8"?>
<formControlPr xmlns="http://schemas.microsoft.com/office/spreadsheetml/2009/9/main" objectType="Radio" lockText="1"/>
</file>

<file path=xl/ctrlProps/ctrlProp478.xml><?xml version="1.0" encoding="utf-8"?>
<formControlPr xmlns="http://schemas.microsoft.com/office/spreadsheetml/2009/9/main" objectType="Radio" lockText="1"/>
</file>

<file path=xl/ctrlProps/ctrlProp479.xml><?xml version="1.0" encoding="utf-8"?>
<formControlPr xmlns="http://schemas.microsoft.com/office/spreadsheetml/2009/9/main" objectType="GBox" noThreeD="1"/>
</file>

<file path=xl/ctrlProps/ctrlProp480.xml><?xml version="1.0" encoding="utf-8"?>
<formControlPr xmlns="http://schemas.microsoft.com/office/spreadsheetml/2009/9/main" objectType="Radio" firstButton="1" fmlaLink="$B$172" lockText="1"/>
</file>

<file path=xl/ctrlProps/ctrlProp481.xml><?xml version="1.0" encoding="utf-8"?>
<formControlPr xmlns="http://schemas.microsoft.com/office/spreadsheetml/2009/9/main" objectType="Radio" lockText="1"/>
</file>

<file path=xl/ctrlProps/ctrlProp482.xml><?xml version="1.0" encoding="utf-8"?>
<formControlPr xmlns="http://schemas.microsoft.com/office/spreadsheetml/2009/9/main" objectType="Radio" lockText="1"/>
</file>

<file path=xl/ctrlProps/ctrlProp483.xml><?xml version="1.0" encoding="utf-8"?>
<formControlPr xmlns="http://schemas.microsoft.com/office/spreadsheetml/2009/9/main" objectType="Radio" lockText="1"/>
</file>

<file path=xl/ctrlProps/ctrlProp484.xml><?xml version="1.0" encoding="utf-8"?>
<formControlPr xmlns="http://schemas.microsoft.com/office/spreadsheetml/2009/9/main" objectType="Radio" checked="Checked" lockText="1"/>
</file>

<file path=xl/ctrlProps/ctrlProp485.xml><?xml version="1.0" encoding="utf-8"?>
<formControlPr xmlns="http://schemas.microsoft.com/office/spreadsheetml/2009/9/main" objectType="GBox" noThreeD="1"/>
</file>

<file path=xl/ctrlProps/ctrlProp486.xml><?xml version="1.0" encoding="utf-8"?>
<formControlPr xmlns="http://schemas.microsoft.com/office/spreadsheetml/2009/9/main" objectType="Radio" firstButton="1" fmlaLink="$B$175" lockText="1"/>
</file>

<file path=xl/ctrlProps/ctrlProp487.xml><?xml version="1.0" encoding="utf-8"?>
<formControlPr xmlns="http://schemas.microsoft.com/office/spreadsheetml/2009/9/main" objectType="Radio" checked="Checked" lockText="1"/>
</file>

<file path=xl/ctrlProps/ctrlProp488.xml><?xml version="1.0" encoding="utf-8"?>
<formControlPr xmlns="http://schemas.microsoft.com/office/spreadsheetml/2009/9/main" objectType="Radio" lockText="1"/>
</file>

<file path=xl/ctrlProps/ctrlProp489.xml><?xml version="1.0" encoding="utf-8"?>
<formControlPr xmlns="http://schemas.microsoft.com/office/spreadsheetml/2009/9/main" objectType="Radio" lockText="1"/>
</file>

<file path=xl/ctrlProps/ctrlProp490.xml><?xml version="1.0" encoding="utf-8"?>
<formControlPr xmlns="http://schemas.microsoft.com/office/spreadsheetml/2009/9/main" objectType="Radio" lockText="1"/>
</file>

<file path=xl/ctrlProps/ctrlProp491.xml><?xml version="1.0" encoding="utf-8"?>
<formControlPr xmlns="http://schemas.microsoft.com/office/spreadsheetml/2009/9/main" objectType="GBox" noThreeD="1"/>
</file>

<file path=xl/ctrlProps/ctrlProp492.xml><?xml version="1.0" encoding="utf-8"?>
<formControlPr xmlns="http://schemas.microsoft.com/office/spreadsheetml/2009/9/main" objectType="Radio" checked="Checked" firstButton="1" fmlaLink="$B$176" lockText="1"/>
</file>

<file path=xl/ctrlProps/ctrlProp493.xml><?xml version="1.0" encoding="utf-8"?>
<formControlPr xmlns="http://schemas.microsoft.com/office/spreadsheetml/2009/9/main" objectType="Radio" lockText="1"/>
</file>

<file path=xl/ctrlProps/ctrlProp494.xml><?xml version="1.0" encoding="utf-8"?>
<formControlPr xmlns="http://schemas.microsoft.com/office/spreadsheetml/2009/9/main" objectType="Radio" lockText="1"/>
</file>

<file path=xl/ctrlProps/ctrlProp495.xml><?xml version="1.0" encoding="utf-8"?>
<formControlPr xmlns="http://schemas.microsoft.com/office/spreadsheetml/2009/9/main" objectType="Radio" lockText="1"/>
</file>

<file path=xl/ctrlProps/ctrlProp496.xml><?xml version="1.0" encoding="utf-8"?>
<formControlPr xmlns="http://schemas.microsoft.com/office/spreadsheetml/2009/9/main" objectType="Radio" lockText="1"/>
</file>

<file path=xl/ctrlProps/ctrlProp497.xml><?xml version="1.0" encoding="utf-8"?>
<formControlPr xmlns="http://schemas.microsoft.com/office/spreadsheetml/2009/9/main" objectType="GBox" noThreeD="1"/>
</file>

<file path=xl/ctrlProps/ctrlProp498.xml><?xml version="1.0" encoding="utf-8"?>
<formControlPr xmlns="http://schemas.microsoft.com/office/spreadsheetml/2009/9/main" objectType="Radio" firstButton="1" fmlaLink="$B$177" lockText="1"/>
</file>

<file path=xl/ctrlProps/ctrlProp499.xml><?xml version="1.0" encoding="utf-8"?>
<formControlPr xmlns="http://schemas.microsoft.com/office/spreadsheetml/2009/9/main" objectType="Radio" checked="Checked" lockText="1"/>
</file>

<file path=xl/ctrlProps/ctrlProp500.xml><?xml version="1.0" encoding="utf-8"?>
<formControlPr xmlns="http://schemas.microsoft.com/office/spreadsheetml/2009/9/main" objectType="Radio" lockText="1"/>
</file>

<file path=xl/ctrlProps/ctrlProp501.xml><?xml version="1.0" encoding="utf-8"?>
<formControlPr xmlns="http://schemas.microsoft.com/office/spreadsheetml/2009/9/main" objectType="Radio" lockText="1"/>
</file>

<file path=xl/ctrlProps/ctrlProp502.xml><?xml version="1.0" encoding="utf-8"?>
<formControlPr xmlns="http://schemas.microsoft.com/office/spreadsheetml/2009/9/main" objectType="Radio" lockText="1"/>
</file>

<file path=xl/ctrlProps/ctrlProp503.xml><?xml version="1.0" encoding="utf-8"?>
<formControlPr xmlns="http://schemas.microsoft.com/office/spreadsheetml/2009/9/main" objectType="GBox" noThreeD="1"/>
</file>

<file path=xl/ctrlProps/ctrlProp504.xml><?xml version="1.0" encoding="utf-8"?>
<formControlPr xmlns="http://schemas.microsoft.com/office/spreadsheetml/2009/9/main" objectType="Radio" firstButton="1" fmlaLink="$B$181" lockText="1"/>
</file>

<file path=xl/ctrlProps/ctrlProp505.xml><?xml version="1.0" encoding="utf-8"?>
<formControlPr xmlns="http://schemas.microsoft.com/office/spreadsheetml/2009/9/main" objectType="Radio" lockText="1"/>
</file>

<file path=xl/ctrlProps/ctrlProp506.xml><?xml version="1.0" encoding="utf-8"?>
<formControlPr xmlns="http://schemas.microsoft.com/office/spreadsheetml/2009/9/main" objectType="Radio" lockText="1"/>
</file>

<file path=xl/ctrlProps/ctrlProp507.xml><?xml version="1.0" encoding="utf-8"?>
<formControlPr xmlns="http://schemas.microsoft.com/office/spreadsheetml/2009/9/main" objectType="Radio" checked="Checked" lockText="1"/>
</file>

<file path=xl/ctrlProps/ctrlProp508.xml><?xml version="1.0" encoding="utf-8"?>
<formControlPr xmlns="http://schemas.microsoft.com/office/spreadsheetml/2009/9/main" objectType="Radio" lockText="1"/>
</file>

<file path=xl/ctrlProps/ctrlProp509.xml><?xml version="1.0" encoding="utf-8"?>
<formControlPr xmlns="http://schemas.microsoft.com/office/spreadsheetml/2009/9/main" objectType="GBox" noThreeD="1"/>
</file>

<file path=xl/ctrlProps/ctrlProp510.xml><?xml version="1.0" encoding="utf-8"?>
<formControlPr xmlns="http://schemas.microsoft.com/office/spreadsheetml/2009/9/main" objectType="Radio" firstButton="1" fmlaLink="$B$182" lockText="1"/>
</file>

<file path=xl/ctrlProps/ctrlProp511.xml><?xml version="1.0" encoding="utf-8"?>
<formControlPr xmlns="http://schemas.microsoft.com/office/spreadsheetml/2009/9/main" objectType="Radio" lockText="1"/>
</file>

<file path=xl/ctrlProps/ctrlProp512.xml><?xml version="1.0" encoding="utf-8"?>
<formControlPr xmlns="http://schemas.microsoft.com/office/spreadsheetml/2009/9/main" objectType="Radio" checked="Checked" lockText="1"/>
</file>

<file path=xl/ctrlProps/ctrlProp513.xml><?xml version="1.0" encoding="utf-8"?>
<formControlPr xmlns="http://schemas.microsoft.com/office/spreadsheetml/2009/9/main" objectType="Radio" lockText="1"/>
</file>

<file path=xl/ctrlProps/ctrlProp514.xml><?xml version="1.0" encoding="utf-8"?>
<formControlPr xmlns="http://schemas.microsoft.com/office/spreadsheetml/2009/9/main" objectType="Radio" lockText="1"/>
</file>

<file path=xl/ctrlProps/ctrlProp515.xml><?xml version="1.0" encoding="utf-8"?>
<formControlPr xmlns="http://schemas.microsoft.com/office/spreadsheetml/2009/9/main" objectType="GBox" noThreeD="1"/>
</file>

<file path=xl/ctrlProps/ctrlProp516.xml><?xml version="1.0" encoding="utf-8"?>
<formControlPr xmlns="http://schemas.microsoft.com/office/spreadsheetml/2009/9/main" objectType="Radio" firstButton="1" fmlaLink="$B$183" lockText="1"/>
</file>

<file path=xl/ctrlProps/ctrlProp517.xml><?xml version="1.0" encoding="utf-8"?>
<formControlPr xmlns="http://schemas.microsoft.com/office/spreadsheetml/2009/9/main" objectType="Radio" checked="Checked" lockText="1"/>
</file>

<file path=xl/ctrlProps/ctrlProp518.xml><?xml version="1.0" encoding="utf-8"?>
<formControlPr xmlns="http://schemas.microsoft.com/office/spreadsheetml/2009/9/main" objectType="Radio" lockText="1"/>
</file>

<file path=xl/ctrlProps/ctrlProp519.xml><?xml version="1.0" encoding="utf-8"?>
<formControlPr xmlns="http://schemas.microsoft.com/office/spreadsheetml/2009/9/main" objectType="Radio" lockText="1"/>
</file>

<file path=xl/ctrlProps/ctrlProp520.xml><?xml version="1.0" encoding="utf-8"?>
<formControlPr xmlns="http://schemas.microsoft.com/office/spreadsheetml/2009/9/main" objectType="Radio" lockText="1"/>
</file>

<file path=xl/ctrlProps/ctrlProp521.xml><?xml version="1.0" encoding="utf-8"?>
<formControlPr xmlns="http://schemas.microsoft.com/office/spreadsheetml/2009/9/main" objectType="GBox" noThreeD="1"/>
</file>

<file path=xl/ctrlProps/ctrlProp522.xml><?xml version="1.0" encoding="utf-8"?>
<formControlPr xmlns="http://schemas.microsoft.com/office/spreadsheetml/2009/9/main" objectType="Radio" checked="Checked" firstButton="1" fmlaLink="$B$184" lockText="1"/>
</file>

<file path=xl/ctrlProps/ctrlProp523.xml><?xml version="1.0" encoding="utf-8"?>
<formControlPr xmlns="http://schemas.microsoft.com/office/spreadsheetml/2009/9/main" objectType="Radio" lockText="1"/>
</file>

<file path=xl/ctrlProps/ctrlProp524.xml><?xml version="1.0" encoding="utf-8"?>
<formControlPr xmlns="http://schemas.microsoft.com/office/spreadsheetml/2009/9/main" objectType="Radio" lockText="1"/>
</file>

<file path=xl/ctrlProps/ctrlProp525.xml><?xml version="1.0" encoding="utf-8"?>
<formControlPr xmlns="http://schemas.microsoft.com/office/spreadsheetml/2009/9/main" objectType="Radio" lockText="1"/>
</file>

<file path=xl/ctrlProps/ctrlProp526.xml><?xml version="1.0" encoding="utf-8"?>
<formControlPr xmlns="http://schemas.microsoft.com/office/spreadsheetml/2009/9/main" objectType="Radio" lockText="1"/>
</file>

<file path=xl/ctrlProps/ctrlProp527.xml><?xml version="1.0" encoding="utf-8"?>
<formControlPr xmlns="http://schemas.microsoft.com/office/spreadsheetml/2009/9/main" objectType="GBox" noThreeD="1"/>
</file>

<file path=xl/ctrlProps/ctrlProp528.xml><?xml version="1.0" encoding="utf-8"?>
<formControlPr xmlns="http://schemas.microsoft.com/office/spreadsheetml/2009/9/main" objectType="Radio" firstButton="1" fmlaLink="$B$187" lockText="1"/>
</file>

<file path=xl/ctrlProps/ctrlProp529.xml><?xml version="1.0" encoding="utf-8"?>
<formControlPr xmlns="http://schemas.microsoft.com/office/spreadsheetml/2009/9/main" objectType="Radio" lockText="1"/>
</file>

<file path=xl/ctrlProps/ctrlProp530.xml><?xml version="1.0" encoding="utf-8"?>
<formControlPr xmlns="http://schemas.microsoft.com/office/spreadsheetml/2009/9/main" objectType="Radio" lockText="1"/>
</file>

<file path=xl/ctrlProps/ctrlProp531.xml><?xml version="1.0" encoding="utf-8"?>
<formControlPr xmlns="http://schemas.microsoft.com/office/spreadsheetml/2009/9/main" objectType="Radio" lockText="1"/>
</file>

<file path=xl/ctrlProps/ctrlProp532.xml><?xml version="1.0" encoding="utf-8"?>
<formControlPr xmlns="http://schemas.microsoft.com/office/spreadsheetml/2009/9/main" objectType="Radio" checked="Checked" lockText="1"/>
</file>

<file path=xl/ctrlProps/ctrlProp533.xml><?xml version="1.0" encoding="utf-8"?>
<formControlPr xmlns="http://schemas.microsoft.com/office/spreadsheetml/2009/9/main" objectType="GBox" noThreeD="1"/>
</file>

<file path=xl/ctrlProps/ctrlProp534.xml><?xml version="1.0" encoding="utf-8"?>
<formControlPr xmlns="http://schemas.microsoft.com/office/spreadsheetml/2009/9/main" objectType="Radio" firstButton="1" fmlaLink="$B$188" lockText="1"/>
</file>

<file path=xl/ctrlProps/ctrlProp535.xml><?xml version="1.0" encoding="utf-8"?>
<formControlPr xmlns="http://schemas.microsoft.com/office/spreadsheetml/2009/9/main" objectType="Radio" lockText="1"/>
</file>

<file path=xl/ctrlProps/ctrlProp536.xml><?xml version="1.0" encoding="utf-8"?>
<formControlPr xmlns="http://schemas.microsoft.com/office/spreadsheetml/2009/9/main" objectType="Radio" checked="Checked" lockText="1"/>
</file>

<file path=xl/ctrlProps/ctrlProp537.xml><?xml version="1.0" encoding="utf-8"?>
<formControlPr xmlns="http://schemas.microsoft.com/office/spreadsheetml/2009/9/main" objectType="Radio" lockText="1"/>
</file>

<file path=xl/ctrlProps/ctrlProp538.xml><?xml version="1.0" encoding="utf-8"?>
<formControlPr xmlns="http://schemas.microsoft.com/office/spreadsheetml/2009/9/main" objectType="Radio" lockText="1"/>
</file>

<file path=xl/ctrlProps/ctrlProp539.xml><?xml version="1.0" encoding="utf-8"?>
<formControlPr xmlns="http://schemas.microsoft.com/office/spreadsheetml/2009/9/main" objectType="GBox" noThreeD="1"/>
</file>

<file path=xl/ctrlProps/ctrlProp540.xml><?xml version="1.0" encoding="utf-8"?>
<formControlPr xmlns="http://schemas.microsoft.com/office/spreadsheetml/2009/9/main" objectType="Radio" firstButton="1" fmlaLink="$B$189" lockText="1"/>
</file>

<file path=xl/ctrlProps/ctrlProp541.xml><?xml version="1.0" encoding="utf-8"?>
<formControlPr xmlns="http://schemas.microsoft.com/office/spreadsheetml/2009/9/main" objectType="Radio" checked="Checked" lockText="1"/>
</file>

<file path=xl/ctrlProps/ctrlProp542.xml><?xml version="1.0" encoding="utf-8"?>
<formControlPr xmlns="http://schemas.microsoft.com/office/spreadsheetml/2009/9/main" objectType="Radio" lockText="1"/>
</file>

<file path=xl/ctrlProps/ctrlProp543.xml><?xml version="1.0" encoding="utf-8"?>
<formControlPr xmlns="http://schemas.microsoft.com/office/spreadsheetml/2009/9/main" objectType="Radio" lockText="1"/>
</file>

<file path=xl/ctrlProps/ctrlProp544.xml><?xml version="1.0" encoding="utf-8"?>
<formControlPr xmlns="http://schemas.microsoft.com/office/spreadsheetml/2009/9/main" objectType="Radio" lockText="1"/>
</file>

<file path=xl/ctrlProps/ctrlProp545.xml><?xml version="1.0" encoding="utf-8"?>
<formControlPr xmlns="http://schemas.microsoft.com/office/spreadsheetml/2009/9/main" objectType="GBox" noThreeD="1"/>
</file>

<file path=xl/ctrlProps/ctrlProp546.xml><?xml version="1.0" encoding="utf-8"?>
<formControlPr xmlns="http://schemas.microsoft.com/office/spreadsheetml/2009/9/main" objectType="Radio" firstButton="1" fmlaLink="$B$190" lockText="1"/>
</file>

<file path=xl/ctrlProps/ctrlProp547.xml><?xml version="1.0" encoding="utf-8"?>
<formControlPr xmlns="http://schemas.microsoft.com/office/spreadsheetml/2009/9/main" objectType="Radio" lockText="1"/>
</file>

<file path=xl/ctrlProps/ctrlProp548.xml><?xml version="1.0" encoding="utf-8"?>
<formControlPr xmlns="http://schemas.microsoft.com/office/spreadsheetml/2009/9/main" objectType="Radio" checked="Checked" lockText="1"/>
</file>

<file path=xl/ctrlProps/ctrlProp549.xml><?xml version="1.0" encoding="utf-8"?>
<formControlPr xmlns="http://schemas.microsoft.com/office/spreadsheetml/2009/9/main" objectType="Radio" lockText="1"/>
</file>

<file path=xl/ctrlProps/ctrlProp550.xml><?xml version="1.0" encoding="utf-8"?>
<formControlPr xmlns="http://schemas.microsoft.com/office/spreadsheetml/2009/9/main" objectType="Radio" lockText="1"/>
</file>

<file path=xl/ctrlProps/ctrlProp551.xml><?xml version="1.0" encoding="utf-8"?>
<formControlPr xmlns="http://schemas.microsoft.com/office/spreadsheetml/2009/9/main" objectType="GBox" noThreeD="1"/>
</file>

<file path=xl/ctrlProps/ctrlProp552.xml><?xml version="1.0" encoding="utf-8"?>
<formControlPr xmlns="http://schemas.microsoft.com/office/spreadsheetml/2009/9/main" objectType="Radio" firstButton="1" fmlaLink="$B$191" lockText="1"/>
</file>

<file path=xl/ctrlProps/ctrlProp553.xml><?xml version="1.0" encoding="utf-8"?>
<formControlPr xmlns="http://schemas.microsoft.com/office/spreadsheetml/2009/9/main" objectType="Radio" checked="Checked" lockText="1"/>
</file>

<file path=xl/ctrlProps/ctrlProp554.xml><?xml version="1.0" encoding="utf-8"?>
<formControlPr xmlns="http://schemas.microsoft.com/office/spreadsheetml/2009/9/main" objectType="Radio" lockText="1"/>
</file>

<file path=xl/ctrlProps/ctrlProp555.xml><?xml version="1.0" encoding="utf-8"?>
<formControlPr xmlns="http://schemas.microsoft.com/office/spreadsheetml/2009/9/main" objectType="Radio" lockText="1"/>
</file>

<file path=xl/ctrlProps/ctrlProp556.xml><?xml version="1.0" encoding="utf-8"?>
<formControlPr xmlns="http://schemas.microsoft.com/office/spreadsheetml/2009/9/main" objectType="Radio" lockText="1"/>
</file>

<file path=xl/ctrlProps/ctrlProp557.xml><?xml version="1.0" encoding="utf-8"?>
<formControlPr xmlns="http://schemas.microsoft.com/office/spreadsheetml/2009/9/main" objectType="GBox" noThreeD="1"/>
</file>

<file path=xl/ctrlProps/ctrlProp558.xml><?xml version="1.0" encoding="utf-8"?>
<formControlPr xmlns="http://schemas.microsoft.com/office/spreadsheetml/2009/9/main" objectType="Radio" firstButton="1" fmlaLink="$B$194" lockText="1"/>
</file>

<file path=xl/ctrlProps/ctrlProp559.xml><?xml version="1.0" encoding="utf-8"?>
<formControlPr xmlns="http://schemas.microsoft.com/office/spreadsheetml/2009/9/main" objectType="Radio" lockText="1"/>
</file>

<file path=xl/ctrlProps/ctrlProp560.xml><?xml version="1.0" encoding="utf-8"?>
<formControlPr xmlns="http://schemas.microsoft.com/office/spreadsheetml/2009/9/main" objectType="Radio" checked="Checked" lockText="1"/>
</file>

<file path=xl/ctrlProps/ctrlProp561.xml><?xml version="1.0" encoding="utf-8"?>
<formControlPr xmlns="http://schemas.microsoft.com/office/spreadsheetml/2009/9/main" objectType="Radio" lockText="1"/>
</file>

<file path=xl/ctrlProps/ctrlProp562.xml><?xml version="1.0" encoding="utf-8"?>
<formControlPr xmlns="http://schemas.microsoft.com/office/spreadsheetml/2009/9/main" objectType="Radio" lockText="1"/>
</file>

<file path=xl/ctrlProps/ctrlProp563.xml><?xml version="1.0" encoding="utf-8"?>
<formControlPr xmlns="http://schemas.microsoft.com/office/spreadsheetml/2009/9/main" objectType="GBox" noThreeD="1"/>
</file>

<file path=xl/ctrlProps/ctrlProp564.xml><?xml version="1.0" encoding="utf-8"?>
<formControlPr xmlns="http://schemas.microsoft.com/office/spreadsheetml/2009/9/main" objectType="Radio" firstButton="1" fmlaLink="$B$195" lockText="1"/>
</file>

<file path=xl/ctrlProps/ctrlProp565.xml><?xml version="1.0" encoding="utf-8"?>
<formControlPr xmlns="http://schemas.microsoft.com/office/spreadsheetml/2009/9/main" objectType="Radio" lockText="1"/>
</file>

<file path=xl/ctrlProps/ctrlProp566.xml><?xml version="1.0" encoding="utf-8"?>
<formControlPr xmlns="http://schemas.microsoft.com/office/spreadsheetml/2009/9/main" objectType="Radio" lockText="1"/>
</file>

<file path=xl/ctrlProps/ctrlProp567.xml><?xml version="1.0" encoding="utf-8"?>
<formControlPr xmlns="http://schemas.microsoft.com/office/spreadsheetml/2009/9/main" objectType="Radio" lockText="1"/>
</file>

<file path=xl/ctrlProps/ctrlProp568.xml><?xml version="1.0" encoding="utf-8"?>
<formControlPr xmlns="http://schemas.microsoft.com/office/spreadsheetml/2009/9/main" objectType="Radio" checked="Checked" lockText="1"/>
</file>

<file path=xl/ctrlProps/ctrlProp569.xml><?xml version="1.0" encoding="utf-8"?>
<formControlPr xmlns="http://schemas.microsoft.com/office/spreadsheetml/2009/9/main" objectType="GBox" noThreeD="1"/>
</file>

<file path=xl/ctrlProps/ctrlProp570.xml><?xml version="1.0" encoding="utf-8"?>
<formControlPr xmlns="http://schemas.microsoft.com/office/spreadsheetml/2009/9/main" objectType="Radio" firstButton="1" fmlaLink="$B$196" lockText="1"/>
</file>

<file path=xl/ctrlProps/ctrlProp571.xml><?xml version="1.0" encoding="utf-8"?>
<formControlPr xmlns="http://schemas.microsoft.com/office/spreadsheetml/2009/9/main" objectType="Radio" lockText="1"/>
</file>

<file path=xl/ctrlProps/ctrlProp572.xml><?xml version="1.0" encoding="utf-8"?>
<formControlPr xmlns="http://schemas.microsoft.com/office/spreadsheetml/2009/9/main" objectType="Radio" lockText="1"/>
</file>

<file path=xl/ctrlProps/ctrlProp573.xml><?xml version="1.0" encoding="utf-8"?>
<formControlPr xmlns="http://schemas.microsoft.com/office/spreadsheetml/2009/9/main" objectType="Radio" checked="Checked" lockText="1"/>
</file>

<file path=xl/ctrlProps/ctrlProp574.xml><?xml version="1.0" encoding="utf-8"?>
<formControlPr xmlns="http://schemas.microsoft.com/office/spreadsheetml/2009/9/main" objectType="Radio" lockText="1"/>
</file>

<file path=xl/ctrlProps/ctrlProp575.xml><?xml version="1.0" encoding="utf-8"?>
<formControlPr xmlns="http://schemas.microsoft.com/office/spreadsheetml/2009/9/main" objectType="GBox" noThreeD="1"/>
</file>

<file path=xl/ctrlProps/ctrlProp576.xml><?xml version="1.0" encoding="utf-8"?>
<formControlPr xmlns="http://schemas.microsoft.com/office/spreadsheetml/2009/9/main" objectType="Radio" firstButton="1" fmlaLink="$B$197" lockText="1"/>
</file>

<file path=xl/ctrlProps/ctrlProp577.xml><?xml version="1.0" encoding="utf-8"?>
<formControlPr xmlns="http://schemas.microsoft.com/office/spreadsheetml/2009/9/main" objectType="Radio" lockText="1"/>
</file>

<file path=xl/ctrlProps/ctrlProp578.xml><?xml version="1.0" encoding="utf-8"?>
<formControlPr xmlns="http://schemas.microsoft.com/office/spreadsheetml/2009/9/main" objectType="Radio" lockText="1"/>
</file>

<file path=xl/ctrlProps/ctrlProp579.xml><?xml version="1.0" encoding="utf-8"?>
<formControlPr xmlns="http://schemas.microsoft.com/office/spreadsheetml/2009/9/main" objectType="Radio" lockText="1"/>
</file>

<file path=xl/ctrlProps/ctrlProp580.xml><?xml version="1.0" encoding="utf-8"?>
<formControlPr xmlns="http://schemas.microsoft.com/office/spreadsheetml/2009/9/main" objectType="Radio" checked="Checked" lockText="1"/>
</file>

<file path=xl/ctrlProps/ctrlProp581.xml><?xml version="1.0" encoding="utf-8"?>
<formControlPr xmlns="http://schemas.microsoft.com/office/spreadsheetml/2009/9/main" objectType="GBox" noThreeD="1"/>
</file>

<file path=xl/ctrlProps/ctrlProp582.xml><?xml version="1.0" encoding="utf-8"?>
<formControlPr xmlns="http://schemas.microsoft.com/office/spreadsheetml/2009/9/main" objectType="Radio" firstButton="1" fmlaLink="$B$198" lockText="1"/>
</file>

<file path=xl/ctrlProps/ctrlProp583.xml><?xml version="1.0" encoding="utf-8"?>
<formControlPr xmlns="http://schemas.microsoft.com/office/spreadsheetml/2009/9/main" objectType="Radio" lockText="1"/>
</file>

<file path=xl/ctrlProps/ctrlProp584.xml><?xml version="1.0" encoding="utf-8"?>
<formControlPr xmlns="http://schemas.microsoft.com/office/spreadsheetml/2009/9/main" objectType="Radio" lockText="1"/>
</file>

<file path=xl/ctrlProps/ctrlProp585.xml><?xml version="1.0" encoding="utf-8"?>
<formControlPr xmlns="http://schemas.microsoft.com/office/spreadsheetml/2009/9/main" objectType="Radio" checked="Checked" lockText="1"/>
</file>

<file path=xl/ctrlProps/ctrlProp586.xml><?xml version="1.0" encoding="utf-8"?>
<formControlPr xmlns="http://schemas.microsoft.com/office/spreadsheetml/2009/9/main" objectType="Radio" lockText="1"/>
</file>

<file path=xl/ctrlProps/ctrlProp587.xml><?xml version="1.0" encoding="utf-8"?>
<formControlPr xmlns="http://schemas.microsoft.com/office/spreadsheetml/2009/9/main" objectType="GBox" noThreeD="1"/>
</file>

<file path=xl/ctrlProps/ctrlProp588.xml><?xml version="1.0" encoding="utf-8"?>
<formControlPr xmlns="http://schemas.microsoft.com/office/spreadsheetml/2009/9/main" objectType="Radio" firstButton="1" fmlaLink="$B$199" lockText="1"/>
</file>

<file path=xl/ctrlProps/ctrlProp589.xml><?xml version="1.0" encoding="utf-8"?>
<formControlPr xmlns="http://schemas.microsoft.com/office/spreadsheetml/2009/9/main" objectType="Radio" lockText="1"/>
</file>

<file path=xl/ctrlProps/ctrlProp590.xml><?xml version="1.0" encoding="utf-8"?>
<formControlPr xmlns="http://schemas.microsoft.com/office/spreadsheetml/2009/9/main" objectType="Radio" lockText="1"/>
</file>

<file path=xl/ctrlProps/ctrlProp591.xml><?xml version="1.0" encoding="utf-8"?>
<formControlPr xmlns="http://schemas.microsoft.com/office/spreadsheetml/2009/9/main" objectType="Radio" lockText="1"/>
</file>

<file path=xl/ctrlProps/ctrlProp592.xml><?xml version="1.0" encoding="utf-8"?>
<formControlPr xmlns="http://schemas.microsoft.com/office/spreadsheetml/2009/9/main" objectType="Radio" checked="Checked" lockText="1"/>
</file>

<file path=xl/ctrlProps/ctrlProp593.xml><?xml version="1.0" encoding="utf-8"?>
<formControlPr xmlns="http://schemas.microsoft.com/office/spreadsheetml/2009/9/main" objectType="Drop" dropLines="2" dropStyle="combo" dx="16" fmlaLink="' '!$B$4" fmlaRange="' '!$Z$6:$Z$7" noThreeD="1" sel="2" val="0"/>
</file>

<file path=xl/ctrlProps/ctrlProp594.xml><?xml version="1.0" encoding="utf-8"?>
<formControlPr xmlns="http://schemas.microsoft.com/office/spreadsheetml/2009/9/main" objectType="Drop" dropLines="2" dropStyle="combo" dx="16" fmlaLink="' '!$B$4" fmlaRange="' '!$Z$6:$Z$7" noThreeD="1" sel="2" val="0"/>
</file>

<file path=xl/drawings/_rels/drawing1.xml.rels><?xml version="1.0" encoding="UTF-8" standalone="yes"?>
<Relationships xmlns="http://schemas.openxmlformats.org/package/2006/relationships"><Relationship Id="rId8" Type="http://schemas.openxmlformats.org/officeDocument/2006/relationships/hyperlink" Target="#Risikomgmt!A1"/><Relationship Id="rId13" Type="http://schemas.openxmlformats.org/officeDocument/2006/relationships/image" Target="../media/image1.emf"/><Relationship Id="rId3" Type="http://schemas.openxmlformats.org/officeDocument/2006/relationships/hyperlink" Target="#Canvas!A1"/><Relationship Id="rId7" Type="http://schemas.openxmlformats.org/officeDocument/2006/relationships/hyperlink" Target="#'Swot-Analyse'!A1"/><Relationship Id="rId12" Type="http://schemas.openxmlformats.org/officeDocument/2006/relationships/hyperlink" Target="#Logo!D6"/><Relationship Id="rId2" Type="http://schemas.openxmlformats.org/officeDocument/2006/relationships/hyperlink" Target="http://www.2imanagement.ch/?id=57&amp;helpdesk&amp;topic=48" TargetMode="External"/><Relationship Id="rId1" Type="http://schemas.openxmlformats.org/officeDocument/2006/relationships/hyperlink" Target="#Checklist!D4"/><Relationship Id="rId6" Type="http://schemas.openxmlformats.org/officeDocument/2006/relationships/hyperlink" Target="#Marketing!A1"/><Relationship Id="rId11" Type="http://schemas.openxmlformats.org/officeDocument/2006/relationships/hyperlink" Target="#Markt!A2"/><Relationship Id="rId5" Type="http://schemas.openxmlformats.org/officeDocument/2006/relationships/hyperlink" Target="#Produkte!A1"/><Relationship Id="rId10" Type="http://schemas.openxmlformats.org/officeDocument/2006/relationships/hyperlink" Target="#Grobplan!A1"/><Relationship Id="rId4" Type="http://schemas.openxmlformats.org/officeDocument/2006/relationships/hyperlink" Target="#Potenzial!A1"/><Relationship Id="rId9" Type="http://schemas.openxmlformats.org/officeDocument/2006/relationships/hyperlink" Target="#'2Finance'!A1"/></Relationships>
</file>

<file path=xl/drawings/_rels/drawing2.xml.rels><?xml version="1.0" encoding="UTF-8" standalone="yes"?>
<Relationships xmlns="http://schemas.openxmlformats.org/package/2006/relationships"><Relationship Id="rId8" Type="http://schemas.openxmlformats.org/officeDocument/2006/relationships/hyperlink" Target="#Marketing!A1"/><Relationship Id="rId13" Type="http://schemas.openxmlformats.org/officeDocument/2006/relationships/hyperlink" Target="http://www.2imanagement.ch/?id=57&amp;helpdesk&amp;topic=48" TargetMode="External"/><Relationship Id="rId3" Type="http://schemas.openxmlformats.org/officeDocument/2006/relationships/image" Target="../media/image3.png"/><Relationship Id="rId7" Type="http://schemas.openxmlformats.org/officeDocument/2006/relationships/hyperlink" Target="#Markt!A1"/><Relationship Id="rId12" Type="http://schemas.openxmlformats.org/officeDocument/2006/relationships/hyperlink" Target="#Grobplan!A1"/><Relationship Id="rId2" Type="http://schemas.openxmlformats.org/officeDocument/2006/relationships/hyperlink" Target="#'Menu Toolbox'!A1"/><Relationship Id="rId1" Type="http://schemas.openxmlformats.org/officeDocument/2006/relationships/hyperlink" Target="#Checklist!A2"/><Relationship Id="rId6" Type="http://schemas.openxmlformats.org/officeDocument/2006/relationships/hyperlink" Target="#Produkte!A1"/><Relationship Id="rId11" Type="http://schemas.openxmlformats.org/officeDocument/2006/relationships/hyperlink" Target="#'2Finance'!A1"/><Relationship Id="rId5" Type="http://schemas.openxmlformats.org/officeDocument/2006/relationships/hyperlink" Target="#Potenzial!A1"/><Relationship Id="rId10" Type="http://schemas.openxmlformats.org/officeDocument/2006/relationships/hyperlink" Target="#Risikomgmt!A1"/><Relationship Id="rId4" Type="http://schemas.openxmlformats.org/officeDocument/2006/relationships/hyperlink" Target="#Canvas!A1"/><Relationship Id="rId9" Type="http://schemas.openxmlformats.org/officeDocument/2006/relationships/hyperlink" Target="#'Swot-Analyse'!A1"/><Relationship Id="rId14" Type="http://schemas.openxmlformats.org/officeDocument/2006/relationships/image" Target="../media/image1.emf"/></Relationships>
</file>

<file path=xl/drawings/_rels/drawing3.xml.rels><?xml version="1.0" encoding="UTF-8" standalone="yes"?>
<Relationships xmlns="http://schemas.openxmlformats.org/package/2006/relationships"><Relationship Id="rId8" Type="http://schemas.openxmlformats.org/officeDocument/2006/relationships/hyperlink" Target="#Stakeholder!C5"/><Relationship Id="rId13" Type="http://schemas.openxmlformats.org/officeDocument/2006/relationships/hyperlink" Target="#Kernkompetenzen!C6"/><Relationship Id="rId18" Type="http://schemas.openxmlformats.org/officeDocument/2006/relationships/hyperlink" Target="#Chances!top_chances"/><Relationship Id="rId3" Type="http://schemas.openxmlformats.org/officeDocument/2006/relationships/image" Target="../media/image6.png"/><Relationship Id="rId7" Type="http://schemas.openxmlformats.org/officeDocument/2006/relationships/image" Target="../media/image3.png"/><Relationship Id="rId12" Type="http://schemas.openxmlformats.org/officeDocument/2006/relationships/hyperlink" Target="#top_kunden"/><Relationship Id="rId17" Type="http://schemas.openxmlformats.org/officeDocument/2006/relationships/hyperlink" Target="#top_forces"/><Relationship Id="rId2" Type="http://schemas.openxmlformats.org/officeDocument/2006/relationships/image" Target="../media/image5.png"/><Relationship Id="rId16" Type="http://schemas.openxmlformats.org/officeDocument/2006/relationships/hyperlink" Target="#Einnahmen!A1"/><Relationship Id="rId1" Type="http://schemas.openxmlformats.org/officeDocument/2006/relationships/image" Target="../media/image4.png"/><Relationship Id="rId6" Type="http://schemas.openxmlformats.org/officeDocument/2006/relationships/hyperlink" Target="#'Menu Toolbox'!A1"/><Relationship Id="rId11" Type="http://schemas.openxmlformats.org/officeDocument/2006/relationships/hyperlink" Target="#Kundenbeziehung!C7"/><Relationship Id="rId5" Type="http://schemas.openxmlformats.org/officeDocument/2006/relationships/hyperlink" Target="http://www.2imanagement.ch/?id=57&amp;helpdesk&amp;topic=48" TargetMode="External"/><Relationship Id="rId15" Type="http://schemas.openxmlformats.org/officeDocument/2006/relationships/hyperlink" Target="#Kosten!A1"/><Relationship Id="rId10" Type="http://schemas.openxmlformats.org/officeDocument/2006/relationships/hyperlink" Target="#Produkte!C5"/><Relationship Id="rId19" Type="http://schemas.openxmlformats.org/officeDocument/2006/relationships/image" Target="../media/image1.emf"/><Relationship Id="rId4" Type="http://schemas.openxmlformats.org/officeDocument/2006/relationships/image" Target="../media/image7.png"/><Relationship Id="rId9" Type="http://schemas.openxmlformats.org/officeDocument/2006/relationships/hyperlink" Target="#Wertkette!C23"/><Relationship Id="rId14" Type="http://schemas.openxmlformats.org/officeDocument/2006/relationships/hyperlink" Target="#Distribution!E7"/></Relationships>
</file>

<file path=xl/drawings/_rels/drawing4.xml.rels><?xml version="1.0" encoding="UTF-8" standalone="yes"?>
<Relationships xmlns="http://schemas.openxmlformats.org/package/2006/relationships"><Relationship Id="rId8" Type="http://schemas.openxmlformats.org/officeDocument/2006/relationships/image" Target="../media/image8.gif"/><Relationship Id="rId13" Type="http://schemas.openxmlformats.org/officeDocument/2006/relationships/chart" Target="../charts/chart6.xml"/><Relationship Id="rId18" Type="http://schemas.openxmlformats.org/officeDocument/2006/relationships/chart" Target="../charts/chart11.xml"/><Relationship Id="rId3" Type="http://schemas.openxmlformats.org/officeDocument/2006/relationships/image" Target="../media/image5.png"/><Relationship Id="rId7" Type="http://schemas.openxmlformats.org/officeDocument/2006/relationships/hyperlink" Target="#graph_forces"/><Relationship Id="rId12" Type="http://schemas.openxmlformats.org/officeDocument/2006/relationships/chart" Target="../charts/chart5.xml"/><Relationship Id="rId17" Type="http://schemas.openxmlformats.org/officeDocument/2006/relationships/chart" Target="../charts/chart10.xml"/><Relationship Id="rId2" Type="http://schemas.openxmlformats.org/officeDocument/2006/relationships/image" Target="../media/image4.png"/><Relationship Id="rId16" Type="http://schemas.openxmlformats.org/officeDocument/2006/relationships/chart" Target="../charts/chart9.xml"/><Relationship Id="rId1" Type="http://schemas.openxmlformats.org/officeDocument/2006/relationships/hyperlink" Target="http://www.2imanagement.ch/?id=57&amp;helpdesk&amp;topic=48" TargetMode="External"/><Relationship Id="rId6" Type="http://schemas.openxmlformats.org/officeDocument/2006/relationships/chart" Target="../charts/chart1.xml"/><Relationship Id="rId11" Type="http://schemas.openxmlformats.org/officeDocument/2006/relationships/chart" Target="../charts/chart4.xml"/><Relationship Id="rId5" Type="http://schemas.openxmlformats.org/officeDocument/2006/relationships/hyperlink" Target="#Canvas!A1"/><Relationship Id="rId15" Type="http://schemas.openxmlformats.org/officeDocument/2006/relationships/chart" Target="../charts/chart8.xml"/><Relationship Id="rId10" Type="http://schemas.openxmlformats.org/officeDocument/2006/relationships/chart" Target="../charts/chart3.xml"/><Relationship Id="rId19" Type="http://schemas.openxmlformats.org/officeDocument/2006/relationships/image" Target="../media/image1.emf"/><Relationship Id="rId4" Type="http://schemas.openxmlformats.org/officeDocument/2006/relationships/hyperlink" Target="#top_forces"/><Relationship Id="rId9" Type="http://schemas.openxmlformats.org/officeDocument/2006/relationships/chart" Target="../charts/chart2.xml"/><Relationship Id="rId14" Type="http://schemas.openxmlformats.org/officeDocument/2006/relationships/chart" Target="../charts/chart7.xml"/></Relationships>
</file>

<file path=xl/drawings/_rels/drawing5.xml.rels><?xml version="1.0" encoding="UTF-8" standalone="yes"?>
<Relationships xmlns="http://schemas.openxmlformats.org/package/2006/relationships"><Relationship Id="rId8" Type="http://schemas.openxmlformats.org/officeDocument/2006/relationships/image" Target="../media/image8.gif"/><Relationship Id="rId13" Type="http://schemas.openxmlformats.org/officeDocument/2006/relationships/chart" Target="../charts/chart17.xml"/><Relationship Id="rId18" Type="http://schemas.openxmlformats.org/officeDocument/2006/relationships/chart" Target="../charts/chart22.xml"/><Relationship Id="rId3" Type="http://schemas.openxmlformats.org/officeDocument/2006/relationships/image" Target="../media/image5.png"/><Relationship Id="rId7" Type="http://schemas.openxmlformats.org/officeDocument/2006/relationships/hyperlink" Target="#Chances!graph_chances"/><Relationship Id="rId12" Type="http://schemas.openxmlformats.org/officeDocument/2006/relationships/chart" Target="../charts/chart16.xml"/><Relationship Id="rId17" Type="http://schemas.openxmlformats.org/officeDocument/2006/relationships/chart" Target="../charts/chart21.xml"/><Relationship Id="rId2" Type="http://schemas.openxmlformats.org/officeDocument/2006/relationships/image" Target="../media/image4.png"/><Relationship Id="rId16" Type="http://schemas.openxmlformats.org/officeDocument/2006/relationships/chart" Target="../charts/chart20.xml"/><Relationship Id="rId1" Type="http://schemas.openxmlformats.org/officeDocument/2006/relationships/hyperlink" Target="http://www.2imanagement.ch/?id=57&amp;helpdesk&amp;topic=48" TargetMode="External"/><Relationship Id="rId6" Type="http://schemas.openxmlformats.org/officeDocument/2006/relationships/chart" Target="../charts/chart12.xml"/><Relationship Id="rId11" Type="http://schemas.openxmlformats.org/officeDocument/2006/relationships/chart" Target="../charts/chart15.xml"/><Relationship Id="rId5" Type="http://schemas.openxmlformats.org/officeDocument/2006/relationships/hyperlink" Target="#Canvas!A1"/><Relationship Id="rId15" Type="http://schemas.openxmlformats.org/officeDocument/2006/relationships/chart" Target="../charts/chart19.xml"/><Relationship Id="rId10" Type="http://schemas.openxmlformats.org/officeDocument/2006/relationships/chart" Target="../charts/chart14.xml"/><Relationship Id="rId19" Type="http://schemas.openxmlformats.org/officeDocument/2006/relationships/image" Target="../media/image1.emf"/><Relationship Id="rId4" Type="http://schemas.openxmlformats.org/officeDocument/2006/relationships/hyperlink" Target="#Chances!top_chances"/><Relationship Id="rId9" Type="http://schemas.openxmlformats.org/officeDocument/2006/relationships/chart" Target="../charts/chart13.xml"/><Relationship Id="rId14" Type="http://schemas.openxmlformats.org/officeDocument/2006/relationships/chart" Target="../charts/chart18.xml"/></Relationships>
</file>

<file path=xl/drawings/_rels/drawing6.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hyperlink" Target="http://www.2imanagement.ch/?id=57&amp;helpdesk&amp;topic=48" TargetMode="External"/><Relationship Id="rId7" Type="http://schemas.openxmlformats.org/officeDocument/2006/relationships/hyperlink" Target="#Canvas!A1"/><Relationship Id="rId2" Type="http://schemas.openxmlformats.org/officeDocument/2006/relationships/image" Target="../media/image8.gif"/><Relationship Id="rId1" Type="http://schemas.openxmlformats.org/officeDocument/2006/relationships/hyperlink" Target="#graph_stakeholder"/><Relationship Id="rId6" Type="http://schemas.openxmlformats.org/officeDocument/2006/relationships/hyperlink" Target="#graph_2_stakeholder"/><Relationship Id="rId5" Type="http://schemas.openxmlformats.org/officeDocument/2006/relationships/chart" Target="../charts/chart23.xml"/><Relationship Id="rId4" Type="http://schemas.openxmlformats.org/officeDocument/2006/relationships/hyperlink" Target="#Stakeholder!C5"/></Relationships>
</file>

<file path=xl/drawings/_rels/drawing7.xml.rels><?xml version="1.0" encoding="UTF-8" standalone="yes"?>
<Relationships xmlns="http://schemas.openxmlformats.org/package/2006/relationships"><Relationship Id="rId8" Type="http://schemas.openxmlformats.org/officeDocument/2006/relationships/hyperlink" Target="#Wertkette!C130"/><Relationship Id="rId13" Type="http://schemas.openxmlformats.org/officeDocument/2006/relationships/chart" Target="../charts/chart25.xml"/><Relationship Id="rId18" Type="http://schemas.openxmlformats.org/officeDocument/2006/relationships/image" Target="../media/image1.emf"/><Relationship Id="rId3" Type="http://schemas.openxmlformats.org/officeDocument/2006/relationships/hyperlink" Target="#Wertkette!C18"/><Relationship Id="rId7" Type="http://schemas.openxmlformats.org/officeDocument/2006/relationships/hyperlink" Target="#Wertkette!C74"/><Relationship Id="rId12" Type="http://schemas.openxmlformats.org/officeDocument/2006/relationships/chart" Target="../charts/chart24.xml"/><Relationship Id="rId17" Type="http://schemas.openxmlformats.org/officeDocument/2006/relationships/hyperlink" Target="#Canvas!A1"/><Relationship Id="rId2" Type="http://schemas.openxmlformats.org/officeDocument/2006/relationships/hyperlink" Target="#top_Porter"/><Relationship Id="rId16" Type="http://schemas.openxmlformats.org/officeDocument/2006/relationships/chart" Target="../charts/chart28.xml"/><Relationship Id="rId1" Type="http://schemas.openxmlformats.org/officeDocument/2006/relationships/hyperlink" Target="http://www.2imanagement.ch/?id=57&amp;helpdesk&amp;topic=48" TargetMode="External"/><Relationship Id="rId6" Type="http://schemas.openxmlformats.org/officeDocument/2006/relationships/hyperlink" Target="#Wertkette!C60"/><Relationship Id="rId11" Type="http://schemas.openxmlformats.org/officeDocument/2006/relationships/hyperlink" Target="#Wertkette!C88"/><Relationship Id="rId5" Type="http://schemas.openxmlformats.org/officeDocument/2006/relationships/hyperlink" Target="#Wertkette!C46"/><Relationship Id="rId15" Type="http://schemas.openxmlformats.org/officeDocument/2006/relationships/chart" Target="../charts/chart27.xml"/><Relationship Id="rId10" Type="http://schemas.openxmlformats.org/officeDocument/2006/relationships/hyperlink" Target="#Wertkette!C102"/><Relationship Id="rId4" Type="http://schemas.openxmlformats.org/officeDocument/2006/relationships/hyperlink" Target="#Wertkette!C32"/><Relationship Id="rId9" Type="http://schemas.openxmlformats.org/officeDocument/2006/relationships/hyperlink" Target="#Wertkette!C116"/><Relationship Id="rId14" Type="http://schemas.openxmlformats.org/officeDocument/2006/relationships/chart" Target="../charts/chart26.xml"/></Relationships>
</file>

<file path=xl/drawings/_rels/drawing8.xml.rels><?xml version="1.0" encoding="UTF-8" standalone="yes"?>
<Relationships xmlns="http://schemas.openxmlformats.org/package/2006/relationships"><Relationship Id="rId3" Type="http://schemas.openxmlformats.org/officeDocument/2006/relationships/image" Target="../media/image8.gif"/><Relationship Id="rId7" Type="http://schemas.openxmlformats.org/officeDocument/2006/relationships/image" Target="../media/image1.emf"/><Relationship Id="rId2" Type="http://schemas.openxmlformats.org/officeDocument/2006/relationships/hyperlink" Target="#Graph_Produkte"/><Relationship Id="rId1" Type="http://schemas.openxmlformats.org/officeDocument/2006/relationships/hyperlink" Target="http://www.2imanagement.ch/?id=57&amp;helpdesk&amp;topic=48" TargetMode="External"/><Relationship Id="rId6" Type="http://schemas.openxmlformats.org/officeDocument/2006/relationships/chart" Target="../charts/chart29.xml"/><Relationship Id="rId5" Type="http://schemas.openxmlformats.org/officeDocument/2006/relationships/hyperlink" Target="#Canvas!A1"/><Relationship Id="rId4" Type="http://schemas.openxmlformats.org/officeDocument/2006/relationships/hyperlink" Target="#Produkte!C5"/></Relationships>
</file>

<file path=xl/drawings/_rels/drawing9.xml.rels><?xml version="1.0" encoding="UTF-8" standalone="yes"?>
<Relationships xmlns="http://schemas.openxmlformats.org/package/2006/relationships"><Relationship Id="rId3" Type="http://schemas.openxmlformats.org/officeDocument/2006/relationships/hyperlink" Target="#top_kundenbeziehung"/><Relationship Id="rId2" Type="http://schemas.openxmlformats.org/officeDocument/2006/relationships/hyperlink" Target="#Canvas!A1"/><Relationship Id="rId1" Type="http://schemas.openxmlformats.org/officeDocument/2006/relationships/hyperlink" Target="http://www.2imanagement.ch/?id=57&amp;helpdesk&amp;topic=48" TargetMode="External"/><Relationship Id="rId4" Type="http://schemas.openxmlformats.org/officeDocument/2006/relationships/image" Target="../media/image1.emf"/></Relationships>
</file>

<file path=xl/drawings/_rels/drawing10.xml.rels><?xml version="1.0" encoding="UTF-8" standalone="yes"?>
<Relationships xmlns="http://schemas.openxmlformats.org/package/2006/relationships"><Relationship Id="rId8" Type="http://schemas.openxmlformats.org/officeDocument/2006/relationships/image" Target="../media/image8.gif"/><Relationship Id="rId13" Type="http://schemas.openxmlformats.org/officeDocument/2006/relationships/image" Target="../media/image1.emf"/><Relationship Id="rId3" Type="http://schemas.openxmlformats.org/officeDocument/2006/relationships/image" Target="../media/image11.jpeg"/><Relationship Id="rId7" Type="http://schemas.openxmlformats.org/officeDocument/2006/relationships/hyperlink" Target="#Graph_Kunden"/><Relationship Id="rId12" Type="http://schemas.openxmlformats.org/officeDocument/2006/relationships/chart" Target="../charts/chart30.xml"/><Relationship Id="rId2" Type="http://schemas.openxmlformats.org/officeDocument/2006/relationships/image" Target="../media/image10.gif"/><Relationship Id="rId1" Type="http://schemas.openxmlformats.org/officeDocument/2006/relationships/image" Target="../media/image9.png"/><Relationship Id="rId6" Type="http://schemas.openxmlformats.org/officeDocument/2006/relationships/hyperlink" Target="#Distribution!E7"/><Relationship Id="rId11" Type="http://schemas.openxmlformats.org/officeDocument/2006/relationships/hyperlink" Target="#Canvas!A1"/><Relationship Id="rId5" Type="http://schemas.openxmlformats.org/officeDocument/2006/relationships/hyperlink" Target="http://www.2imanagement.ch/?id=57&amp;helpdesk&amp;topic=48" TargetMode="External"/><Relationship Id="rId10" Type="http://schemas.openxmlformats.org/officeDocument/2006/relationships/hyperlink" Target="#Kundenbeziehung!E7"/><Relationship Id="rId4" Type="http://schemas.openxmlformats.org/officeDocument/2006/relationships/image" Target="../media/image12.png"/><Relationship Id="rId9" Type="http://schemas.openxmlformats.org/officeDocument/2006/relationships/hyperlink" Target="#top_kunden"/></Relationships>
</file>

<file path=xl/drawings/_rels/drawing11.xml.rels><?xml version="1.0" encoding="UTF-8" standalone="yes"?>
<Relationships xmlns="http://schemas.openxmlformats.org/package/2006/relationships"><Relationship Id="rId3" Type="http://schemas.openxmlformats.org/officeDocument/2006/relationships/hyperlink" Target="#Kernkompetenzen!C6"/><Relationship Id="rId7" Type="http://schemas.openxmlformats.org/officeDocument/2006/relationships/image" Target="../media/image1.emf"/><Relationship Id="rId2" Type="http://schemas.openxmlformats.org/officeDocument/2006/relationships/hyperlink" Target="http://www.2imanagement.ch/?id=57&amp;helpdesk&amp;topic=48" TargetMode="External"/><Relationship Id="rId1" Type="http://schemas.openxmlformats.org/officeDocument/2006/relationships/chart" Target="../charts/chart31.xml"/><Relationship Id="rId6" Type="http://schemas.openxmlformats.org/officeDocument/2006/relationships/hyperlink" Target="#Canvas!A1"/><Relationship Id="rId5" Type="http://schemas.openxmlformats.org/officeDocument/2006/relationships/image" Target="../media/image8.gif"/><Relationship Id="rId4" Type="http://schemas.openxmlformats.org/officeDocument/2006/relationships/hyperlink" Target="#Graph_Kompetenzen"/></Relationships>
</file>

<file path=xl/drawings/_rels/drawing12.xml.rels><?xml version="1.0" encoding="UTF-8" standalone="yes"?>
<Relationships xmlns="http://schemas.openxmlformats.org/package/2006/relationships"><Relationship Id="rId3" Type="http://schemas.openxmlformats.org/officeDocument/2006/relationships/hyperlink" Target="#Distribution!top_distribution"/><Relationship Id="rId2" Type="http://schemas.openxmlformats.org/officeDocument/2006/relationships/hyperlink" Target="#Canvas!A1"/><Relationship Id="rId1" Type="http://schemas.openxmlformats.org/officeDocument/2006/relationships/hyperlink" Target="http://www.2imanagement.ch/?id=57&amp;helpdesk&amp;topic=48" TargetMode="External"/><Relationship Id="rId4" Type="http://schemas.openxmlformats.org/officeDocument/2006/relationships/image" Target="../media/image1.emf"/></Relationships>
</file>

<file path=xl/drawings/_rels/drawing13.xml.rels><?xml version="1.0" encoding="UTF-8" standalone="yes"?>
<Relationships xmlns="http://schemas.openxmlformats.org/package/2006/relationships"><Relationship Id="rId3" Type="http://schemas.openxmlformats.org/officeDocument/2006/relationships/hyperlink" Target="#Canvas!A1"/><Relationship Id="rId2" Type="http://schemas.openxmlformats.org/officeDocument/2006/relationships/hyperlink" Target="http://www.2imanagement.ch/?id=57&amp;helpdesk&amp;topic=48" TargetMode="External"/><Relationship Id="rId1" Type="http://schemas.openxmlformats.org/officeDocument/2006/relationships/chart" Target="../charts/chart32.xml"/><Relationship Id="rId4" Type="http://schemas.openxmlformats.org/officeDocument/2006/relationships/image" Target="../media/image1.emf"/></Relationships>
</file>

<file path=xl/drawings/_rels/drawing14.xml.rels><?xml version="1.0" encoding="UTF-8" standalone="yes"?>
<Relationships xmlns="http://schemas.openxmlformats.org/package/2006/relationships"><Relationship Id="rId3" Type="http://schemas.openxmlformats.org/officeDocument/2006/relationships/hyperlink" Target="#Canvas!A1"/><Relationship Id="rId2" Type="http://schemas.openxmlformats.org/officeDocument/2006/relationships/hyperlink" Target="http://www.2imanagement.ch/?id=57&amp;helpdesk&amp;topic=48" TargetMode="External"/><Relationship Id="rId1" Type="http://schemas.openxmlformats.org/officeDocument/2006/relationships/chart" Target="../charts/chart33.xml"/><Relationship Id="rId4" Type="http://schemas.openxmlformats.org/officeDocument/2006/relationships/image" Target="../media/image1.emf"/></Relationships>
</file>

<file path=xl/drawings/_rels/drawing15.xml.rels><?xml version="1.0" encoding="UTF-8" standalone="yes"?>
<Relationships xmlns="http://schemas.openxmlformats.org/package/2006/relationships"><Relationship Id="rId8" Type="http://schemas.openxmlformats.org/officeDocument/2006/relationships/chart" Target="../charts/chart35.xml"/><Relationship Id="rId13" Type="http://schemas.openxmlformats.org/officeDocument/2006/relationships/chart" Target="../charts/chart40.xml"/><Relationship Id="rId18" Type="http://schemas.openxmlformats.org/officeDocument/2006/relationships/chart" Target="../charts/chart42.xml"/><Relationship Id="rId3" Type="http://schemas.openxmlformats.org/officeDocument/2006/relationships/image" Target="../media/image3.png"/><Relationship Id="rId7" Type="http://schemas.openxmlformats.org/officeDocument/2006/relationships/chart" Target="../charts/chart34.xml"/><Relationship Id="rId12" Type="http://schemas.openxmlformats.org/officeDocument/2006/relationships/chart" Target="../charts/chart39.xml"/><Relationship Id="rId17" Type="http://schemas.openxmlformats.org/officeDocument/2006/relationships/hyperlink" Target="#SGE!A1"/><Relationship Id="rId2" Type="http://schemas.openxmlformats.org/officeDocument/2006/relationships/hyperlink" Target="#'Menu Toolbox'!A1"/><Relationship Id="rId16" Type="http://schemas.openxmlformats.org/officeDocument/2006/relationships/hyperlink" Target="#Entwicklungstrends!A1"/><Relationship Id="rId1" Type="http://schemas.openxmlformats.org/officeDocument/2006/relationships/hyperlink" Target="http://www.2imanagement.ch/?id=57&amp;helpdesk&amp;topic=48" TargetMode="External"/><Relationship Id="rId6" Type="http://schemas.openxmlformats.org/officeDocument/2006/relationships/hyperlink" Target="#top_markt2"/><Relationship Id="rId11" Type="http://schemas.openxmlformats.org/officeDocument/2006/relationships/chart" Target="../charts/chart38.xml"/><Relationship Id="rId5" Type="http://schemas.openxmlformats.org/officeDocument/2006/relationships/image" Target="../media/image8.gif"/><Relationship Id="rId15" Type="http://schemas.openxmlformats.org/officeDocument/2006/relationships/hyperlink" Target="#Branchenstruktur!A1"/><Relationship Id="rId10" Type="http://schemas.openxmlformats.org/officeDocument/2006/relationships/chart" Target="../charts/chart37.xml"/><Relationship Id="rId19" Type="http://schemas.openxmlformats.org/officeDocument/2006/relationships/image" Target="../media/image1.emf"/><Relationship Id="rId4" Type="http://schemas.openxmlformats.org/officeDocument/2006/relationships/hyperlink" Target="#Graph_Kunden"/><Relationship Id="rId9" Type="http://schemas.openxmlformats.org/officeDocument/2006/relationships/chart" Target="../charts/chart36.xml"/><Relationship Id="rId14" Type="http://schemas.openxmlformats.org/officeDocument/2006/relationships/chart" Target="../charts/chart41.xml"/></Relationships>
</file>

<file path=xl/drawings/_rels/drawing16.xml.rels><?xml version="1.0" encoding="UTF-8" standalone="yes"?>
<Relationships xmlns="http://schemas.openxmlformats.org/package/2006/relationships"><Relationship Id="rId8" Type="http://schemas.openxmlformats.org/officeDocument/2006/relationships/hyperlink" Target="#top_2"/><Relationship Id="rId3" Type="http://schemas.openxmlformats.org/officeDocument/2006/relationships/hyperlink" Target="#Kunden"/><Relationship Id="rId7" Type="http://schemas.openxmlformats.org/officeDocument/2006/relationships/hyperlink" Target="http://www.2imanagement.ch/?id=57&amp;helpdesk&amp;topic=48" TargetMode="External"/><Relationship Id="rId2" Type="http://schemas.openxmlformats.org/officeDocument/2006/relationships/hyperlink" Target="#Mitbewerber"/><Relationship Id="rId1" Type="http://schemas.openxmlformats.org/officeDocument/2006/relationships/chart" Target="../charts/chart43.xml"/><Relationship Id="rId6" Type="http://schemas.openxmlformats.org/officeDocument/2006/relationships/hyperlink" Target="#Rivalitaet"/><Relationship Id="rId5" Type="http://schemas.openxmlformats.org/officeDocument/2006/relationships/hyperlink" Target="#Lieferanten"/><Relationship Id="rId10" Type="http://schemas.openxmlformats.org/officeDocument/2006/relationships/image" Target="../media/image1.emf"/><Relationship Id="rId4" Type="http://schemas.openxmlformats.org/officeDocument/2006/relationships/hyperlink" Target="#Ersatzprodukte"/><Relationship Id="rId9" Type="http://schemas.openxmlformats.org/officeDocument/2006/relationships/hyperlink" Target="#Markt!A2"/></Relationships>
</file>

<file path=xl/drawings/_rels/drawing17.xml.rels><?xml version="1.0" encoding="UTF-8" standalone="yes"?>
<Relationships xmlns="http://schemas.openxmlformats.org/package/2006/relationships"><Relationship Id="rId8" Type="http://schemas.openxmlformats.org/officeDocument/2006/relationships/hyperlink" Target="http://www.2imanagement.ch/?id=57&amp;helpdesk&amp;topic=48" TargetMode="External"/><Relationship Id="rId3" Type="http://schemas.openxmlformats.org/officeDocument/2006/relationships/hyperlink" Target="#oekonomisch"/><Relationship Id="rId7" Type="http://schemas.openxmlformats.org/officeDocument/2006/relationships/hyperlink" Target="#oekologisch"/><Relationship Id="rId2" Type="http://schemas.openxmlformats.org/officeDocument/2006/relationships/hyperlink" Target="#politisch"/><Relationship Id="rId1" Type="http://schemas.openxmlformats.org/officeDocument/2006/relationships/chart" Target="../charts/chart44.xml"/><Relationship Id="rId6" Type="http://schemas.openxmlformats.org/officeDocument/2006/relationships/hyperlink" Target="#rechtlich"/><Relationship Id="rId11" Type="http://schemas.openxmlformats.org/officeDocument/2006/relationships/image" Target="../media/image1.emf"/><Relationship Id="rId5" Type="http://schemas.openxmlformats.org/officeDocument/2006/relationships/hyperlink" Target="#technologisch"/><Relationship Id="rId10" Type="http://schemas.openxmlformats.org/officeDocument/2006/relationships/hyperlink" Target="#Markt!A2"/><Relationship Id="rId4" Type="http://schemas.openxmlformats.org/officeDocument/2006/relationships/hyperlink" Target="#soziologisch"/><Relationship Id="rId9" Type="http://schemas.openxmlformats.org/officeDocument/2006/relationships/hyperlink" Target="#top_entwicklungstrends"/></Relationships>
</file>

<file path=xl/drawings/_rels/drawing18.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hyperlink" Target="#Markt!A2"/><Relationship Id="rId1" Type="http://schemas.openxmlformats.org/officeDocument/2006/relationships/hyperlink" Target="http://www.2imanagement.ch/?id=57&amp;helpdesk&amp;topic=48" TargetMode="External"/></Relationships>
</file>

<file path=xl/drawings/_rels/drawing19.xml.rels><?xml version="1.0" encoding="UTF-8" standalone="yes"?>
<Relationships xmlns="http://schemas.openxmlformats.org/package/2006/relationships"><Relationship Id="rId8" Type="http://schemas.openxmlformats.org/officeDocument/2006/relationships/hyperlink" Target="http://www.2imanagement.ch/?id=57&amp;helpdesk&amp;topic=48" TargetMode="External"/><Relationship Id="rId3" Type="http://schemas.openxmlformats.org/officeDocument/2006/relationships/hyperlink" Target="#Lebenszyklus!A1"/><Relationship Id="rId7" Type="http://schemas.openxmlformats.org/officeDocument/2006/relationships/hyperlink" Target="#Benchmark!A1"/><Relationship Id="rId2" Type="http://schemas.openxmlformats.org/officeDocument/2006/relationships/hyperlink" Target="#Portfolio!A1"/><Relationship Id="rId1" Type="http://schemas.openxmlformats.org/officeDocument/2006/relationships/hyperlink" Target="#Kunden!A1"/><Relationship Id="rId6" Type="http://schemas.openxmlformats.org/officeDocument/2006/relationships/hyperlink" Target="#Matrix!A1"/><Relationship Id="rId5" Type="http://schemas.openxmlformats.org/officeDocument/2006/relationships/hyperlink" Target="#Marketingmix!A1"/><Relationship Id="rId10" Type="http://schemas.openxmlformats.org/officeDocument/2006/relationships/image" Target="../media/image3.png"/><Relationship Id="rId4" Type="http://schemas.openxmlformats.org/officeDocument/2006/relationships/hyperlink" Target="#Kommunikation!A1"/><Relationship Id="rId9" Type="http://schemas.openxmlformats.org/officeDocument/2006/relationships/hyperlink" Target="#'Menu Toolbox'!A1"/></Relationships>
</file>

<file path=xl/drawings/_rels/drawing20.xml.rels><?xml version="1.0" encoding="UTF-8" standalone="yes"?>
<Relationships xmlns="http://schemas.openxmlformats.org/package/2006/relationships"><Relationship Id="rId8" Type="http://schemas.openxmlformats.org/officeDocument/2006/relationships/hyperlink" Target="#'Menu Toolbox'!A1"/><Relationship Id="rId13" Type="http://schemas.openxmlformats.org/officeDocument/2006/relationships/hyperlink" Target="#Marketing!A1"/><Relationship Id="rId3" Type="http://schemas.openxmlformats.org/officeDocument/2006/relationships/image" Target="../media/image14.jpeg"/><Relationship Id="rId7" Type="http://schemas.openxmlformats.org/officeDocument/2006/relationships/hyperlink" Target="http://www.2imanagement.ch/?id=57&amp;helpdesk&amp;topic=48" TargetMode="External"/><Relationship Id="rId12" Type="http://schemas.openxmlformats.org/officeDocument/2006/relationships/hyperlink" Target="#McKinsey"/><Relationship Id="rId2" Type="http://schemas.openxmlformats.org/officeDocument/2006/relationships/image" Target="../media/image13.jpeg"/><Relationship Id="rId1" Type="http://schemas.openxmlformats.org/officeDocument/2006/relationships/chart" Target="../charts/chart45.xml"/><Relationship Id="rId6" Type="http://schemas.openxmlformats.org/officeDocument/2006/relationships/chart" Target="../charts/chart46.xml"/><Relationship Id="rId11" Type="http://schemas.openxmlformats.org/officeDocument/2006/relationships/hyperlink" Target="#top_portfolio"/><Relationship Id="rId5" Type="http://schemas.openxmlformats.org/officeDocument/2006/relationships/image" Target="../media/image16.jpeg"/><Relationship Id="rId15" Type="http://schemas.openxmlformats.org/officeDocument/2006/relationships/image" Target="../media/image1.emf"/><Relationship Id="rId10" Type="http://schemas.openxmlformats.org/officeDocument/2006/relationships/hyperlink" Target="#up"/><Relationship Id="rId4" Type="http://schemas.openxmlformats.org/officeDocument/2006/relationships/image" Target="../media/image15.jpeg"/><Relationship Id="rId9" Type="http://schemas.openxmlformats.org/officeDocument/2006/relationships/image" Target="../media/image3.png"/><Relationship Id="rId14" Type="http://schemas.openxmlformats.org/officeDocument/2006/relationships/hyperlink" Target="#Produkte!C5"/></Relationships>
</file>

<file path=xl/drawings/_rels/drawing21.xml.rels><?xml version="1.0" encoding="UTF-8" standalone="yes"?>
<Relationships xmlns="http://schemas.openxmlformats.org/package/2006/relationships"><Relationship Id="rId3" Type="http://schemas.openxmlformats.org/officeDocument/2006/relationships/hyperlink" Target="#Marketing!A1"/><Relationship Id="rId2" Type="http://schemas.openxmlformats.org/officeDocument/2006/relationships/hyperlink" Target="#Portfolio!C34"/><Relationship Id="rId1" Type="http://schemas.openxmlformats.org/officeDocument/2006/relationships/hyperlink" Target="http://www.2imanagement.ch/?id=57&amp;helpdesk&amp;topic=48" TargetMode="External"/><Relationship Id="rId4" Type="http://schemas.openxmlformats.org/officeDocument/2006/relationships/image" Target="../media/image1.emf"/></Relationships>
</file>

<file path=xl/drawings/_rels/drawing22.xml.rels><?xml version="1.0" encoding="UTF-8" standalone="yes"?>
<Relationships xmlns="http://schemas.openxmlformats.org/package/2006/relationships"><Relationship Id="rId3" Type="http://schemas.openxmlformats.org/officeDocument/2006/relationships/hyperlink" Target="http://www.2imanagement.ch/?id=57&amp;helpdesk&amp;topic=48" TargetMode="External"/><Relationship Id="rId2" Type="http://schemas.openxmlformats.org/officeDocument/2006/relationships/chart" Target="../charts/chart47.xml"/><Relationship Id="rId1" Type="http://schemas.openxmlformats.org/officeDocument/2006/relationships/image" Target="../media/image17.emf"/><Relationship Id="rId5" Type="http://schemas.openxmlformats.org/officeDocument/2006/relationships/image" Target="../media/image1.emf"/><Relationship Id="rId4" Type="http://schemas.openxmlformats.org/officeDocument/2006/relationships/hyperlink" Target="#Marketing!A1"/></Relationships>
</file>

<file path=xl/drawings/_rels/drawing23.xml.rels><?xml version="1.0" encoding="UTF-8" standalone="yes"?>
<Relationships xmlns="http://schemas.openxmlformats.org/package/2006/relationships"><Relationship Id="rId8" Type="http://schemas.openxmlformats.org/officeDocument/2006/relationships/chart" Target="../charts/chart50.xml"/><Relationship Id="rId13" Type="http://schemas.openxmlformats.org/officeDocument/2006/relationships/hyperlink" Target="#Kommunikation!C102"/><Relationship Id="rId18" Type="http://schemas.openxmlformats.org/officeDocument/2006/relationships/chart" Target="../charts/chart55.xml"/><Relationship Id="rId3" Type="http://schemas.openxmlformats.org/officeDocument/2006/relationships/hyperlink" Target="#Kommunikation!C9"/><Relationship Id="rId7" Type="http://schemas.openxmlformats.org/officeDocument/2006/relationships/hyperlink" Target="#Kommunikation!C46"/><Relationship Id="rId12" Type="http://schemas.openxmlformats.org/officeDocument/2006/relationships/chart" Target="../charts/chart52.xml"/><Relationship Id="rId17" Type="http://schemas.openxmlformats.org/officeDocument/2006/relationships/hyperlink" Target="#Kommunikation!C116"/><Relationship Id="rId2" Type="http://schemas.openxmlformats.org/officeDocument/2006/relationships/hyperlink" Target="#top_Porter"/><Relationship Id="rId16" Type="http://schemas.openxmlformats.org/officeDocument/2006/relationships/chart" Target="../charts/chart54.xml"/><Relationship Id="rId20" Type="http://schemas.openxmlformats.org/officeDocument/2006/relationships/image" Target="../media/image1.emf"/><Relationship Id="rId1" Type="http://schemas.openxmlformats.org/officeDocument/2006/relationships/hyperlink" Target="http://www.2imanagement.ch/?id=57&amp;helpdesk&amp;topic=48" TargetMode="External"/><Relationship Id="rId6" Type="http://schemas.openxmlformats.org/officeDocument/2006/relationships/chart" Target="../charts/chart49.xml"/><Relationship Id="rId11" Type="http://schemas.openxmlformats.org/officeDocument/2006/relationships/hyperlink" Target="#Kommunikation!C74"/><Relationship Id="rId5" Type="http://schemas.openxmlformats.org/officeDocument/2006/relationships/hyperlink" Target="#Kommunikation!C32"/><Relationship Id="rId15" Type="http://schemas.openxmlformats.org/officeDocument/2006/relationships/hyperlink" Target="#Kommunikation!C88"/><Relationship Id="rId10" Type="http://schemas.openxmlformats.org/officeDocument/2006/relationships/chart" Target="../charts/chart51.xml"/><Relationship Id="rId19" Type="http://schemas.openxmlformats.org/officeDocument/2006/relationships/hyperlink" Target="#Marketing!A1"/><Relationship Id="rId4" Type="http://schemas.openxmlformats.org/officeDocument/2006/relationships/chart" Target="../charts/chart48.xml"/><Relationship Id="rId9" Type="http://schemas.openxmlformats.org/officeDocument/2006/relationships/hyperlink" Target="#Kommunikation!C60"/><Relationship Id="rId14" Type="http://schemas.openxmlformats.org/officeDocument/2006/relationships/chart" Target="../charts/chart53.xml"/></Relationships>
</file>

<file path=xl/drawings/_rels/drawing24.xml.rels><?xml version="1.0" encoding="UTF-8" standalone="yes"?>
<Relationships xmlns="http://schemas.openxmlformats.org/package/2006/relationships"><Relationship Id="rId3" Type="http://schemas.openxmlformats.org/officeDocument/2006/relationships/hyperlink" Target="#Marketing!A1"/><Relationship Id="rId2" Type="http://schemas.openxmlformats.org/officeDocument/2006/relationships/hyperlink" Target="#Marketingmix!A2"/><Relationship Id="rId1" Type="http://schemas.openxmlformats.org/officeDocument/2006/relationships/hyperlink" Target="http://www.2imanagement.ch/?id=57&amp;helpdesk&amp;topic=48" TargetMode="External"/><Relationship Id="rId4" Type="http://schemas.openxmlformats.org/officeDocument/2006/relationships/image" Target="../media/image1.emf"/></Relationships>
</file>

<file path=xl/drawings/_rels/drawing25.xml.rels><?xml version="1.0" encoding="UTF-8" standalone="yes"?>
<Relationships xmlns="http://schemas.openxmlformats.org/package/2006/relationships"><Relationship Id="rId3" Type="http://schemas.openxmlformats.org/officeDocument/2006/relationships/chart" Target="../charts/chart56.xml"/><Relationship Id="rId2" Type="http://schemas.openxmlformats.org/officeDocument/2006/relationships/hyperlink" Target="#Matrix!A2"/><Relationship Id="rId1" Type="http://schemas.openxmlformats.org/officeDocument/2006/relationships/hyperlink" Target="http://www.2imanagement.ch/?id=57&amp;helpdesk&amp;topic=48" TargetMode="External"/><Relationship Id="rId5" Type="http://schemas.openxmlformats.org/officeDocument/2006/relationships/image" Target="../media/image1.emf"/><Relationship Id="rId4" Type="http://schemas.openxmlformats.org/officeDocument/2006/relationships/hyperlink" Target="#Marketing!A1"/></Relationships>
</file>

<file path=xl/drawings/_rels/drawing2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Menu Toolbox'!A1"/><Relationship Id="rId1" Type="http://schemas.openxmlformats.org/officeDocument/2006/relationships/hyperlink" Target="http://www.2imanagement.ch/?id=57&amp;helpdesk&amp;topic=48" TargetMode="External"/><Relationship Id="rId4" Type="http://schemas.openxmlformats.org/officeDocument/2006/relationships/image" Target="../media/image1.emf"/></Relationships>
</file>

<file path=xl/drawings/_rels/drawing27.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image" Target="../media/image3.png"/><Relationship Id="rId7" Type="http://schemas.openxmlformats.org/officeDocument/2006/relationships/chart" Target="../charts/chart57.xml"/><Relationship Id="rId2" Type="http://schemas.openxmlformats.org/officeDocument/2006/relationships/hyperlink" Target="#'Menu Toolbox'!A1"/><Relationship Id="rId1" Type="http://schemas.openxmlformats.org/officeDocument/2006/relationships/hyperlink" Target="http://www.2imanagement.ch/?id=57&amp;helpdesk&amp;topic=48" TargetMode="External"/><Relationship Id="rId6" Type="http://schemas.openxmlformats.org/officeDocument/2006/relationships/image" Target="../media/image8.gif"/><Relationship Id="rId5" Type="http://schemas.openxmlformats.org/officeDocument/2006/relationships/hyperlink" Target="#Graph_Risk"/><Relationship Id="rId4" Type="http://schemas.openxmlformats.org/officeDocument/2006/relationships/hyperlink" Target="#Risikomgmt!C5"/></Relationships>
</file>

<file path=xl/drawings/_rels/drawing28.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1.emf"/><Relationship Id="rId2" Type="http://schemas.openxmlformats.org/officeDocument/2006/relationships/hyperlink" Target="#'Menu Toolbox'!A1"/><Relationship Id="rId1" Type="http://schemas.openxmlformats.org/officeDocument/2006/relationships/hyperlink" Target="http://www.2imanagement.ch/?id=57&amp;helpdesk&amp;topic=48" TargetMode="External"/><Relationship Id="rId6" Type="http://schemas.openxmlformats.org/officeDocument/2006/relationships/image" Target="../media/image19.png"/><Relationship Id="rId5" Type="http://schemas.openxmlformats.org/officeDocument/2006/relationships/hyperlink" Target="#Grobplan!FM14"/><Relationship Id="rId4" Type="http://schemas.openxmlformats.org/officeDocument/2006/relationships/hyperlink" Target="#Grobplan!J14"/></Relationships>
</file>

<file path=xl/drawings/_rels/drawing29.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hyperlink" Target="http://www.2imanagement.ch/?id=57&amp;helpdesk&amp;topic=48" TargetMode="External"/><Relationship Id="rId7" Type="http://schemas.openxmlformats.org/officeDocument/2006/relationships/hyperlink" Target="#Vision!A1"/><Relationship Id="rId2" Type="http://schemas.openxmlformats.org/officeDocument/2006/relationships/chart" Target="../charts/chart58.xml"/><Relationship Id="rId1" Type="http://schemas.openxmlformats.org/officeDocument/2006/relationships/image" Target="../media/image20.emf"/><Relationship Id="rId6" Type="http://schemas.openxmlformats.org/officeDocument/2006/relationships/hyperlink" Target="#PESTLE!A1"/><Relationship Id="rId5" Type="http://schemas.openxmlformats.org/officeDocument/2006/relationships/image" Target="../media/image3.png"/><Relationship Id="rId4" Type="http://schemas.openxmlformats.org/officeDocument/2006/relationships/hyperlink" Target="#'Menu Toolbox'!A1"/></Relationships>
</file>

<file path=xl/drawings/_rels/drawing30.xml.rels><?xml version="1.0" encoding="UTF-8" standalone="yes"?>
<Relationships xmlns="http://schemas.openxmlformats.org/package/2006/relationships"><Relationship Id="rId8" Type="http://schemas.openxmlformats.org/officeDocument/2006/relationships/hyperlink" Target="#top"/><Relationship Id="rId3" Type="http://schemas.openxmlformats.org/officeDocument/2006/relationships/hyperlink" Target="#PESTLE!C48"/><Relationship Id="rId7" Type="http://schemas.openxmlformats.org/officeDocument/2006/relationships/hyperlink" Target="#PESTLE!C17"/><Relationship Id="rId2" Type="http://schemas.openxmlformats.org/officeDocument/2006/relationships/hyperlink" Target="#PESTLE!C34"/><Relationship Id="rId1" Type="http://schemas.openxmlformats.org/officeDocument/2006/relationships/chart" Target="../charts/chart59.xml"/><Relationship Id="rId6" Type="http://schemas.openxmlformats.org/officeDocument/2006/relationships/hyperlink" Target="#PESTLE!C90"/><Relationship Id="rId11" Type="http://schemas.openxmlformats.org/officeDocument/2006/relationships/image" Target="../media/image1.emf"/><Relationship Id="rId5" Type="http://schemas.openxmlformats.org/officeDocument/2006/relationships/hyperlink" Target="#PESTLE!C76"/><Relationship Id="rId10" Type="http://schemas.openxmlformats.org/officeDocument/2006/relationships/hyperlink" Target="#Potenzial!A2"/><Relationship Id="rId4" Type="http://schemas.openxmlformats.org/officeDocument/2006/relationships/hyperlink" Target="#PESTLE!C62"/><Relationship Id="rId9" Type="http://schemas.openxmlformats.org/officeDocument/2006/relationships/hyperlink" Target="http://www.2imanagement.ch/?id=57&amp;helpdesk&amp;topic=48" TargetMode="External"/></Relationships>
</file>

<file path=xl/drawings/_rels/drawing31.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hyperlink" Target="#Potenzial!A2"/><Relationship Id="rId1" Type="http://schemas.openxmlformats.org/officeDocument/2006/relationships/hyperlink" Target="http://www.2imanagement.ch/?id=57&amp;helpdesk&amp;topic=48" TargetMode="External"/></Relationships>
</file>

<file path=xl/drawings/_rels/drawing3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Menu Toolbox'!A1"/><Relationship Id="rId1" Type="http://schemas.openxmlformats.org/officeDocument/2006/relationships/hyperlink" Target="http://www.2imanagement.ch/?id=57&amp;helpdesk&amp;topic=48" TargetMode="External"/><Relationship Id="rId4" Type="http://schemas.openxmlformats.org/officeDocument/2006/relationships/image" Target="../media/image1.emf"/></Relationships>
</file>

<file path=xl/drawings/_rels/drawing33.xml.rels><?xml version="1.0" encoding="UTF-8" standalone="yes"?>
<Relationships xmlns="http://schemas.openxmlformats.org/package/2006/relationships"><Relationship Id="rId3" Type="http://schemas.openxmlformats.org/officeDocument/2006/relationships/hyperlink" Target=":/" TargetMode="External"/><Relationship Id="rId2" Type="http://schemas.openxmlformats.org/officeDocument/2006/relationships/image" Target="../media/image3.png"/><Relationship Id="rId1" Type="http://schemas.openxmlformats.org/officeDocument/2006/relationships/hyperlink" Target="#'Menu Toolbox'!A1"/><Relationship Id="rId5" Type="http://schemas.openxmlformats.org/officeDocument/2006/relationships/hyperlink" Target="https://www.2imanagement.ch/?id=52" TargetMode="External"/><Relationship Id="rId4" Type="http://schemas.openxmlformats.org/officeDocument/2006/relationships/image" Target="../media/image22.png"/></Relationships>
</file>

<file path=xl/drawings/_rels/drawing34.xml.rels><?xml version="1.0" encoding="UTF-8" standalone="yes"?>
<Relationships xmlns="http://schemas.openxmlformats.org/package/2006/relationships"><Relationship Id="rId3" Type="http://schemas.openxmlformats.org/officeDocument/2006/relationships/image" Target="../media/image23.jpeg"/><Relationship Id="rId2" Type="http://schemas.openxmlformats.org/officeDocument/2006/relationships/image" Target="../media/image3.png"/><Relationship Id="rId1" Type="http://schemas.openxmlformats.org/officeDocument/2006/relationships/hyperlink" Target="#'Menu Toolbox'!A1"/></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22.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8.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29.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21.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5</xdr:col>
      <xdr:colOff>133627</xdr:colOff>
      <xdr:row>12</xdr:row>
      <xdr:rowOff>114300</xdr:rowOff>
    </xdr:from>
    <xdr:to>
      <xdr:col>8</xdr:col>
      <xdr:colOff>134234</xdr:colOff>
      <xdr:row>22</xdr:row>
      <xdr:rowOff>142875</xdr:rowOff>
    </xdr:to>
    <xdr:sp macro="" textlink="">
      <xdr:nvSpPr>
        <xdr:cNvPr id="61" name="Ellipse 27">
          <a:hlinkClick xmlns:r="http://schemas.openxmlformats.org/officeDocument/2006/relationships" r:id="rId1"/>
          <a:extLst>
            <a:ext uri="{FF2B5EF4-FFF2-40B4-BE49-F238E27FC236}">
              <a16:creationId xmlns:a16="http://schemas.microsoft.com/office/drawing/2014/main" id="{00000000-0008-0000-0100-00003D000000}"/>
            </a:ext>
          </a:extLst>
        </xdr:cNvPr>
        <xdr:cNvSpPr/>
      </xdr:nvSpPr>
      <xdr:spPr bwMode="auto">
        <a:xfrm>
          <a:off x="2305327" y="2752725"/>
          <a:ext cx="1867507" cy="1914525"/>
        </a:xfrm>
        <a:prstGeom prst="ellipse">
          <a:avLst/>
        </a:prstGeom>
        <a:gradFill>
          <a:gsLst>
            <a:gs pos="0">
              <a:schemeClr val="accent1">
                <a:tint val="50000"/>
                <a:satMod val="300000"/>
              </a:schemeClr>
            </a:gs>
            <a:gs pos="35000">
              <a:schemeClr val="accent1">
                <a:tint val="37000"/>
                <a:satMod val="300000"/>
              </a:schemeClr>
            </a:gs>
            <a:gs pos="100000">
              <a:schemeClr val="accent1">
                <a:tint val="15000"/>
                <a:satMod val="350000"/>
              </a:schemeClr>
            </a:gs>
          </a:gsLst>
        </a:gradFill>
        <a:ln w="19050">
          <a:noFill/>
          <a:headEnd type="none" w="med" len="med"/>
          <a:tailEnd type="none" w="med" len="med"/>
        </a:ln>
      </xdr:spPr>
      <xdr:style>
        <a:lnRef idx="1">
          <a:schemeClr val="accent1"/>
        </a:lnRef>
        <a:fillRef idx="2">
          <a:schemeClr val="accent1"/>
        </a:fillRef>
        <a:effectRef idx="1">
          <a:schemeClr val="accent1"/>
        </a:effectRef>
        <a:fontRef idx="minor">
          <a:schemeClr val="dk1"/>
        </a:fontRef>
      </xdr:style>
      <xdr:txBody>
        <a:bodyPr vert="horz" wrap="square" lIns="0" tIns="0" rIns="0" bIns="0" numCol="1" rtlCol="0" anchor="ctr"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chemeClr val="dk1"/>
              </a:solidFill>
              <a:latin typeface="+mn-lt"/>
              <a:ea typeface="+mn-ea"/>
              <a:cs typeface="+mn-cs"/>
            </a:defRPr>
          </a:lvl1pPr>
          <a:lvl2pPr marL="457200" algn="ctr" rtl="0" fontAlgn="base">
            <a:spcBef>
              <a:spcPct val="0"/>
            </a:spcBef>
            <a:spcAft>
              <a:spcPct val="0"/>
            </a:spcAft>
            <a:buFont typeface="Times" pitchFamily="18" charset="0"/>
            <a:defRPr sz="3200" b="1" kern="1200">
              <a:solidFill>
                <a:schemeClr val="dk1"/>
              </a:solidFill>
              <a:latin typeface="+mn-lt"/>
              <a:ea typeface="+mn-ea"/>
              <a:cs typeface="+mn-cs"/>
            </a:defRPr>
          </a:lvl2pPr>
          <a:lvl3pPr marL="914400" algn="ctr" rtl="0" fontAlgn="base">
            <a:spcBef>
              <a:spcPct val="0"/>
            </a:spcBef>
            <a:spcAft>
              <a:spcPct val="0"/>
            </a:spcAft>
            <a:buFont typeface="Times" pitchFamily="18" charset="0"/>
            <a:defRPr sz="3200" b="1" kern="1200">
              <a:solidFill>
                <a:schemeClr val="dk1"/>
              </a:solidFill>
              <a:latin typeface="+mn-lt"/>
              <a:ea typeface="+mn-ea"/>
              <a:cs typeface="+mn-cs"/>
            </a:defRPr>
          </a:lvl3pPr>
          <a:lvl4pPr marL="1371600" algn="ctr" rtl="0" fontAlgn="base">
            <a:spcBef>
              <a:spcPct val="0"/>
            </a:spcBef>
            <a:spcAft>
              <a:spcPct val="0"/>
            </a:spcAft>
            <a:buFont typeface="Times" pitchFamily="18" charset="0"/>
            <a:defRPr sz="3200" b="1" kern="1200">
              <a:solidFill>
                <a:schemeClr val="dk1"/>
              </a:solidFill>
              <a:latin typeface="+mn-lt"/>
              <a:ea typeface="+mn-ea"/>
              <a:cs typeface="+mn-cs"/>
            </a:defRPr>
          </a:lvl4pPr>
          <a:lvl5pPr marL="1828800" algn="ctr" rtl="0" fontAlgn="base">
            <a:spcBef>
              <a:spcPct val="0"/>
            </a:spcBef>
            <a:spcAft>
              <a:spcPct val="0"/>
            </a:spcAft>
            <a:buFont typeface="Times" pitchFamily="18" charset="0"/>
            <a:defRPr sz="3200" b="1" kern="1200">
              <a:solidFill>
                <a:schemeClr val="dk1"/>
              </a:solidFill>
              <a:latin typeface="+mn-lt"/>
              <a:ea typeface="+mn-ea"/>
              <a:cs typeface="+mn-cs"/>
            </a:defRPr>
          </a:lvl5pPr>
          <a:lvl6pPr marL="2286000" algn="l" defTabSz="914400" rtl="0" eaLnBrk="1" latinLnBrk="0" hangingPunct="1">
            <a:defRPr sz="3200" b="1" kern="1200">
              <a:solidFill>
                <a:schemeClr val="dk1"/>
              </a:solidFill>
              <a:latin typeface="+mn-lt"/>
              <a:ea typeface="+mn-ea"/>
              <a:cs typeface="+mn-cs"/>
            </a:defRPr>
          </a:lvl6pPr>
          <a:lvl7pPr marL="2743200" algn="l" defTabSz="914400" rtl="0" eaLnBrk="1" latinLnBrk="0" hangingPunct="1">
            <a:defRPr sz="3200" b="1" kern="1200">
              <a:solidFill>
                <a:schemeClr val="dk1"/>
              </a:solidFill>
              <a:latin typeface="+mn-lt"/>
              <a:ea typeface="+mn-ea"/>
              <a:cs typeface="+mn-cs"/>
            </a:defRPr>
          </a:lvl7pPr>
          <a:lvl8pPr marL="3200400" algn="l" defTabSz="914400" rtl="0" eaLnBrk="1" latinLnBrk="0" hangingPunct="1">
            <a:defRPr sz="3200" b="1" kern="1200">
              <a:solidFill>
                <a:schemeClr val="dk1"/>
              </a:solidFill>
              <a:latin typeface="+mn-lt"/>
              <a:ea typeface="+mn-ea"/>
              <a:cs typeface="+mn-cs"/>
            </a:defRPr>
          </a:lvl8pPr>
          <a:lvl9pPr marL="3657600" algn="l" defTabSz="914400" rtl="0" eaLnBrk="1" latinLnBrk="0" hangingPunct="1">
            <a:defRPr sz="3200" b="1" kern="1200">
              <a:solidFill>
                <a:schemeClr val="dk1"/>
              </a:solidFill>
              <a:latin typeface="+mn-lt"/>
              <a:ea typeface="+mn-ea"/>
              <a:cs typeface="+mn-cs"/>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pPr>
          <a:r>
            <a:rPr kumimoji="0" lang="de-CH" sz="2000" b="0" i="0" u="none" strike="noStrike" cap="none" normalizeH="0" baseline="0">
              <a:ln>
                <a:noFill/>
              </a:ln>
              <a:solidFill>
                <a:schemeClr val="accent1">
                  <a:lumMod val="75000"/>
                </a:schemeClr>
              </a:solidFill>
              <a:effectLst/>
              <a:latin typeface="Calibri Light" panose="020F0302020204030204" pitchFamily="34" charset="0"/>
              <a:cs typeface="Calibri Light" panose="020F0302020204030204" pitchFamily="34" charset="0"/>
            </a:rPr>
            <a:t>BUSINESS</a:t>
          </a:r>
          <a:br>
            <a:rPr kumimoji="0" lang="de-CH" sz="2000" b="0" i="0" u="none" strike="noStrike" cap="none" normalizeH="0" baseline="0">
              <a:ln>
                <a:noFill/>
              </a:ln>
              <a:solidFill>
                <a:schemeClr val="accent1">
                  <a:lumMod val="75000"/>
                </a:schemeClr>
              </a:solidFill>
              <a:effectLst/>
              <a:latin typeface="Calibri Light" panose="020F0302020204030204" pitchFamily="34" charset="0"/>
              <a:cs typeface="Calibri Light" panose="020F0302020204030204" pitchFamily="34" charset="0"/>
            </a:rPr>
          </a:br>
          <a:r>
            <a:rPr kumimoji="0" lang="de-CH" sz="2000" b="0" i="0" u="none" strike="noStrike" cap="none" normalizeH="0" baseline="0">
              <a:ln>
                <a:noFill/>
              </a:ln>
              <a:solidFill>
                <a:schemeClr val="accent1">
                  <a:lumMod val="75000"/>
                </a:schemeClr>
              </a:solidFill>
              <a:effectLst/>
              <a:latin typeface="Calibri Light" panose="020F0302020204030204" pitchFamily="34" charset="0"/>
              <a:cs typeface="Calibri Light" panose="020F0302020204030204" pitchFamily="34" charset="0"/>
            </a:rPr>
            <a:t>PLA</a:t>
          </a:r>
          <a:r>
            <a:rPr kumimoji="0" lang="de-CH" sz="2000" b="0" i="0" u="none" strike="noStrike" kern="1200" cap="none" normalizeH="0" baseline="0">
              <a:ln>
                <a:noFill/>
              </a:ln>
              <a:solidFill>
                <a:schemeClr val="accent1">
                  <a:lumMod val="75000"/>
                </a:schemeClr>
              </a:solidFill>
              <a:effectLst/>
              <a:latin typeface="Calibri Light" panose="020F0302020204030204" pitchFamily="34" charset="0"/>
              <a:ea typeface="+mn-ea"/>
              <a:cs typeface="Calibri Light" panose="020F0302020204030204" pitchFamily="34" charset="0"/>
            </a:rPr>
            <a:t>N</a:t>
          </a:r>
        </a:p>
      </xdr:txBody>
    </xdr:sp>
    <xdr:clientData/>
  </xdr:twoCellAnchor>
  <mc:AlternateContent xmlns:mc="http://schemas.openxmlformats.org/markup-compatibility/2006">
    <mc:Choice xmlns:a14="http://schemas.microsoft.com/office/drawing/2010/main" Requires="a14">
      <xdr:twoCellAnchor editAs="oneCell">
        <xdr:from>
          <xdr:col>9</xdr:col>
          <xdr:colOff>647700</xdr:colOff>
          <xdr:row>1</xdr:row>
          <xdr:rowOff>68580</xdr:rowOff>
        </xdr:from>
        <xdr:to>
          <xdr:col>10</xdr:col>
          <xdr:colOff>754380</xdr:colOff>
          <xdr:row>1</xdr:row>
          <xdr:rowOff>228600</xdr:rowOff>
        </xdr:to>
        <xdr:sp macro="" textlink="">
          <xdr:nvSpPr>
            <xdr:cNvPr id="96257" name="Drop Down 1" hidden="1">
              <a:extLst>
                <a:ext uri="{63B3BB69-23CF-44E3-9099-C40C66FF867C}">
                  <a14:compatExt spid="_x0000_s96257"/>
                </a:ext>
                <a:ext uri="{FF2B5EF4-FFF2-40B4-BE49-F238E27FC236}">
                  <a16:creationId xmlns:a16="http://schemas.microsoft.com/office/drawing/2014/main" id="{00000000-0008-0000-0100-00000178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9</xdr:col>
      <xdr:colOff>419100</xdr:colOff>
      <xdr:row>1</xdr:row>
      <xdr:rowOff>57150</xdr:rowOff>
    </xdr:from>
    <xdr:to>
      <xdr:col>9</xdr:col>
      <xdr:colOff>591900</xdr:colOff>
      <xdr:row>1</xdr:row>
      <xdr:rowOff>229950</xdr:rowOff>
    </xdr:to>
    <xdr:grpSp>
      <xdr:nvGrpSpPr>
        <xdr:cNvPr id="7" name="Gruppieren 6">
          <a:hlinkClick xmlns:r="http://schemas.openxmlformats.org/officeDocument/2006/relationships" r:id="rId2"/>
          <a:extLst>
            <a:ext uri="{FF2B5EF4-FFF2-40B4-BE49-F238E27FC236}">
              <a16:creationId xmlns:a16="http://schemas.microsoft.com/office/drawing/2014/main" id="{00000000-0008-0000-0100-000007000000}"/>
            </a:ext>
          </a:extLst>
        </xdr:cNvPr>
        <xdr:cNvGrpSpPr/>
      </xdr:nvGrpSpPr>
      <xdr:grpSpPr>
        <a:xfrm>
          <a:off x="5082540" y="613410"/>
          <a:ext cx="172800" cy="172800"/>
          <a:chOff x="8105775" y="571500"/>
          <a:chExt cx="172800" cy="172800"/>
        </a:xfrm>
      </xdr:grpSpPr>
      <xdr:sp macro="" textlink="">
        <xdr:nvSpPr>
          <xdr:cNvPr id="88" name="Rechteck 87">
            <a:extLst>
              <a:ext uri="{FF2B5EF4-FFF2-40B4-BE49-F238E27FC236}">
                <a16:creationId xmlns:a16="http://schemas.microsoft.com/office/drawing/2014/main" id="{00000000-0008-0000-0100-000058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5" name="Textfeld 4">
            <a:extLst>
              <a:ext uri="{FF2B5EF4-FFF2-40B4-BE49-F238E27FC236}">
                <a16:creationId xmlns:a16="http://schemas.microsoft.com/office/drawing/2014/main" id="{00000000-0008-0000-0100-000005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Calibri Light" panose="020F0302020204030204" pitchFamily="34" charset="0"/>
                <a:cs typeface="Calibri Light" panose="020F0302020204030204" pitchFamily="34" charset="0"/>
              </a:rPr>
              <a:t>?</a:t>
            </a:r>
          </a:p>
        </xdr:txBody>
      </xdr:sp>
    </xdr:grpSp>
    <xdr:clientData fPrintsWithSheet="0"/>
  </xdr:twoCellAnchor>
  <xdr:twoCellAnchor editAs="oneCell">
    <xdr:from>
      <xdr:col>5</xdr:col>
      <xdr:colOff>423333</xdr:colOff>
      <xdr:row>5</xdr:row>
      <xdr:rowOff>0</xdr:rowOff>
    </xdr:from>
    <xdr:to>
      <xdr:col>7</xdr:col>
      <xdr:colOff>452732</xdr:colOff>
      <xdr:row>12</xdr:row>
      <xdr:rowOff>15513</xdr:rowOff>
    </xdr:to>
    <xdr:sp macro="" textlink="' '!A6">
      <xdr:nvSpPr>
        <xdr:cNvPr id="65" name="Ellipse 6">
          <a:hlinkClick xmlns:r="http://schemas.openxmlformats.org/officeDocument/2006/relationships" r:id="rId1"/>
          <a:extLst>
            <a:ext uri="{FF2B5EF4-FFF2-40B4-BE49-F238E27FC236}">
              <a16:creationId xmlns:a16="http://schemas.microsoft.com/office/drawing/2014/main" id="{00000000-0008-0000-0100-000041000000}"/>
            </a:ext>
          </a:extLst>
        </xdr:cNvPr>
        <xdr:cNvSpPr/>
      </xdr:nvSpPr>
      <xdr:spPr bwMode="auto">
        <a:xfrm>
          <a:off x="2595033" y="1325079"/>
          <a:ext cx="1296224" cy="1328859"/>
        </a:xfrm>
        <a:prstGeom prst="ellipse">
          <a:avLst/>
        </a:prstGeom>
        <a:gradFill>
          <a:gsLst>
            <a:gs pos="0">
              <a:srgbClr val="A4E5E1">
                <a:alpha val="20000"/>
              </a:srgbClr>
            </a:gs>
            <a:gs pos="100000">
              <a:srgbClr val="A4E5E1">
                <a:alpha val="50000"/>
              </a:srgbClr>
            </a:gs>
          </a:gsLst>
        </a:gradFill>
        <a:ln w="28575">
          <a:noFill/>
          <a:headEnd type="none" w="med" len="med"/>
          <a:tailEnd type="none" w="med" len="med"/>
        </a:ln>
      </xdr:spPr>
      <xdr:style>
        <a:lnRef idx="1">
          <a:schemeClr val="accent1"/>
        </a:lnRef>
        <a:fillRef idx="2">
          <a:schemeClr val="accent1"/>
        </a:fillRef>
        <a:effectRef idx="1">
          <a:schemeClr val="accent1"/>
        </a:effectRef>
        <a:fontRef idx="minor">
          <a:schemeClr val="dk1"/>
        </a:fontRef>
      </xdr:style>
      <xdr:txBody>
        <a:bodyPr vert="horz" wrap="square" lIns="0" tIns="0" rIns="0" bIns="0" numCol="1" rtlCol="0" anchor="ctr"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chemeClr val="dk1"/>
              </a:solidFill>
              <a:latin typeface="+mn-lt"/>
              <a:ea typeface="+mn-ea"/>
              <a:cs typeface="+mn-cs"/>
            </a:defRPr>
          </a:lvl1pPr>
          <a:lvl2pPr marL="457200" algn="ctr" rtl="0" fontAlgn="base">
            <a:spcBef>
              <a:spcPct val="0"/>
            </a:spcBef>
            <a:spcAft>
              <a:spcPct val="0"/>
            </a:spcAft>
            <a:buFont typeface="Times" pitchFamily="18" charset="0"/>
            <a:defRPr sz="3200" b="1" kern="1200">
              <a:solidFill>
                <a:schemeClr val="dk1"/>
              </a:solidFill>
              <a:latin typeface="+mn-lt"/>
              <a:ea typeface="+mn-ea"/>
              <a:cs typeface="+mn-cs"/>
            </a:defRPr>
          </a:lvl2pPr>
          <a:lvl3pPr marL="914400" algn="ctr" rtl="0" fontAlgn="base">
            <a:spcBef>
              <a:spcPct val="0"/>
            </a:spcBef>
            <a:spcAft>
              <a:spcPct val="0"/>
            </a:spcAft>
            <a:buFont typeface="Times" pitchFamily="18" charset="0"/>
            <a:defRPr sz="3200" b="1" kern="1200">
              <a:solidFill>
                <a:schemeClr val="dk1"/>
              </a:solidFill>
              <a:latin typeface="+mn-lt"/>
              <a:ea typeface="+mn-ea"/>
              <a:cs typeface="+mn-cs"/>
            </a:defRPr>
          </a:lvl3pPr>
          <a:lvl4pPr marL="1371600" algn="ctr" rtl="0" fontAlgn="base">
            <a:spcBef>
              <a:spcPct val="0"/>
            </a:spcBef>
            <a:spcAft>
              <a:spcPct val="0"/>
            </a:spcAft>
            <a:buFont typeface="Times" pitchFamily="18" charset="0"/>
            <a:defRPr sz="3200" b="1" kern="1200">
              <a:solidFill>
                <a:schemeClr val="dk1"/>
              </a:solidFill>
              <a:latin typeface="+mn-lt"/>
              <a:ea typeface="+mn-ea"/>
              <a:cs typeface="+mn-cs"/>
            </a:defRPr>
          </a:lvl4pPr>
          <a:lvl5pPr marL="1828800" algn="ctr" rtl="0" fontAlgn="base">
            <a:spcBef>
              <a:spcPct val="0"/>
            </a:spcBef>
            <a:spcAft>
              <a:spcPct val="0"/>
            </a:spcAft>
            <a:buFont typeface="Times" pitchFamily="18" charset="0"/>
            <a:defRPr sz="3200" b="1" kern="1200">
              <a:solidFill>
                <a:schemeClr val="dk1"/>
              </a:solidFill>
              <a:latin typeface="+mn-lt"/>
              <a:ea typeface="+mn-ea"/>
              <a:cs typeface="+mn-cs"/>
            </a:defRPr>
          </a:lvl5pPr>
          <a:lvl6pPr marL="2286000" algn="l" defTabSz="914400" rtl="0" eaLnBrk="1" latinLnBrk="0" hangingPunct="1">
            <a:defRPr sz="3200" b="1" kern="1200">
              <a:solidFill>
                <a:schemeClr val="dk1"/>
              </a:solidFill>
              <a:latin typeface="+mn-lt"/>
              <a:ea typeface="+mn-ea"/>
              <a:cs typeface="+mn-cs"/>
            </a:defRPr>
          </a:lvl6pPr>
          <a:lvl7pPr marL="2743200" algn="l" defTabSz="914400" rtl="0" eaLnBrk="1" latinLnBrk="0" hangingPunct="1">
            <a:defRPr sz="3200" b="1" kern="1200">
              <a:solidFill>
                <a:schemeClr val="dk1"/>
              </a:solidFill>
              <a:latin typeface="+mn-lt"/>
              <a:ea typeface="+mn-ea"/>
              <a:cs typeface="+mn-cs"/>
            </a:defRPr>
          </a:lvl7pPr>
          <a:lvl8pPr marL="3200400" algn="l" defTabSz="914400" rtl="0" eaLnBrk="1" latinLnBrk="0" hangingPunct="1">
            <a:defRPr sz="3200" b="1" kern="1200">
              <a:solidFill>
                <a:schemeClr val="dk1"/>
              </a:solidFill>
              <a:latin typeface="+mn-lt"/>
              <a:ea typeface="+mn-ea"/>
              <a:cs typeface="+mn-cs"/>
            </a:defRPr>
          </a:lvl8pPr>
          <a:lvl9pPr marL="3657600" algn="l" defTabSz="914400" rtl="0" eaLnBrk="1" latinLnBrk="0" hangingPunct="1">
            <a:defRPr sz="3200" b="1" kern="1200">
              <a:solidFill>
                <a:schemeClr val="dk1"/>
              </a:solidFill>
              <a:latin typeface="+mn-lt"/>
              <a:ea typeface="+mn-ea"/>
              <a:cs typeface="+mn-cs"/>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pPr>
          <a:fld id="{24F55A73-C3DA-437C-9DEA-BCAD3B913BD1}" type="TxLink">
            <a:rPr kumimoji="0" lang="en-US" sz="1400" b="0" i="0" u="none" strike="noStrike" cap="none" normalizeH="0" baseline="0">
              <a:ln>
                <a:noFill/>
              </a:ln>
              <a:solidFill>
                <a:schemeClr val="tx2"/>
              </a:solidFill>
              <a:effectLst/>
              <a:latin typeface="Calibri Light" panose="020F0302020204030204" pitchFamily="34" charset="0"/>
              <a:cs typeface="Calibri Light" panose="020F0302020204030204" pitchFamily="34" charset="0"/>
            </a:rPr>
            <a:pPr marL="0" marR="0" indent="0" algn="ctr" defTabSz="914400" rtl="0" eaLnBrk="1" fontAlgn="base" latinLnBrk="0" hangingPunct="1">
              <a:lnSpc>
                <a:spcPct val="100000"/>
              </a:lnSpc>
              <a:spcBef>
                <a:spcPct val="0"/>
              </a:spcBef>
              <a:spcAft>
                <a:spcPct val="0"/>
              </a:spcAft>
              <a:buClrTx/>
              <a:buSzTx/>
              <a:buFont typeface="Times" pitchFamily="18" charset="0"/>
              <a:buNone/>
              <a:tabLst/>
            </a:pPr>
            <a:t>Executive Summary</a:t>
          </a:fld>
          <a:endParaRPr kumimoji="0" lang="de-CH" sz="1400" b="0" i="0" u="none" strike="noStrike" cap="none" normalizeH="0" baseline="0">
            <a:ln>
              <a:noFill/>
            </a:ln>
            <a:solidFill>
              <a:schemeClr val="tx2"/>
            </a:solidFill>
            <a:effectLst/>
            <a:latin typeface="Calibri Light" panose="020F0302020204030204" pitchFamily="34" charset="0"/>
            <a:cs typeface="Calibri Light" panose="020F0302020204030204" pitchFamily="34" charset="0"/>
          </a:endParaRPr>
        </a:p>
      </xdr:txBody>
    </xdr:sp>
    <xdr:clientData/>
  </xdr:twoCellAnchor>
  <xdr:twoCellAnchor editAs="oneCell">
    <xdr:from>
      <xdr:col>7</xdr:col>
      <xdr:colOff>139471</xdr:colOff>
      <xdr:row>6</xdr:row>
      <xdr:rowOff>335533</xdr:rowOff>
    </xdr:from>
    <xdr:to>
      <xdr:col>9</xdr:col>
      <xdr:colOff>349845</xdr:colOff>
      <xdr:row>13</xdr:row>
      <xdr:rowOff>168967</xdr:rowOff>
    </xdr:to>
    <xdr:sp macro="" textlink="' '!A7">
      <xdr:nvSpPr>
        <xdr:cNvPr id="66" name="Ellipse 17">
          <a:hlinkClick xmlns:r="http://schemas.openxmlformats.org/officeDocument/2006/relationships" r:id="rId3"/>
          <a:extLst>
            <a:ext uri="{FF2B5EF4-FFF2-40B4-BE49-F238E27FC236}">
              <a16:creationId xmlns:a16="http://schemas.microsoft.com/office/drawing/2014/main" id="{00000000-0008-0000-0100-000042000000}"/>
            </a:ext>
          </a:extLst>
        </xdr:cNvPr>
        <xdr:cNvSpPr/>
      </xdr:nvSpPr>
      <xdr:spPr bwMode="auto">
        <a:xfrm>
          <a:off x="3577996" y="1659508"/>
          <a:ext cx="1296224" cy="1328859"/>
        </a:xfrm>
        <a:prstGeom prst="ellipse">
          <a:avLst/>
        </a:prstGeom>
        <a:gradFill>
          <a:gsLst>
            <a:gs pos="35000">
              <a:srgbClr val="A4E8D1">
                <a:alpha val="20000"/>
              </a:srgbClr>
            </a:gs>
            <a:gs pos="100000">
              <a:srgbClr val="A4E8D1"/>
            </a:gs>
          </a:gsLst>
        </a:gradFill>
        <a:ln w="28575">
          <a:noFill/>
          <a:headEnd type="none" w="med" len="med"/>
          <a:tailEnd type="none" w="med" len="med"/>
        </a:ln>
      </xdr:spPr>
      <xdr:style>
        <a:lnRef idx="1">
          <a:schemeClr val="accent1"/>
        </a:lnRef>
        <a:fillRef idx="2">
          <a:schemeClr val="accent1"/>
        </a:fillRef>
        <a:effectRef idx="1">
          <a:schemeClr val="accent1"/>
        </a:effectRef>
        <a:fontRef idx="minor">
          <a:schemeClr val="dk1"/>
        </a:fontRef>
      </xdr:style>
      <xdr:txBody>
        <a:bodyPr vert="horz" wrap="square" lIns="0" tIns="0" rIns="0" bIns="0" numCol="1" rtlCol="0" anchor="ctr"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chemeClr val="dk1"/>
              </a:solidFill>
              <a:latin typeface="+mn-lt"/>
              <a:ea typeface="+mn-ea"/>
              <a:cs typeface="+mn-cs"/>
            </a:defRPr>
          </a:lvl1pPr>
          <a:lvl2pPr marL="457200" algn="ctr" rtl="0" fontAlgn="base">
            <a:spcBef>
              <a:spcPct val="0"/>
            </a:spcBef>
            <a:spcAft>
              <a:spcPct val="0"/>
            </a:spcAft>
            <a:buFont typeface="Times" pitchFamily="18" charset="0"/>
            <a:defRPr sz="3200" b="1" kern="1200">
              <a:solidFill>
                <a:schemeClr val="dk1"/>
              </a:solidFill>
              <a:latin typeface="+mn-lt"/>
              <a:ea typeface="+mn-ea"/>
              <a:cs typeface="+mn-cs"/>
            </a:defRPr>
          </a:lvl2pPr>
          <a:lvl3pPr marL="914400" algn="ctr" rtl="0" fontAlgn="base">
            <a:spcBef>
              <a:spcPct val="0"/>
            </a:spcBef>
            <a:spcAft>
              <a:spcPct val="0"/>
            </a:spcAft>
            <a:buFont typeface="Times" pitchFamily="18" charset="0"/>
            <a:defRPr sz="3200" b="1" kern="1200">
              <a:solidFill>
                <a:schemeClr val="dk1"/>
              </a:solidFill>
              <a:latin typeface="+mn-lt"/>
              <a:ea typeface="+mn-ea"/>
              <a:cs typeface="+mn-cs"/>
            </a:defRPr>
          </a:lvl3pPr>
          <a:lvl4pPr marL="1371600" algn="ctr" rtl="0" fontAlgn="base">
            <a:spcBef>
              <a:spcPct val="0"/>
            </a:spcBef>
            <a:spcAft>
              <a:spcPct val="0"/>
            </a:spcAft>
            <a:buFont typeface="Times" pitchFamily="18" charset="0"/>
            <a:defRPr sz="3200" b="1" kern="1200">
              <a:solidFill>
                <a:schemeClr val="dk1"/>
              </a:solidFill>
              <a:latin typeface="+mn-lt"/>
              <a:ea typeface="+mn-ea"/>
              <a:cs typeface="+mn-cs"/>
            </a:defRPr>
          </a:lvl4pPr>
          <a:lvl5pPr marL="1828800" algn="ctr" rtl="0" fontAlgn="base">
            <a:spcBef>
              <a:spcPct val="0"/>
            </a:spcBef>
            <a:spcAft>
              <a:spcPct val="0"/>
            </a:spcAft>
            <a:buFont typeface="Times" pitchFamily="18" charset="0"/>
            <a:defRPr sz="3200" b="1" kern="1200">
              <a:solidFill>
                <a:schemeClr val="dk1"/>
              </a:solidFill>
              <a:latin typeface="+mn-lt"/>
              <a:ea typeface="+mn-ea"/>
              <a:cs typeface="+mn-cs"/>
            </a:defRPr>
          </a:lvl5pPr>
          <a:lvl6pPr marL="2286000" algn="l" defTabSz="914400" rtl="0" eaLnBrk="1" latinLnBrk="0" hangingPunct="1">
            <a:defRPr sz="3200" b="1" kern="1200">
              <a:solidFill>
                <a:schemeClr val="dk1"/>
              </a:solidFill>
              <a:latin typeface="+mn-lt"/>
              <a:ea typeface="+mn-ea"/>
              <a:cs typeface="+mn-cs"/>
            </a:defRPr>
          </a:lvl6pPr>
          <a:lvl7pPr marL="2743200" algn="l" defTabSz="914400" rtl="0" eaLnBrk="1" latinLnBrk="0" hangingPunct="1">
            <a:defRPr sz="3200" b="1" kern="1200">
              <a:solidFill>
                <a:schemeClr val="dk1"/>
              </a:solidFill>
              <a:latin typeface="+mn-lt"/>
              <a:ea typeface="+mn-ea"/>
              <a:cs typeface="+mn-cs"/>
            </a:defRPr>
          </a:lvl7pPr>
          <a:lvl8pPr marL="3200400" algn="l" defTabSz="914400" rtl="0" eaLnBrk="1" latinLnBrk="0" hangingPunct="1">
            <a:defRPr sz="3200" b="1" kern="1200">
              <a:solidFill>
                <a:schemeClr val="dk1"/>
              </a:solidFill>
              <a:latin typeface="+mn-lt"/>
              <a:ea typeface="+mn-ea"/>
              <a:cs typeface="+mn-cs"/>
            </a:defRPr>
          </a:lvl8pPr>
          <a:lvl9pPr marL="3657600" algn="l" defTabSz="914400" rtl="0" eaLnBrk="1" latinLnBrk="0" hangingPunct="1">
            <a:defRPr sz="3200" b="1" kern="1200">
              <a:solidFill>
                <a:schemeClr val="dk1"/>
              </a:solidFill>
              <a:latin typeface="+mn-lt"/>
              <a:ea typeface="+mn-ea"/>
              <a:cs typeface="+mn-cs"/>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pPr>
          <a:fld id="{CE0B8E5D-FFF6-44F7-AE2E-17C446CC43A1}" type="TxLink">
            <a:rPr kumimoji="0" lang="en-US" sz="1400" b="0" i="0" u="none" strike="noStrike" cap="none" normalizeH="0" baseline="0">
              <a:ln>
                <a:noFill/>
              </a:ln>
              <a:solidFill>
                <a:schemeClr val="tx2"/>
              </a:solidFill>
              <a:effectLst/>
              <a:latin typeface="Calibri Light" panose="020F0302020204030204" pitchFamily="34" charset="0"/>
              <a:cs typeface="Calibri Light" panose="020F0302020204030204" pitchFamily="34" charset="0"/>
            </a:rPr>
            <a:pPr marL="0" marR="0" indent="0" algn="ctr" defTabSz="914400" rtl="0" eaLnBrk="1" fontAlgn="base" latinLnBrk="0" hangingPunct="1">
              <a:lnSpc>
                <a:spcPct val="100000"/>
              </a:lnSpc>
              <a:spcBef>
                <a:spcPct val="0"/>
              </a:spcBef>
              <a:spcAft>
                <a:spcPct val="0"/>
              </a:spcAft>
              <a:buClrTx/>
              <a:buSzTx/>
              <a:buFont typeface="Times" pitchFamily="18" charset="0"/>
              <a:buNone/>
              <a:tabLst/>
            </a:pPr>
            <a:t>Business Model</a:t>
          </a:fld>
          <a:endParaRPr kumimoji="0" lang="de-CH" sz="1400" b="0" i="0" u="none" strike="noStrike" cap="none" normalizeH="0" baseline="0">
            <a:ln>
              <a:noFill/>
            </a:ln>
            <a:solidFill>
              <a:schemeClr val="tx2"/>
            </a:solidFill>
            <a:effectLst/>
            <a:latin typeface="Calibri Light" panose="020F0302020204030204" pitchFamily="34" charset="0"/>
            <a:cs typeface="Calibri Light" panose="020F0302020204030204" pitchFamily="34" charset="0"/>
          </a:endParaRPr>
        </a:p>
      </xdr:txBody>
    </xdr:sp>
    <xdr:clientData/>
  </xdr:twoCellAnchor>
  <xdr:twoCellAnchor editAs="oneCell">
    <xdr:from>
      <xdr:col>8</xdr:col>
      <xdr:colOff>152434</xdr:colOff>
      <xdr:row>11</xdr:row>
      <xdr:rowOff>59445</xdr:rowOff>
    </xdr:from>
    <xdr:to>
      <xdr:col>10</xdr:col>
      <xdr:colOff>200883</xdr:colOff>
      <xdr:row>18</xdr:row>
      <xdr:rowOff>83379</xdr:rowOff>
    </xdr:to>
    <xdr:sp macro="" textlink="' '!A13">
      <xdr:nvSpPr>
        <xdr:cNvPr id="68" name="Ellipse 18">
          <a:hlinkClick xmlns:r="http://schemas.openxmlformats.org/officeDocument/2006/relationships" r:id="rId4"/>
          <a:extLst>
            <a:ext uri="{FF2B5EF4-FFF2-40B4-BE49-F238E27FC236}">
              <a16:creationId xmlns:a16="http://schemas.microsoft.com/office/drawing/2014/main" id="{00000000-0008-0000-0100-000044000000}"/>
            </a:ext>
          </a:extLst>
        </xdr:cNvPr>
        <xdr:cNvSpPr/>
      </xdr:nvSpPr>
      <xdr:spPr bwMode="auto">
        <a:xfrm>
          <a:off x="4191034" y="2516895"/>
          <a:ext cx="1296224" cy="1328859"/>
        </a:xfrm>
        <a:prstGeom prst="ellipse">
          <a:avLst/>
        </a:prstGeom>
        <a:gradFill>
          <a:gsLst>
            <a:gs pos="35000">
              <a:srgbClr val="A4EABE">
                <a:alpha val="20000"/>
              </a:srgbClr>
            </a:gs>
            <a:gs pos="100000">
              <a:srgbClr val="A4EABE"/>
            </a:gs>
          </a:gsLst>
          <a:lin ang="16200000" scaled="1"/>
        </a:gradFill>
        <a:ln w="28575">
          <a:noFill/>
          <a:headEnd type="none" w="med" len="med"/>
          <a:tailEnd type="none" w="med" len="med"/>
        </a:ln>
      </xdr:spPr>
      <xdr:style>
        <a:lnRef idx="1">
          <a:schemeClr val="accent1"/>
        </a:lnRef>
        <a:fillRef idx="2">
          <a:schemeClr val="accent1"/>
        </a:fillRef>
        <a:effectRef idx="1">
          <a:schemeClr val="accent1"/>
        </a:effectRef>
        <a:fontRef idx="minor">
          <a:schemeClr val="dk1"/>
        </a:fontRef>
      </xdr:style>
      <xdr:txBody>
        <a:bodyPr vert="horz" wrap="square" lIns="0" tIns="0" rIns="0" bIns="0" numCol="1" rtlCol="0" anchor="ctr"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chemeClr val="dk1"/>
              </a:solidFill>
              <a:latin typeface="+mn-lt"/>
              <a:ea typeface="+mn-ea"/>
              <a:cs typeface="+mn-cs"/>
            </a:defRPr>
          </a:lvl1pPr>
          <a:lvl2pPr marL="457200" algn="ctr" rtl="0" fontAlgn="base">
            <a:spcBef>
              <a:spcPct val="0"/>
            </a:spcBef>
            <a:spcAft>
              <a:spcPct val="0"/>
            </a:spcAft>
            <a:buFont typeface="Times" pitchFamily="18" charset="0"/>
            <a:defRPr sz="3200" b="1" kern="1200">
              <a:solidFill>
                <a:schemeClr val="dk1"/>
              </a:solidFill>
              <a:latin typeface="+mn-lt"/>
              <a:ea typeface="+mn-ea"/>
              <a:cs typeface="+mn-cs"/>
            </a:defRPr>
          </a:lvl2pPr>
          <a:lvl3pPr marL="914400" algn="ctr" rtl="0" fontAlgn="base">
            <a:spcBef>
              <a:spcPct val="0"/>
            </a:spcBef>
            <a:spcAft>
              <a:spcPct val="0"/>
            </a:spcAft>
            <a:buFont typeface="Times" pitchFamily="18" charset="0"/>
            <a:defRPr sz="3200" b="1" kern="1200">
              <a:solidFill>
                <a:schemeClr val="dk1"/>
              </a:solidFill>
              <a:latin typeface="+mn-lt"/>
              <a:ea typeface="+mn-ea"/>
              <a:cs typeface="+mn-cs"/>
            </a:defRPr>
          </a:lvl3pPr>
          <a:lvl4pPr marL="1371600" algn="ctr" rtl="0" fontAlgn="base">
            <a:spcBef>
              <a:spcPct val="0"/>
            </a:spcBef>
            <a:spcAft>
              <a:spcPct val="0"/>
            </a:spcAft>
            <a:buFont typeface="Times" pitchFamily="18" charset="0"/>
            <a:defRPr sz="3200" b="1" kern="1200">
              <a:solidFill>
                <a:schemeClr val="dk1"/>
              </a:solidFill>
              <a:latin typeface="+mn-lt"/>
              <a:ea typeface="+mn-ea"/>
              <a:cs typeface="+mn-cs"/>
            </a:defRPr>
          </a:lvl4pPr>
          <a:lvl5pPr marL="1828800" algn="ctr" rtl="0" fontAlgn="base">
            <a:spcBef>
              <a:spcPct val="0"/>
            </a:spcBef>
            <a:spcAft>
              <a:spcPct val="0"/>
            </a:spcAft>
            <a:buFont typeface="Times" pitchFamily="18" charset="0"/>
            <a:defRPr sz="3200" b="1" kern="1200">
              <a:solidFill>
                <a:schemeClr val="dk1"/>
              </a:solidFill>
              <a:latin typeface="+mn-lt"/>
              <a:ea typeface="+mn-ea"/>
              <a:cs typeface="+mn-cs"/>
            </a:defRPr>
          </a:lvl5pPr>
          <a:lvl6pPr marL="2286000" algn="l" defTabSz="914400" rtl="0" eaLnBrk="1" latinLnBrk="0" hangingPunct="1">
            <a:defRPr sz="3200" b="1" kern="1200">
              <a:solidFill>
                <a:schemeClr val="dk1"/>
              </a:solidFill>
              <a:latin typeface="+mn-lt"/>
              <a:ea typeface="+mn-ea"/>
              <a:cs typeface="+mn-cs"/>
            </a:defRPr>
          </a:lvl6pPr>
          <a:lvl7pPr marL="2743200" algn="l" defTabSz="914400" rtl="0" eaLnBrk="1" latinLnBrk="0" hangingPunct="1">
            <a:defRPr sz="3200" b="1" kern="1200">
              <a:solidFill>
                <a:schemeClr val="dk1"/>
              </a:solidFill>
              <a:latin typeface="+mn-lt"/>
              <a:ea typeface="+mn-ea"/>
              <a:cs typeface="+mn-cs"/>
            </a:defRPr>
          </a:lvl7pPr>
          <a:lvl8pPr marL="3200400" algn="l" defTabSz="914400" rtl="0" eaLnBrk="1" latinLnBrk="0" hangingPunct="1">
            <a:defRPr sz="3200" b="1" kern="1200">
              <a:solidFill>
                <a:schemeClr val="dk1"/>
              </a:solidFill>
              <a:latin typeface="+mn-lt"/>
              <a:ea typeface="+mn-ea"/>
              <a:cs typeface="+mn-cs"/>
            </a:defRPr>
          </a:lvl8pPr>
          <a:lvl9pPr marL="3657600" algn="l" defTabSz="914400" rtl="0" eaLnBrk="1" latinLnBrk="0" hangingPunct="1">
            <a:defRPr sz="3200" b="1" kern="1200">
              <a:solidFill>
                <a:schemeClr val="dk1"/>
              </a:solidFill>
              <a:latin typeface="+mn-lt"/>
              <a:ea typeface="+mn-ea"/>
              <a:cs typeface="+mn-cs"/>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pPr>
          <a:fld id="{1FA2E087-E6A4-4E28-AE30-2DE1088BED9D}" type="TxLink">
            <a:rPr kumimoji="0" lang="en-US" sz="1400" b="0" i="0" u="none" strike="noStrike" cap="none" normalizeH="0" baseline="0">
              <a:ln>
                <a:noFill/>
              </a:ln>
              <a:solidFill>
                <a:schemeClr val="tx2"/>
              </a:solidFill>
              <a:effectLst/>
              <a:latin typeface="Calibri Light" panose="020F0302020204030204" pitchFamily="34" charset="0"/>
              <a:cs typeface="Calibri Light" panose="020F0302020204030204" pitchFamily="34" charset="0"/>
            </a:rPr>
            <a:pPr marL="0" marR="0" indent="0" algn="ctr" defTabSz="914400" rtl="0" eaLnBrk="1" fontAlgn="base" latinLnBrk="0" hangingPunct="1">
              <a:lnSpc>
                <a:spcPct val="100000"/>
              </a:lnSpc>
              <a:spcBef>
                <a:spcPct val="0"/>
              </a:spcBef>
              <a:spcAft>
                <a:spcPct val="0"/>
              </a:spcAft>
              <a:buClrTx/>
              <a:buSzTx/>
              <a:buFont typeface="Times" pitchFamily="18" charset="0"/>
              <a:buNone/>
              <a:tabLst/>
            </a:pPr>
            <a:t>Entreprise</a:t>
          </a:fld>
          <a:endParaRPr kumimoji="0" lang="de-CH" sz="1400" b="0" i="0" u="none" strike="noStrike" cap="none" normalizeH="0" baseline="0">
            <a:ln>
              <a:noFill/>
            </a:ln>
            <a:solidFill>
              <a:schemeClr val="tx2"/>
            </a:solidFill>
            <a:effectLst/>
            <a:latin typeface="Calibri Light" panose="020F0302020204030204" pitchFamily="34" charset="0"/>
            <a:cs typeface="Calibri Light" panose="020F0302020204030204" pitchFamily="34" charset="0"/>
          </a:endParaRPr>
        </a:p>
      </xdr:txBody>
    </xdr:sp>
    <xdr:clientData/>
  </xdr:twoCellAnchor>
  <xdr:twoCellAnchor editAs="oneCell">
    <xdr:from>
      <xdr:col>8</xdr:col>
      <xdr:colOff>152434</xdr:colOff>
      <xdr:row>17</xdr:row>
      <xdr:rowOff>29141</xdr:rowOff>
    </xdr:from>
    <xdr:to>
      <xdr:col>10</xdr:col>
      <xdr:colOff>200883</xdr:colOff>
      <xdr:row>24</xdr:row>
      <xdr:rowOff>24500</xdr:rowOff>
    </xdr:to>
    <xdr:sp macro="" textlink="' '!A9">
      <xdr:nvSpPr>
        <xdr:cNvPr id="77" name="Ellipse 19">
          <a:hlinkClick xmlns:r="http://schemas.openxmlformats.org/officeDocument/2006/relationships" r:id="rId5"/>
          <a:extLst>
            <a:ext uri="{FF2B5EF4-FFF2-40B4-BE49-F238E27FC236}">
              <a16:creationId xmlns:a16="http://schemas.microsoft.com/office/drawing/2014/main" id="{00000000-0008-0000-0100-00004D000000}"/>
            </a:ext>
          </a:extLst>
        </xdr:cNvPr>
        <xdr:cNvSpPr/>
      </xdr:nvSpPr>
      <xdr:spPr bwMode="auto">
        <a:xfrm>
          <a:off x="4191034" y="3601016"/>
          <a:ext cx="1296224" cy="1328859"/>
        </a:xfrm>
        <a:prstGeom prst="ellipse">
          <a:avLst/>
        </a:prstGeom>
        <a:gradFill>
          <a:gsLst>
            <a:gs pos="35000">
              <a:srgbClr val="A2EEAD">
                <a:alpha val="20000"/>
              </a:srgbClr>
            </a:gs>
            <a:gs pos="100000">
              <a:srgbClr val="A2EEAD"/>
            </a:gs>
          </a:gsLst>
        </a:gradFill>
        <a:ln w="28575">
          <a:noFill/>
          <a:headEnd type="none" w="med" len="med"/>
          <a:tailEnd type="none" w="med" len="med"/>
        </a:ln>
      </xdr:spPr>
      <xdr:style>
        <a:lnRef idx="1">
          <a:schemeClr val="accent1"/>
        </a:lnRef>
        <a:fillRef idx="2">
          <a:schemeClr val="accent1"/>
        </a:fillRef>
        <a:effectRef idx="1">
          <a:schemeClr val="accent1"/>
        </a:effectRef>
        <a:fontRef idx="minor">
          <a:schemeClr val="dk1"/>
        </a:fontRef>
      </xdr:style>
      <xdr:txBody>
        <a:bodyPr vert="horz" wrap="square" lIns="0" tIns="0" rIns="0" bIns="0" numCol="1" rtlCol="0" anchor="ctr"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chemeClr val="dk1"/>
              </a:solidFill>
              <a:latin typeface="+mn-lt"/>
              <a:ea typeface="+mn-ea"/>
              <a:cs typeface="+mn-cs"/>
            </a:defRPr>
          </a:lvl1pPr>
          <a:lvl2pPr marL="457200" algn="ctr" rtl="0" fontAlgn="base">
            <a:spcBef>
              <a:spcPct val="0"/>
            </a:spcBef>
            <a:spcAft>
              <a:spcPct val="0"/>
            </a:spcAft>
            <a:buFont typeface="Times" pitchFamily="18" charset="0"/>
            <a:defRPr sz="3200" b="1" kern="1200">
              <a:solidFill>
                <a:schemeClr val="dk1"/>
              </a:solidFill>
              <a:latin typeface="+mn-lt"/>
              <a:ea typeface="+mn-ea"/>
              <a:cs typeface="+mn-cs"/>
            </a:defRPr>
          </a:lvl2pPr>
          <a:lvl3pPr marL="914400" algn="ctr" rtl="0" fontAlgn="base">
            <a:spcBef>
              <a:spcPct val="0"/>
            </a:spcBef>
            <a:spcAft>
              <a:spcPct val="0"/>
            </a:spcAft>
            <a:buFont typeface="Times" pitchFamily="18" charset="0"/>
            <a:defRPr sz="3200" b="1" kern="1200">
              <a:solidFill>
                <a:schemeClr val="dk1"/>
              </a:solidFill>
              <a:latin typeface="+mn-lt"/>
              <a:ea typeface="+mn-ea"/>
              <a:cs typeface="+mn-cs"/>
            </a:defRPr>
          </a:lvl3pPr>
          <a:lvl4pPr marL="1371600" algn="ctr" rtl="0" fontAlgn="base">
            <a:spcBef>
              <a:spcPct val="0"/>
            </a:spcBef>
            <a:spcAft>
              <a:spcPct val="0"/>
            </a:spcAft>
            <a:buFont typeface="Times" pitchFamily="18" charset="0"/>
            <a:defRPr sz="3200" b="1" kern="1200">
              <a:solidFill>
                <a:schemeClr val="dk1"/>
              </a:solidFill>
              <a:latin typeface="+mn-lt"/>
              <a:ea typeface="+mn-ea"/>
              <a:cs typeface="+mn-cs"/>
            </a:defRPr>
          </a:lvl4pPr>
          <a:lvl5pPr marL="1828800" algn="ctr" rtl="0" fontAlgn="base">
            <a:spcBef>
              <a:spcPct val="0"/>
            </a:spcBef>
            <a:spcAft>
              <a:spcPct val="0"/>
            </a:spcAft>
            <a:buFont typeface="Times" pitchFamily="18" charset="0"/>
            <a:defRPr sz="3200" b="1" kern="1200">
              <a:solidFill>
                <a:schemeClr val="dk1"/>
              </a:solidFill>
              <a:latin typeface="+mn-lt"/>
              <a:ea typeface="+mn-ea"/>
              <a:cs typeface="+mn-cs"/>
            </a:defRPr>
          </a:lvl5pPr>
          <a:lvl6pPr marL="2286000" algn="l" defTabSz="914400" rtl="0" eaLnBrk="1" latinLnBrk="0" hangingPunct="1">
            <a:defRPr sz="3200" b="1" kern="1200">
              <a:solidFill>
                <a:schemeClr val="dk1"/>
              </a:solidFill>
              <a:latin typeface="+mn-lt"/>
              <a:ea typeface="+mn-ea"/>
              <a:cs typeface="+mn-cs"/>
            </a:defRPr>
          </a:lvl6pPr>
          <a:lvl7pPr marL="2743200" algn="l" defTabSz="914400" rtl="0" eaLnBrk="1" latinLnBrk="0" hangingPunct="1">
            <a:defRPr sz="3200" b="1" kern="1200">
              <a:solidFill>
                <a:schemeClr val="dk1"/>
              </a:solidFill>
              <a:latin typeface="+mn-lt"/>
              <a:ea typeface="+mn-ea"/>
              <a:cs typeface="+mn-cs"/>
            </a:defRPr>
          </a:lvl7pPr>
          <a:lvl8pPr marL="3200400" algn="l" defTabSz="914400" rtl="0" eaLnBrk="1" latinLnBrk="0" hangingPunct="1">
            <a:defRPr sz="3200" b="1" kern="1200">
              <a:solidFill>
                <a:schemeClr val="dk1"/>
              </a:solidFill>
              <a:latin typeface="+mn-lt"/>
              <a:ea typeface="+mn-ea"/>
              <a:cs typeface="+mn-cs"/>
            </a:defRPr>
          </a:lvl8pPr>
          <a:lvl9pPr marL="3657600" algn="l" defTabSz="914400" rtl="0" eaLnBrk="1" latinLnBrk="0" hangingPunct="1">
            <a:defRPr sz="3200" b="1" kern="1200">
              <a:solidFill>
                <a:schemeClr val="dk1"/>
              </a:solidFill>
              <a:latin typeface="+mn-lt"/>
              <a:ea typeface="+mn-ea"/>
              <a:cs typeface="+mn-cs"/>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pPr>
          <a:fld id="{B9573319-48C7-4F3A-BF8A-D4DAA7012596}" type="TxLink">
            <a:rPr kumimoji="0" lang="en-US" sz="1400" b="0" i="0" u="none" strike="noStrike" cap="none" normalizeH="0" baseline="0">
              <a:ln>
                <a:noFill/>
              </a:ln>
              <a:solidFill>
                <a:schemeClr val="tx2"/>
              </a:solidFill>
              <a:effectLst/>
              <a:latin typeface="Calibri Light" panose="020F0302020204030204" pitchFamily="34" charset="0"/>
              <a:cs typeface="Calibri Light" panose="020F0302020204030204" pitchFamily="34" charset="0"/>
            </a:rPr>
            <a:pPr marL="0" marR="0" indent="0" algn="ctr" defTabSz="914400" rtl="0" eaLnBrk="1" fontAlgn="base" latinLnBrk="0" hangingPunct="1">
              <a:lnSpc>
                <a:spcPct val="100000"/>
              </a:lnSpc>
              <a:spcBef>
                <a:spcPct val="0"/>
              </a:spcBef>
              <a:spcAft>
                <a:spcPct val="0"/>
              </a:spcAft>
              <a:buClrTx/>
              <a:buSzTx/>
              <a:buFont typeface="Times" pitchFamily="18" charset="0"/>
              <a:buNone/>
              <a:tabLst/>
            </a:pPr>
            <a:t>Produits</a:t>
          </a:fld>
          <a:endParaRPr kumimoji="0" lang="de-CH" sz="1400" b="0" i="0" u="none" strike="noStrike" cap="none" normalizeH="0" baseline="0">
            <a:ln>
              <a:noFill/>
            </a:ln>
            <a:solidFill>
              <a:schemeClr val="tx2"/>
            </a:solidFill>
            <a:effectLst/>
            <a:latin typeface="Calibri Light" panose="020F0302020204030204" pitchFamily="34" charset="0"/>
            <a:cs typeface="Calibri Light" panose="020F0302020204030204" pitchFamily="34" charset="0"/>
          </a:endParaRPr>
        </a:p>
      </xdr:txBody>
    </xdr:sp>
    <xdr:clientData/>
  </xdr:twoCellAnchor>
  <xdr:twoCellAnchor editAs="oneCell">
    <xdr:from>
      <xdr:col>5</xdr:col>
      <xdr:colOff>423371</xdr:colOff>
      <xdr:row>23</xdr:row>
      <xdr:rowOff>47668</xdr:rowOff>
    </xdr:from>
    <xdr:to>
      <xdr:col>7</xdr:col>
      <xdr:colOff>452770</xdr:colOff>
      <xdr:row>30</xdr:row>
      <xdr:rowOff>43027</xdr:rowOff>
    </xdr:to>
    <xdr:sp macro="" textlink="' '!A11">
      <xdr:nvSpPr>
        <xdr:cNvPr id="86" name="Ellipse 22">
          <a:hlinkClick xmlns:r="http://schemas.openxmlformats.org/officeDocument/2006/relationships" r:id="rId6"/>
          <a:extLst>
            <a:ext uri="{FF2B5EF4-FFF2-40B4-BE49-F238E27FC236}">
              <a16:creationId xmlns:a16="http://schemas.microsoft.com/office/drawing/2014/main" id="{00000000-0008-0000-0100-000056000000}"/>
            </a:ext>
          </a:extLst>
        </xdr:cNvPr>
        <xdr:cNvSpPr/>
      </xdr:nvSpPr>
      <xdr:spPr bwMode="auto">
        <a:xfrm>
          <a:off x="2595071" y="4762543"/>
          <a:ext cx="1296224" cy="1328859"/>
        </a:xfrm>
        <a:prstGeom prst="ellipse">
          <a:avLst/>
        </a:prstGeom>
        <a:gradFill>
          <a:gsLst>
            <a:gs pos="35000">
              <a:srgbClr val="C8F3A3">
                <a:alpha val="20000"/>
              </a:srgbClr>
            </a:gs>
            <a:gs pos="100000">
              <a:srgbClr val="C8F3A3"/>
            </a:gs>
          </a:gsLst>
        </a:gradFill>
        <a:ln w="28575">
          <a:noFill/>
          <a:headEnd type="none" w="med" len="med"/>
          <a:tailEnd type="none" w="med" len="med"/>
        </a:ln>
      </xdr:spPr>
      <xdr:style>
        <a:lnRef idx="1">
          <a:schemeClr val="accent1"/>
        </a:lnRef>
        <a:fillRef idx="2">
          <a:schemeClr val="accent1"/>
        </a:fillRef>
        <a:effectRef idx="1">
          <a:schemeClr val="accent1"/>
        </a:effectRef>
        <a:fontRef idx="minor">
          <a:schemeClr val="dk1"/>
        </a:fontRef>
      </xdr:style>
      <xdr:txBody>
        <a:bodyPr vert="horz" wrap="square" lIns="0" tIns="0" rIns="0" bIns="0" numCol="1" rtlCol="0" anchor="ctr"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chemeClr val="dk1"/>
              </a:solidFill>
              <a:latin typeface="+mn-lt"/>
              <a:ea typeface="+mn-ea"/>
              <a:cs typeface="+mn-cs"/>
            </a:defRPr>
          </a:lvl1pPr>
          <a:lvl2pPr marL="457200" algn="ctr" rtl="0" fontAlgn="base">
            <a:spcBef>
              <a:spcPct val="0"/>
            </a:spcBef>
            <a:spcAft>
              <a:spcPct val="0"/>
            </a:spcAft>
            <a:buFont typeface="Times" pitchFamily="18" charset="0"/>
            <a:defRPr sz="3200" b="1" kern="1200">
              <a:solidFill>
                <a:schemeClr val="dk1"/>
              </a:solidFill>
              <a:latin typeface="+mn-lt"/>
              <a:ea typeface="+mn-ea"/>
              <a:cs typeface="+mn-cs"/>
            </a:defRPr>
          </a:lvl2pPr>
          <a:lvl3pPr marL="914400" algn="ctr" rtl="0" fontAlgn="base">
            <a:spcBef>
              <a:spcPct val="0"/>
            </a:spcBef>
            <a:spcAft>
              <a:spcPct val="0"/>
            </a:spcAft>
            <a:buFont typeface="Times" pitchFamily="18" charset="0"/>
            <a:defRPr sz="3200" b="1" kern="1200">
              <a:solidFill>
                <a:schemeClr val="dk1"/>
              </a:solidFill>
              <a:latin typeface="+mn-lt"/>
              <a:ea typeface="+mn-ea"/>
              <a:cs typeface="+mn-cs"/>
            </a:defRPr>
          </a:lvl3pPr>
          <a:lvl4pPr marL="1371600" algn="ctr" rtl="0" fontAlgn="base">
            <a:spcBef>
              <a:spcPct val="0"/>
            </a:spcBef>
            <a:spcAft>
              <a:spcPct val="0"/>
            </a:spcAft>
            <a:buFont typeface="Times" pitchFamily="18" charset="0"/>
            <a:defRPr sz="3200" b="1" kern="1200">
              <a:solidFill>
                <a:schemeClr val="dk1"/>
              </a:solidFill>
              <a:latin typeface="+mn-lt"/>
              <a:ea typeface="+mn-ea"/>
              <a:cs typeface="+mn-cs"/>
            </a:defRPr>
          </a:lvl4pPr>
          <a:lvl5pPr marL="1828800" algn="ctr" rtl="0" fontAlgn="base">
            <a:spcBef>
              <a:spcPct val="0"/>
            </a:spcBef>
            <a:spcAft>
              <a:spcPct val="0"/>
            </a:spcAft>
            <a:buFont typeface="Times" pitchFamily="18" charset="0"/>
            <a:defRPr sz="3200" b="1" kern="1200">
              <a:solidFill>
                <a:schemeClr val="dk1"/>
              </a:solidFill>
              <a:latin typeface="+mn-lt"/>
              <a:ea typeface="+mn-ea"/>
              <a:cs typeface="+mn-cs"/>
            </a:defRPr>
          </a:lvl5pPr>
          <a:lvl6pPr marL="2286000" algn="l" defTabSz="914400" rtl="0" eaLnBrk="1" latinLnBrk="0" hangingPunct="1">
            <a:defRPr sz="3200" b="1" kern="1200">
              <a:solidFill>
                <a:schemeClr val="dk1"/>
              </a:solidFill>
              <a:latin typeface="+mn-lt"/>
              <a:ea typeface="+mn-ea"/>
              <a:cs typeface="+mn-cs"/>
            </a:defRPr>
          </a:lvl6pPr>
          <a:lvl7pPr marL="2743200" algn="l" defTabSz="914400" rtl="0" eaLnBrk="1" latinLnBrk="0" hangingPunct="1">
            <a:defRPr sz="3200" b="1" kern="1200">
              <a:solidFill>
                <a:schemeClr val="dk1"/>
              </a:solidFill>
              <a:latin typeface="+mn-lt"/>
              <a:ea typeface="+mn-ea"/>
              <a:cs typeface="+mn-cs"/>
            </a:defRPr>
          </a:lvl7pPr>
          <a:lvl8pPr marL="3200400" algn="l" defTabSz="914400" rtl="0" eaLnBrk="1" latinLnBrk="0" hangingPunct="1">
            <a:defRPr sz="3200" b="1" kern="1200">
              <a:solidFill>
                <a:schemeClr val="dk1"/>
              </a:solidFill>
              <a:latin typeface="+mn-lt"/>
              <a:ea typeface="+mn-ea"/>
              <a:cs typeface="+mn-cs"/>
            </a:defRPr>
          </a:lvl8pPr>
          <a:lvl9pPr marL="3657600" algn="l" defTabSz="914400" rtl="0" eaLnBrk="1" latinLnBrk="0" hangingPunct="1">
            <a:defRPr sz="3200" b="1" kern="1200">
              <a:solidFill>
                <a:schemeClr val="dk1"/>
              </a:solidFill>
              <a:latin typeface="+mn-lt"/>
              <a:ea typeface="+mn-ea"/>
              <a:cs typeface="+mn-cs"/>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pPr>
          <a:fld id="{A5199D41-819C-4318-9FC1-ECAABC5714AE}" type="TxLink">
            <a:rPr kumimoji="0" lang="en-US" sz="1400" b="0" i="0" u="none" strike="noStrike" cap="none" normalizeH="0" baseline="0">
              <a:ln>
                <a:noFill/>
              </a:ln>
              <a:solidFill>
                <a:schemeClr val="tx2"/>
              </a:solidFill>
              <a:effectLst/>
              <a:latin typeface="Calibri Light" panose="020F0302020204030204" pitchFamily="34" charset="0"/>
              <a:cs typeface="Calibri Light" panose="020F0302020204030204" pitchFamily="34" charset="0"/>
            </a:rPr>
            <a:pPr marL="0" marR="0" indent="0" algn="ctr" defTabSz="914400" rtl="0" eaLnBrk="1" fontAlgn="base" latinLnBrk="0" hangingPunct="1">
              <a:lnSpc>
                <a:spcPct val="100000"/>
              </a:lnSpc>
              <a:spcBef>
                <a:spcPct val="0"/>
              </a:spcBef>
              <a:spcAft>
                <a:spcPct val="0"/>
              </a:spcAft>
              <a:buClrTx/>
              <a:buSzTx/>
              <a:buFont typeface="Times" pitchFamily="18" charset="0"/>
              <a:buNone/>
              <a:tabLst/>
            </a:pPr>
            <a:t>Marketing &amp; Distribution</a:t>
          </a:fld>
          <a:endParaRPr kumimoji="0" lang="de-CH" sz="1400" b="0" i="0" u="none" strike="noStrike" cap="none" normalizeH="0" baseline="0">
            <a:ln>
              <a:noFill/>
            </a:ln>
            <a:solidFill>
              <a:schemeClr val="tx2"/>
            </a:solidFill>
            <a:effectLst/>
            <a:latin typeface="Calibri Light" panose="020F0302020204030204" pitchFamily="34" charset="0"/>
            <a:cs typeface="Calibri Light" panose="020F0302020204030204" pitchFamily="34" charset="0"/>
          </a:endParaRPr>
        </a:p>
      </xdr:txBody>
    </xdr:sp>
    <xdr:clientData/>
  </xdr:twoCellAnchor>
  <xdr:twoCellAnchor editAs="oneCell">
    <xdr:from>
      <xdr:col>4</xdr:col>
      <xdr:colOff>207307</xdr:colOff>
      <xdr:row>21</xdr:row>
      <xdr:rowOff>129100</xdr:rowOff>
    </xdr:from>
    <xdr:to>
      <xdr:col>5</xdr:col>
      <xdr:colOff>741531</xdr:colOff>
      <xdr:row>28</xdr:row>
      <xdr:rowOff>124459</xdr:rowOff>
    </xdr:to>
    <xdr:sp macro="" textlink="' '!A12">
      <xdr:nvSpPr>
        <xdr:cNvPr id="87" name="Ellipse 23">
          <a:hlinkClick xmlns:r="http://schemas.openxmlformats.org/officeDocument/2006/relationships" r:id="rId7"/>
          <a:extLst>
            <a:ext uri="{FF2B5EF4-FFF2-40B4-BE49-F238E27FC236}">
              <a16:creationId xmlns:a16="http://schemas.microsoft.com/office/drawing/2014/main" id="{00000000-0008-0000-0100-000057000000}"/>
            </a:ext>
          </a:extLst>
        </xdr:cNvPr>
        <xdr:cNvSpPr/>
      </xdr:nvSpPr>
      <xdr:spPr bwMode="auto">
        <a:xfrm>
          <a:off x="1617007" y="4462975"/>
          <a:ext cx="1296224" cy="1328859"/>
        </a:xfrm>
        <a:prstGeom prst="ellipse">
          <a:avLst/>
        </a:prstGeom>
        <a:gradFill>
          <a:gsLst>
            <a:gs pos="35000">
              <a:srgbClr val="DDF4A2">
                <a:alpha val="20000"/>
              </a:srgbClr>
            </a:gs>
            <a:gs pos="100000">
              <a:srgbClr val="DDF4A2"/>
            </a:gs>
          </a:gsLst>
        </a:gradFill>
        <a:ln w="28575">
          <a:noFill/>
          <a:headEnd type="none" w="med" len="med"/>
          <a:tailEnd type="none" w="med" len="med"/>
        </a:ln>
      </xdr:spPr>
      <xdr:style>
        <a:lnRef idx="1">
          <a:schemeClr val="accent1"/>
        </a:lnRef>
        <a:fillRef idx="2">
          <a:schemeClr val="accent1"/>
        </a:fillRef>
        <a:effectRef idx="1">
          <a:schemeClr val="accent1"/>
        </a:effectRef>
        <a:fontRef idx="minor">
          <a:schemeClr val="dk1"/>
        </a:fontRef>
      </xdr:style>
      <xdr:txBody>
        <a:bodyPr vert="horz" wrap="square" lIns="0" tIns="0" rIns="0" bIns="0" numCol="1" rtlCol="0" anchor="ctr"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chemeClr val="dk1"/>
              </a:solidFill>
              <a:latin typeface="+mn-lt"/>
              <a:ea typeface="+mn-ea"/>
              <a:cs typeface="+mn-cs"/>
            </a:defRPr>
          </a:lvl1pPr>
          <a:lvl2pPr marL="457200" algn="ctr" rtl="0" fontAlgn="base">
            <a:spcBef>
              <a:spcPct val="0"/>
            </a:spcBef>
            <a:spcAft>
              <a:spcPct val="0"/>
            </a:spcAft>
            <a:buFont typeface="Times" pitchFamily="18" charset="0"/>
            <a:defRPr sz="3200" b="1" kern="1200">
              <a:solidFill>
                <a:schemeClr val="dk1"/>
              </a:solidFill>
              <a:latin typeface="+mn-lt"/>
              <a:ea typeface="+mn-ea"/>
              <a:cs typeface="+mn-cs"/>
            </a:defRPr>
          </a:lvl2pPr>
          <a:lvl3pPr marL="914400" algn="ctr" rtl="0" fontAlgn="base">
            <a:spcBef>
              <a:spcPct val="0"/>
            </a:spcBef>
            <a:spcAft>
              <a:spcPct val="0"/>
            </a:spcAft>
            <a:buFont typeface="Times" pitchFamily="18" charset="0"/>
            <a:defRPr sz="3200" b="1" kern="1200">
              <a:solidFill>
                <a:schemeClr val="dk1"/>
              </a:solidFill>
              <a:latin typeface="+mn-lt"/>
              <a:ea typeface="+mn-ea"/>
              <a:cs typeface="+mn-cs"/>
            </a:defRPr>
          </a:lvl3pPr>
          <a:lvl4pPr marL="1371600" algn="ctr" rtl="0" fontAlgn="base">
            <a:spcBef>
              <a:spcPct val="0"/>
            </a:spcBef>
            <a:spcAft>
              <a:spcPct val="0"/>
            </a:spcAft>
            <a:buFont typeface="Times" pitchFamily="18" charset="0"/>
            <a:defRPr sz="3200" b="1" kern="1200">
              <a:solidFill>
                <a:schemeClr val="dk1"/>
              </a:solidFill>
              <a:latin typeface="+mn-lt"/>
              <a:ea typeface="+mn-ea"/>
              <a:cs typeface="+mn-cs"/>
            </a:defRPr>
          </a:lvl4pPr>
          <a:lvl5pPr marL="1828800" algn="ctr" rtl="0" fontAlgn="base">
            <a:spcBef>
              <a:spcPct val="0"/>
            </a:spcBef>
            <a:spcAft>
              <a:spcPct val="0"/>
            </a:spcAft>
            <a:buFont typeface="Times" pitchFamily="18" charset="0"/>
            <a:defRPr sz="3200" b="1" kern="1200">
              <a:solidFill>
                <a:schemeClr val="dk1"/>
              </a:solidFill>
              <a:latin typeface="+mn-lt"/>
              <a:ea typeface="+mn-ea"/>
              <a:cs typeface="+mn-cs"/>
            </a:defRPr>
          </a:lvl5pPr>
          <a:lvl6pPr marL="2286000" algn="l" defTabSz="914400" rtl="0" eaLnBrk="1" latinLnBrk="0" hangingPunct="1">
            <a:defRPr sz="3200" b="1" kern="1200">
              <a:solidFill>
                <a:schemeClr val="dk1"/>
              </a:solidFill>
              <a:latin typeface="+mn-lt"/>
              <a:ea typeface="+mn-ea"/>
              <a:cs typeface="+mn-cs"/>
            </a:defRPr>
          </a:lvl6pPr>
          <a:lvl7pPr marL="2743200" algn="l" defTabSz="914400" rtl="0" eaLnBrk="1" latinLnBrk="0" hangingPunct="1">
            <a:defRPr sz="3200" b="1" kern="1200">
              <a:solidFill>
                <a:schemeClr val="dk1"/>
              </a:solidFill>
              <a:latin typeface="+mn-lt"/>
              <a:ea typeface="+mn-ea"/>
              <a:cs typeface="+mn-cs"/>
            </a:defRPr>
          </a:lvl7pPr>
          <a:lvl8pPr marL="3200400" algn="l" defTabSz="914400" rtl="0" eaLnBrk="1" latinLnBrk="0" hangingPunct="1">
            <a:defRPr sz="3200" b="1" kern="1200">
              <a:solidFill>
                <a:schemeClr val="dk1"/>
              </a:solidFill>
              <a:latin typeface="+mn-lt"/>
              <a:ea typeface="+mn-ea"/>
              <a:cs typeface="+mn-cs"/>
            </a:defRPr>
          </a:lvl8pPr>
          <a:lvl9pPr marL="3657600" algn="l" defTabSz="914400" rtl="0" eaLnBrk="1" latinLnBrk="0" hangingPunct="1">
            <a:defRPr sz="3200" b="1" kern="1200">
              <a:solidFill>
                <a:schemeClr val="dk1"/>
              </a:solidFill>
              <a:latin typeface="+mn-lt"/>
              <a:ea typeface="+mn-ea"/>
              <a:cs typeface="+mn-cs"/>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pPr>
          <a:fld id="{CDDF8396-EF1C-42DC-ACAD-7360E88B5E34}" type="TxLink">
            <a:rPr kumimoji="0" lang="en-US" sz="1400" b="0" i="0" u="none" strike="noStrike" cap="none" normalizeH="0" baseline="0">
              <a:ln>
                <a:noFill/>
              </a:ln>
              <a:solidFill>
                <a:schemeClr val="tx2"/>
              </a:solidFill>
              <a:effectLst/>
              <a:latin typeface="Calibri Light" panose="020F0302020204030204" pitchFamily="34" charset="0"/>
              <a:cs typeface="Calibri Light" panose="020F0302020204030204" pitchFamily="34" charset="0"/>
            </a:rPr>
            <a:pPr marL="0" marR="0" indent="0" algn="ctr" defTabSz="914400" rtl="0" eaLnBrk="1" fontAlgn="base" latinLnBrk="0" hangingPunct="1">
              <a:lnSpc>
                <a:spcPct val="100000"/>
              </a:lnSpc>
              <a:spcBef>
                <a:spcPct val="0"/>
              </a:spcBef>
              <a:spcAft>
                <a:spcPct val="0"/>
              </a:spcAft>
              <a:buClrTx/>
              <a:buSzTx/>
              <a:buFont typeface="Times" pitchFamily="18" charset="0"/>
              <a:buNone/>
              <a:tabLst/>
            </a:pPr>
            <a:t>Analyse SWOT</a:t>
          </a:fld>
          <a:endParaRPr kumimoji="0" lang="de-CH" sz="1400" b="0" i="0" u="none" strike="noStrike" cap="none" normalizeH="0" baseline="0">
            <a:ln>
              <a:noFill/>
            </a:ln>
            <a:solidFill>
              <a:schemeClr val="tx2"/>
            </a:solidFill>
            <a:effectLst/>
            <a:latin typeface="Calibri Light" panose="020F0302020204030204" pitchFamily="34" charset="0"/>
            <a:cs typeface="Calibri Light" panose="020F0302020204030204" pitchFamily="34" charset="0"/>
          </a:endParaRPr>
        </a:p>
      </xdr:txBody>
    </xdr:sp>
    <xdr:clientData/>
  </xdr:twoCellAnchor>
  <xdr:twoCellAnchor editAs="oneCell">
    <xdr:from>
      <xdr:col>3</xdr:col>
      <xdr:colOff>363235</xdr:colOff>
      <xdr:row>16</xdr:row>
      <xdr:rowOff>187521</xdr:rowOff>
    </xdr:from>
    <xdr:to>
      <xdr:col>5</xdr:col>
      <xdr:colOff>135459</xdr:colOff>
      <xdr:row>24</xdr:row>
      <xdr:rowOff>0</xdr:rowOff>
    </xdr:to>
    <xdr:sp macro="" textlink="' '!A22">
      <xdr:nvSpPr>
        <xdr:cNvPr id="89" name="Ellipse 24">
          <a:hlinkClick xmlns:r="http://schemas.openxmlformats.org/officeDocument/2006/relationships" r:id="rId8"/>
          <a:extLst>
            <a:ext uri="{FF2B5EF4-FFF2-40B4-BE49-F238E27FC236}">
              <a16:creationId xmlns:a16="http://schemas.microsoft.com/office/drawing/2014/main" id="{00000000-0008-0000-0100-000059000000}"/>
            </a:ext>
          </a:extLst>
        </xdr:cNvPr>
        <xdr:cNvSpPr/>
      </xdr:nvSpPr>
      <xdr:spPr bwMode="auto">
        <a:xfrm>
          <a:off x="1010935" y="3568896"/>
          <a:ext cx="1296224" cy="1328859"/>
        </a:xfrm>
        <a:prstGeom prst="ellipse">
          <a:avLst/>
        </a:prstGeom>
        <a:gradFill>
          <a:gsLst>
            <a:gs pos="35000">
              <a:srgbClr val="F4F8A3">
                <a:alpha val="20000"/>
              </a:srgbClr>
            </a:gs>
            <a:gs pos="100000">
              <a:srgbClr val="F4F8A3"/>
            </a:gs>
          </a:gsLst>
        </a:gradFill>
        <a:ln w="28575">
          <a:noFill/>
          <a:headEnd type="none" w="med" len="med"/>
          <a:tailEnd type="none" w="med" len="med"/>
        </a:ln>
      </xdr:spPr>
      <xdr:style>
        <a:lnRef idx="1">
          <a:schemeClr val="accent1"/>
        </a:lnRef>
        <a:fillRef idx="2">
          <a:schemeClr val="accent1"/>
        </a:fillRef>
        <a:effectRef idx="1">
          <a:schemeClr val="accent1"/>
        </a:effectRef>
        <a:fontRef idx="minor">
          <a:schemeClr val="dk1"/>
        </a:fontRef>
      </xdr:style>
      <xdr:txBody>
        <a:bodyPr vert="horz" wrap="square" lIns="0" tIns="0" rIns="0" bIns="0" numCol="1" rtlCol="0" anchor="ctr"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chemeClr val="dk1"/>
              </a:solidFill>
              <a:latin typeface="+mn-lt"/>
              <a:ea typeface="+mn-ea"/>
              <a:cs typeface="+mn-cs"/>
            </a:defRPr>
          </a:lvl1pPr>
          <a:lvl2pPr marL="457200" algn="ctr" rtl="0" fontAlgn="base">
            <a:spcBef>
              <a:spcPct val="0"/>
            </a:spcBef>
            <a:spcAft>
              <a:spcPct val="0"/>
            </a:spcAft>
            <a:buFont typeface="Times" pitchFamily="18" charset="0"/>
            <a:defRPr sz="3200" b="1" kern="1200">
              <a:solidFill>
                <a:schemeClr val="dk1"/>
              </a:solidFill>
              <a:latin typeface="+mn-lt"/>
              <a:ea typeface="+mn-ea"/>
              <a:cs typeface="+mn-cs"/>
            </a:defRPr>
          </a:lvl2pPr>
          <a:lvl3pPr marL="914400" algn="ctr" rtl="0" fontAlgn="base">
            <a:spcBef>
              <a:spcPct val="0"/>
            </a:spcBef>
            <a:spcAft>
              <a:spcPct val="0"/>
            </a:spcAft>
            <a:buFont typeface="Times" pitchFamily="18" charset="0"/>
            <a:defRPr sz="3200" b="1" kern="1200">
              <a:solidFill>
                <a:schemeClr val="dk1"/>
              </a:solidFill>
              <a:latin typeface="+mn-lt"/>
              <a:ea typeface="+mn-ea"/>
              <a:cs typeface="+mn-cs"/>
            </a:defRPr>
          </a:lvl3pPr>
          <a:lvl4pPr marL="1371600" algn="ctr" rtl="0" fontAlgn="base">
            <a:spcBef>
              <a:spcPct val="0"/>
            </a:spcBef>
            <a:spcAft>
              <a:spcPct val="0"/>
            </a:spcAft>
            <a:buFont typeface="Times" pitchFamily="18" charset="0"/>
            <a:defRPr sz="3200" b="1" kern="1200">
              <a:solidFill>
                <a:schemeClr val="dk1"/>
              </a:solidFill>
              <a:latin typeface="+mn-lt"/>
              <a:ea typeface="+mn-ea"/>
              <a:cs typeface="+mn-cs"/>
            </a:defRPr>
          </a:lvl4pPr>
          <a:lvl5pPr marL="1828800" algn="ctr" rtl="0" fontAlgn="base">
            <a:spcBef>
              <a:spcPct val="0"/>
            </a:spcBef>
            <a:spcAft>
              <a:spcPct val="0"/>
            </a:spcAft>
            <a:buFont typeface="Times" pitchFamily="18" charset="0"/>
            <a:defRPr sz="3200" b="1" kern="1200">
              <a:solidFill>
                <a:schemeClr val="dk1"/>
              </a:solidFill>
              <a:latin typeface="+mn-lt"/>
              <a:ea typeface="+mn-ea"/>
              <a:cs typeface="+mn-cs"/>
            </a:defRPr>
          </a:lvl5pPr>
          <a:lvl6pPr marL="2286000" algn="l" defTabSz="914400" rtl="0" eaLnBrk="1" latinLnBrk="0" hangingPunct="1">
            <a:defRPr sz="3200" b="1" kern="1200">
              <a:solidFill>
                <a:schemeClr val="dk1"/>
              </a:solidFill>
              <a:latin typeface="+mn-lt"/>
              <a:ea typeface="+mn-ea"/>
              <a:cs typeface="+mn-cs"/>
            </a:defRPr>
          </a:lvl6pPr>
          <a:lvl7pPr marL="2743200" algn="l" defTabSz="914400" rtl="0" eaLnBrk="1" latinLnBrk="0" hangingPunct="1">
            <a:defRPr sz="3200" b="1" kern="1200">
              <a:solidFill>
                <a:schemeClr val="dk1"/>
              </a:solidFill>
              <a:latin typeface="+mn-lt"/>
              <a:ea typeface="+mn-ea"/>
              <a:cs typeface="+mn-cs"/>
            </a:defRPr>
          </a:lvl7pPr>
          <a:lvl8pPr marL="3200400" algn="l" defTabSz="914400" rtl="0" eaLnBrk="1" latinLnBrk="0" hangingPunct="1">
            <a:defRPr sz="3200" b="1" kern="1200">
              <a:solidFill>
                <a:schemeClr val="dk1"/>
              </a:solidFill>
              <a:latin typeface="+mn-lt"/>
              <a:ea typeface="+mn-ea"/>
              <a:cs typeface="+mn-cs"/>
            </a:defRPr>
          </a:lvl8pPr>
          <a:lvl9pPr marL="3657600" algn="l" defTabSz="914400" rtl="0" eaLnBrk="1" latinLnBrk="0" hangingPunct="1">
            <a:defRPr sz="3200" b="1" kern="1200">
              <a:solidFill>
                <a:schemeClr val="dk1"/>
              </a:solidFill>
              <a:latin typeface="+mn-lt"/>
              <a:ea typeface="+mn-ea"/>
              <a:cs typeface="+mn-cs"/>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pPr>
          <a:fld id="{D509E884-22EF-446C-864F-BFE3DE11AE85}" type="TxLink">
            <a:rPr kumimoji="0" lang="en-US" sz="1400" b="0" i="0" u="none" strike="noStrike" cap="none" normalizeH="0" baseline="0">
              <a:ln>
                <a:noFill/>
              </a:ln>
              <a:solidFill>
                <a:schemeClr val="tx2"/>
              </a:solidFill>
              <a:effectLst/>
              <a:latin typeface="Calibri Light" panose="020F0302020204030204" pitchFamily="34" charset="0"/>
              <a:cs typeface="Calibri Light" panose="020F0302020204030204" pitchFamily="34" charset="0"/>
            </a:rPr>
            <a:pPr marL="0" marR="0" indent="0" algn="ctr" defTabSz="914400" rtl="0" eaLnBrk="1" fontAlgn="base" latinLnBrk="0" hangingPunct="1">
              <a:lnSpc>
                <a:spcPct val="100000"/>
              </a:lnSpc>
              <a:spcBef>
                <a:spcPct val="0"/>
              </a:spcBef>
              <a:spcAft>
                <a:spcPct val="0"/>
              </a:spcAft>
              <a:buClrTx/>
              <a:buSzTx/>
              <a:buFont typeface="Times" pitchFamily="18" charset="0"/>
              <a:buNone/>
              <a:tabLst/>
            </a:pPr>
            <a:t>Risques</a:t>
          </a:fld>
          <a:endParaRPr kumimoji="0" lang="de-CH" sz="1400" b="0" i="0" u="none" strike="noStrike" cap="none" normalizeH="0" baseline="0">
            <a:ln>
              <a:noFill/>
            </a:ln>
            <a:solidFill>
              <a:schemeClr val="tx2"/>
            </a:solidFill>
            <a:effectLst/>
            <a:latin typeface="Calibri Light" panose="020F0302020204030204" pitchFamily="34" charset="0"/>
            <a:cs typeface="Calibri Light" panose="020F0302020204030204" pitchFamily="34" charset="0"/>
          </a:endParaRPr>
        </a:p>
      </xdr:txBody>
    </xdr:sp>
    <xdr:clientData/>
  </xdr:twoCellAnchor>
  <xdr:twoCellAnchor editAs="oneCell">
    <xdr:from>
      <xdr:col>3</xdr:col>
      <xdr:colOff>363235</xdr:colOff>
      <xdr:row>11</xdr:row>
      <xdr:rowOff>40311</xdr:rowOff>
    </xdr:from>
    <xdr:to>
      <xdr:col>5</xdr:col>
      <xdr:colOff>135459</xdr:colOff>
      <xdr:row>18</xdr:row>
      <xdr:rowOff>64245</xdr:rowOff>
    </xdr:to>
    <xdr:sp macro="" textlink="' '!A14">
      <xdr:nvSpPr>
        <xdr:cNvPr id="90" name="Ellipse 25">
          <a:hlinkClick xmlns:r="http://schemas.openxmlformats.org/officeDocument/2006/relationships" r:id="rId9"/>
          <a:extLst>
            <a:ext uri="{FF2B5EF4-FFF2-40B4-BE49-F238E27FC236}">
              <a16:creationId xmlns:a16="http://schemas.microsoft.com/office/drawing/2014/main" id="{00000000-0008-0000-0100-00005A000000}"/>
            </a:ext>
          </a:extLst>
        </xdr:cNvPr>
        <xdr:cNvSpPr/>
      </xdr:nvSpPr>
      <xdr:spPr bwMode="auto">
        <a:xfrm>
          <a:off x="1010935" y="2497761"/>
          <a:ext cx="1296224" cy="1328859"/>
        </a:xfrm>
        <a:prstGeom prst="ellipse">
          <a:avLst/>
        </a:prstGeom>
        <a:gradFill>
          <a:gsLst>
            <a:gs pos="35000">
              <a:srgbClr val="F9E1A3">
                <a:alpha val="20000"/>
              </a:srgbClr>
            </a:gs>
            <a:gs pos="100000">
              <a:srgbClr val="F9E1A3"/>
            </a:gs>
          </a:gsLst>
        </a:gradFill>
        <a:ln w="28575">
          <a:noFill/>
          <a:headEnd type="none" w="med" len="med"/>
          <a:tailEnd type="none" w="med" len="med"/>
        </a:ln>
      </xdr:spPr>
      <xdr:style>
        <a:lnRef idx="1">
          <a:schemeClr val="accent1"/>
        </a:lnRef>
        <a:fillRef idx="2">
          <a:schemeClr val="accent1"/>
        </a:fillRef>
        <a:effectRef idx="1">
          <a:schemeClr val="accent1"/>
        </a:effectRef>
        <a:fontRef idx="minor">
          <a:schemeClr val="dk1"/>
        </a:fontRef>
      </xdr:style>
      <xdr:txBody>
        <a:bodyPr vert="horz" wrap="square" lIns="0" tIns="0" rIns="0" bIns="0" numCol="1" rtlCol="0" anchor="ctr"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chemeClr val="dk1"/>
              </a:solidFill>
              <a:latin typeface="+mn-lt"/>
              <a:ea typeface="+mn-ea"/>
              <a:cs typeface="+mn-cs"/>
            </a:defRPr>
          </a:lvl1pPr>
          <a:lvl2pPr marL="457200" algn="ctr" rtl="0" fontAlgn="base">
            <a:spcBef>
              <a:spcPct val="0"/>
            </a:spcBef>
            <a:spcAft>
              <a:spcPct val="0"/>
            </a:spcAft>
            <a:buFont typeface="Times" pitchFamily="18" charset="0"/>
            <a:defRPr sz="3200" b="1" kern="1200">
              <a:solidFill>
                <a:schemeClr val="dk1"/>
              </a:solidFill>
              <a:latin typeface="+mn-lt"/>
              <a:ea typeface="+mn-ea"/>
              <a:cs typeface="+mn-cs"/>
            </a:defRPr>
          </a:lvl2pPr>
          <a:lvl3pPr marL="914400" algn="ctr" rtl="0" fontAlgn="base">
            <a:spcBef>
              <a:spcPct val="0"/>
            </a:spcBef>
            <a:spcAft>
              <a:spcPct val="0"/>
            </a:spcAft>
            <a:buFont typeface="Times" pitchFamily="18" charset="0"/>
            <a:defRPr sz="3200" b="1" kern="1200">
              <a:solidFill>
                <a:schemeClr val="dk1"/>
              </a:solidFill>
              <a:latin typeface="+mn-lt"/>
              <a:ea typeface="+mn-ea"/>
              <a:cs typeface="+mn-cs"/>
            </a:defRPr>
          </a:lvl3pPr>
          <a:lvl4pPr marL="1371600" algn="ctr" rtl="0" fontAlgn="base">
            <a:spcBef>
              <a:spcPct val="0"/>
            </a:spcBef>
            <a:spcAft>
              <a:spcPct val="0"/>
            </a:spcAft>
            <a:buFont typeface="Times" pitchFamily="18" charset="0"/>
            <a:defRPr sz="3200" b="1" kern="1200">
              <a:solidFill>
                <a:schemeClr val="dk1"/>
              </a:solidFill>
              <a:latin typeface="+mn-lt"/>
              <a:ea typeface="+mn-ea"/>
              <a:cs typeface="+mn-cs"/>
            </a:defRPr>
          </a:lvl4pPr>
          <a:lvl5pPr marL="1828800" algn="ctr" rtl="0" fontAlgn="base">
            <a:spcBef>
              <a:spcPct val="0"/>
            </a:spcBef>
            <a:spcAft>
              <a:spcPct val="0"/>
            </a:spcAft>
            <a:buFont typeface="Times" pitchFamily="18" charset="0"/>
            <a:defRPr sz="3200" b="1" kern="1200">
              <a:solidFill>
                <a:schemeClr val="dk1"/>
              </a:solidFill>
              <a:latin typeface="+mn-lt"/>
              <a:ea typeface="+mn-ea"/>
              <a:cs typeface="+mn-cs"/>
            </a:defRPr>
          </a:lvl5pPr>
          <a:lvl6pPr marL="2286000" algn="l" defTabSz="914400" rtl="0" eaLnBrk="1" latinLnBrk="0" hangingPunct="1">
            <a:defRPr sz="3200" b="1" kern="1200">
              <a:solidFill>
                <a:schemeClr val="dk1"/>
              </a:solidFill>
              <a:latin typeface="+mn-lt"/>
              <a:ea typeface="+mn-ea"/>
              <a:cs typeface="+mn-cs"/>
            </a:defRPr>
          </a:lvl6pPr>
          <a:lvl7pPr marL="2743200" algn="l" defTabSz="914400" rtl="0" eaLnBrk="1" latinLnBrk="0" hangingPunct="1">
            <a:defRPr sz="3200" b="1" kern="1200">
              <a:solidFill>
                <a:schemeClr val="dk1"/>
              </a:solidFill>
              <a:latin typeface="+mn-lt"/>
              <a:ea typeface="+mn-ea"/>
              <a:cs typeface="+mn-cs"/>
            </a:defRPr>
          </a:lvl7pPr>
          <a:lvl8pPr marL="3200400" algn="l" defTabSz="914400" rtl="0" eaLnBrk="1" latinLnBrk="0" hangingPunct="1">
            <a:defRPr sz="3200" b="1" kern="1200">
              <a:solidFill>
                <a:schemeClr val="dk1"/>
              </a:solidFill>
              <a:latin typeface="+mn-lt"/>
              <a:ea typeface="+mn-ea"/>
              <a:cs typeface="+mn-cs"/>
            </a:defRPr>
          </a:lvl8pPr>
          <a:lvl9pPr marL="3657600" algn="l" defTabSz="914400" rtl="0" eaLnBrk="1" latinLnBrk="0" hangingPunct="1">
            <a:defRPr sz="3200" b="1" kern="1200">
              <a:solidFill>
                <a:schemeClr val="dk1"/>
              </a:solidFill>
              <a:latin typeface="+mn-lt"/>
              <a:ea typeface="+mn-ea"/>
              <a:cs typeface="+mn-cs"/>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pPr>
          <a:fld id="{8A78D7B2-14DC-452F-865B-F610429C76F5}" type="TxLink">
            <a:rPr kumimoji="0" lang="en-US" sz="1400" b="0" i="0" u="none" strike="noStrike" cap="none" normalizeH="0" baseline="0">
              <a:ln>
                <a:noFill/>
              </a:ln>
              <a:solidFill>
                <a:schemeClr val="tx2"/>
              </a:solidFill>
              <a:effectLst/>
              <a:latin typeface="Calibri Light" panose="020F0302020204030204" pitchFamily="34" charset="0"/>
              <a:cs typeface="Calibri Light" panose="020F0302020204030204" pitchFamily="34" charset="0"/>
            </a:rPr>
            <a:pPr marL="0" marR="0" indent="0" algn="ctr" defTabSz="914400" rtl="0" eaLnBrk="1" fontAlgn="base" latinLnBrk="0" hangingPunct="1">
              <a:lnSpc>
                <a:spcPct val="100000"/>
              </a:lnSpc>
              <a:spcBef>
                <a:spcPct val="0"/>
              </a:spcBef>
              <a:spcAft>
                <a:spcPct val="0"/>
              </a:spcAft>
              <a:buClrTx/>
              <a:buSzTx/>
              <a:buFont typeface="Times" pitchFamily="18" charset="0"/>
              <a:buNone/>
              <a:tabLst/>
            </a:pPr>
            <a:t>Plan financier</a:t>
          </a:fld>
          <a:endParaRPr kumimoji="0" lang="de-CH" sz="1400" b="0" i="0" u="none" strike="noStrike" cap="none" normalizeH="0" baseline="0">
            <a:ln>
              <a:noFill/>
            </a:ln>
            <a:solidFill>
              <a:schemeClr val="tx2"/>
            </a:solidFill>
            <a:effectLst/>
            <a:latin typeface="Calibri Light" panose="020F0302020204030204" pitchFamily="34" charset="0"/>
            <a:cs typeface="Calibri Light" panose="020F0302020204030204" pitchFamily="34" charset="0"/>
          </a:endParaRPr>
        </a:p>
      </xdr:txBody>
    </xdr:sp>
    <xdr:clientData/>
  </xdr:twoCellAnchor>
  <xdr:twoCellAnchor editAs="oneCell">
    <xdr:from>
      <xdr:col>4</xdr:col>
      <xdr:colOff>177259</xdr:colOff>
      <xdr:row>6</xdr:row>
      <xdr:rowOff>333646</xdr:rowOff>
    </xdr:from>
    <xdr:to>
      <xdr:col>5</xdr:col>
      <xdr:colOff>711483</xdr:colOff>
      <xdr:row>13</xdr:row>
      <xdr:rowOff>167080</xdr:rowOff>
    </xdr:to>
    <xdr:sp macro="" textlink="' '!A15">
      <xdr:nvSpPr>
        <xdr:cNvPr id="91" name="Ellipse 26">
          <a:hlinkClick xmlns:r="http://schemas.openxmlformats.org/officeDocument/2006/relationships" r:id="rId10"/>
          <a:extLst>
            <a:ext uri="{FF2B5EF4-FFF2-40B4-BE49-F238E27FC236}">
              <a16:creationId xmlns:a16="http://schemas.microsoft.com/office/drawing/2014/main" id="{00000000-0008-0000-0100-00005B000000}"/>
            </a:ext>
          </a:extLst>
        </xdr:cNvPr>
        <xdr:cNvSpPr/>
      </xdr:nvSpPr>
      <xdr:spPr bwMode="auto">
        <a:xfrm>
          <a:off x="1586959" y="1657621"/>
          <a:ext cx="1296224" cy="1328859"/>
        </a:xfrm>
        <a:prstGeom prst="ellipse">
          <a:avLst/>
        </a:prstGeom>
        <a:gradFill>
          <a:gsLst>
            <a:gs pos="35000">
              <a:srgbClr val="FBCAA1">
                <a:alpha val="20000"/>
              </a:srgbClr>
            </a:gs>
            <a:gs pos="100000">
              <a:srgbClr val="FBCAA1"/>
            </a:gs>
          </a:gsLst>
        </a:gradFill>
        <a:ln w="28575">
          <a:noFill/>
          <a:headEnd type="none" w="med" len="med"/>
          <a:tailEnd type="none" w="med" len="med"/>
        </a:ln>
      </xdr:spPr>
      <xdr:style>
        <a:lnRef idx="1">
          <a:schemeClr val="accent1"/>
        </a:lnRef>
        <a:fillRef idx="2">
          <a:schemeClr val="accent1"/>
        </a:fillRef>
        <a:effectRef idx="1">
          <a:schemeClr val="accent1"/>
        </a:effectRef>
        <a:fontRef idx="minor">
          <a:schemeClr val="dk1"/>
        </a:fontRef>
      </xdr:style>
      <xdr:txBody>
        <a:bodyPr vert="horz" wrap="square" lIns="0" tIns="0" rIns="0" bIns="0" numCol="1" rtlCol="0" anchor="ctr"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chemeClr val="dk1"/>
              </a:solidFill>
              <a:latin typeface="+mn-lt"/>
              <a:ea typeface="+mn-ea"/>
              <a:cs typeface="+mn-cs"/>
            </a:defRPr>
          </a:lvl1pPr>
          <a:lvl2pPr marL="457200" algn="ctr" rtl="0" fontAlgn="base">
            <a:spcBef>
              <a:spcPct val="0"/>
            </a:spcBef>
            <a:spcAft>
              <a:spcPct val="0"/>
            </a:spcAft>
            <a:buFont typeface="Times" pitchFamily="18" charset="0"/>
            <a:defRPr sz="3200" b="1" kern="1200">
              <a:solidFill>
                <a:schemeClr val="dk1"/>
              </a:solidFill>
              <a:latin typeface="+mn-lt"/>
              <a:ea typeface="+mn-ea"/>
              <a:cs typeface="+mn-cs"/>
            </a:defRPr>
          </a:lvl2pPr>
          <a:lvl3pPr marL="914400" algn="ctr" rtl="0" fontAlgn="base">
            <a:spcBef>
              <a:spcPct val="0"/>
            </a:spcBef>
            <a:spcAft>
              <a:spcPct val="0"/>
            </a:spcAft>
            <a:buFont typeface="Times" pitchFamily="18" charset="0"/>
            <a:defRPr sz="3200" b="1" kern="1200">
              <a:solidFill>
                <a:schemeClr val="dk1"/>
              </a:solidFill>
              <a:latin typeface="+mn-lt"/>
              <a:ea typeface="+mn-ea"/>
              <a:cs typeface="+mn-cs"/>
            </a:defRPr>
          </a:lvl3pPr>
          <a:lvl4pPr marL="1371600" algn="ctr" rtl="0" fontAlgn="base">
            <a:spcBef>
              <a:spcPct val="0"/>
            </a:spcBef>
            <a:spcAft>
              <a:spcPct val="0"/>
            </a:spcAft>
            <a:buFont typeface="Times" pitchFamily="18" charset="0"/>
            <a:defRPr sz="3200" b="1" kern="1200">
              <a:solidFill>
                <a:schemeClr val="dk1"/>
              </a:solidFill>
              <a:latin typeface="+mn-lt"/>
              <a:ea typeface="+mn-ea"/>
              <a:cs typeface="+mn-cs"/>
            </a:defRPr>
          </a:lvl4pPr>
          <a:lvl5pPr marL="1828800" algn="ctr" rtl="0" fontAlgn="base">
            <a:spcBef>
              <a:spcPct val="0"/>
            </a:spcBef>
            <a:spcAft>
              <a:spcPct val="0"/>
            </a:spcAft>
            <a:buFont typeface="Times" pitchFamily="18" charset="0"/>
            <a:defRPr sz="3200" b="1" kern="1200">
              <a:solidFill>
                <a:schemeClr val="dk1"/>
              </a:solidFill>
              <a:latin typeface="+mn-lt"/>
              <a:ea typeface="+mn-ea"/>
              <a:cs typeface="+mn-cs"/>
            </a:defRPr>
          </a:lvl5pPr>
          <a:lvl6pPr marL="2286000" algn="l" defTabSz="914400" rtl="0" eaLnBrk="1" latinLnBrk="0" hangingPunct="1">
            <a:defRPr sz="3200" b="1" kern="1200">
              <a:solidFill>
                <a:schemeClr val="dk1"/>
              </a:solidFill>
              <a:latin typeface="+mn-lt"/>
              <a:ea typeface="+mn-ea"/>
              <a:cs typeface="+mn-cs"/>
            </a:defRPr>
          </a:lvl6pPr>
          <a:lvl7pPr marL="2743200" algn="l" defTabSz="914400" rtl="0" eaLnBrk="1" latinLnBrk="0" hangingPunct="1">
            <a:defRPr sz="3200" b="1" kern="1200">
              <a:solidFill>
                <a:schemeClr val="dk1"/>
              </a:solidFill>
              <a:latin typeface="+mn-lt"/>
              <a:ea typeface="+mn-ea"/>
              <a:cs typeface="+mn-cs"/>
            </a:defRPr>
          </a:lvl7pPr>
          <a:lvl8pPr marL="3200400" algn="l" defTabSz="914400" rtl="0" eaLnBrk="1" latinLnBrk="0" hangingPunct="1">
            <a:defRPr sz="3200" b="1" kern="1200">
              <a:solidFill>
                <a:schemeClr val="dk1"/>
              </a:solidFill>
              <a:latin typeface="+mn-lt"/>
              <a:ea typeface="+mn-ea"/>
              <a:cs typeface="+mn-cs"/>
            </a:defRPr>
          </a:lvl8pPr>
          <a:lvl9pPr marL="3657600" algn="l" defTabSz="914400" rtl="0" eaLnBrk="1" latinLnBrk="0" hangingPunct="1">
            <a:defRPr sz="3200" b="1" kern="1200">
              <a:solidFill>
                <a:schemeClr val="dk1"/>
              </a:solidFill>
              <a:latin typeface="+mn-lt"/>
              <a:ea typeface="+mn-ea"/>
              <a:cs typeface="+mn-cs"/>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pPr>
          <a:fld id="{7A43A8D3-EC01-493C-97E1-2AAECAE6A8CE}" type="TxLink">
            <a:rPr kumimoji="0" lang="en-US" sz="1400" b="0" i="0" u="none" strike="noStrike" cap="none" normalizeH="0" baseline="0">
              <a:ln>
                <a:noFill/>
              </a:ln>
              <a:solidFill>
                <a:schemeClr val="tx2"/>
              </a:solidFill>
              <a:effectLst/>
              <a:latin typeface="Calibri Light" panose="020F0302020204030204" pitchFamily="34" charset="0"/>
              <a:cs typeface="Calibri Light" panose="020F0302020204030204" pitchFamily="34" charset="0"/>
            </a:rPr>
            <a:pPr marL="0" marR="0" indent="0" algn="ctr" defTabSz="914400" rtl="0" eaLnBrk="1" fontAlgn="base" latinLnBrk="0" hangingPunct="1">
              <a:lnSpc>
                <a:spcPct val="100000"/>
              </a:lnSpc>
              <a:spcBef>
                <a:spcPct val="0"/>
              </a:spcBef>
              <a:spcAft>
                <a:spcPct val="0"/>
              </a:spcAft>
              <a:buClrTx/>
              <a:buSzTx/>
              <a:buFont typeface="Times" pitchFamily="18" charset="0"/>
              <a:buNone/>
              <a:tabLst/>
            </a:pPr>
            <a:t>Echéancier</a:t>
          </a:fld>
          <a:endParaRPr kumimoji="0" lang="de-CH" sz="1400" b="0" i="0" u="none" strike="noStrike" cap="none" normalizeH="0" baseline="0">
            <a:ln>
              <a:noFill/>
            </a:ln>
            <a:solidFill>
              <a:schemeClr val="tx2"/>
            </a:solidFill>
            <a:effectLst/>
            <a:latin typeface="Calibri Light" panose="020F0302020204030204" pitchFamily="34" charset="0"/>
            <a:cs typeface="Calibri Light" panose="020F0302020204030204" pitchFamily="34" charset="0"/>
          </a:endParaRPr>
        </a:p>
      </xdr:txBody>
    </xdr:sp>
    <xdr:clientData/>
  </xdr:twoCellAnchor>
  <xdr:twoCellAnchor editAs="oneCell">
    <xdr:from>
      <xdr:col>6</xdr:col>
      <xdr:colOff>137960</xdr:colOff>
      <xdr:row>1</xdr:row>
      <xdr:rowOff>76200</xdr:rowOff>
    </xdr:from>
    <xdr:to>
      <xdr:col>6</xdr:col>
      <xdr:colOff>481003</xdr:colOff>
      <xdr:row>6</xdr:row>
      <xdr:rowOff>42886</xdr:rowOff>
    </xdr:to>
    <xdr:sp macro="" textlink="">
      <xdr:nvSpPr>
        <xdr:cNvPr id="92" name="TextBox 29">
          <a:extLst>
            <a:ext uri="{FF2B5EF4-FFF2-40B4-BE49-F238E27FC236}">
              <a16:creationId xmlns:a16="http://schemas.microsoft.com/office/drawing/2014/main" id="{00000000-0008-0000-0100-00005C000000}"/>
            </a:ext>
          </a:extLst>
        </xdr:cNvPr>
        <xdr:cNvSpPr txBox="1"/>
      </xdr:nvSpPr>
      <xdr:spPr>
        <a:xfrm>
          <a:off x="3071660" y="609600"/>
          <a:ext cx="343043" cy="757261"/>
        </a:xfrm>
        <a:prstGeom prst="rect">
          <a:avLst/>
        </a:prstGeom>
        <a:noFill/>
      </xdr:spPr>
      <xdr:txBody>
        <a:bodyPr wrap="square" lIns="0" tIns="0" rIns="0" bIns="0"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r>
            <a:rPr lang="fr-CH" sz="4800">
              <a:solidFill>
                <a:schemeClr val="bg1">
                  <a:lumMod val="75000"/>
                </a:schemeClr>
              </a:solidFill>
              <a:latin typeface="Calibri Light" panose="020F0302020204030204" pitchFamily="34" charset="0"/>
              <a:cs typeface="Calibri Light" panose="020F0302020204030204" pitchFamily="34" charset="0"/>
            </a:rPr>
            <a:t>1</a:t>
          </a:r>
        </a:p>
      </xdr:txBody>
    </xdr:sp>
    <xdr:clientData/>
  </xdr:twoCellAnchor>
  <xdr:twoCellAnchor editAs="oneCell">
    <xdr:from>
      <xdr:col>9</xdr:col>
      <xdr:colOff>103956</xdr:colOff>
      <xdr:row>3</xdr:row>
      <xdr:rowOff>154797</xdr:rowOff>
    </xdr:from>
    <xdr:to>
      <xdr:col>9</xdr:col>
      <xdr:colOff>447000</xdr:colOff>
      <xdr:row>7</xdr:row>
      <xdr:rowOff>169108</xdr:rowOff>
    </xdr:to>
    <xdr:sp macro="" textlink="">
      <xdr:nvSpPr>
        <xdr:cNvPr id="93" name="TextBox 30">
          <a:extLst>
            <a:ext uri="{FF2B5EF4-FFF2-40B4-BE49-F238E27FC236}">
              <a16:creationId xmlns:a16="http://schemas.microsoft.com/office/drawing/2014/main" id="{00000000-0008-0000-0100-00005D000000}"/>
            </a:ext>
          </a:extLst>
        </xdr:cNvPr>
        <xdr:cNvSpPr txBox="1"/>
      </xdr:nvSpPr>
      <xdr:spPr>
        <a:xfrm>
          <a:off x="4628331" y="1126347"/>
          <a:ext cx="343044" cy="757261"/>
        </a:xfrm>
        <a:prstGeom prst="rect">
          <a:avLst/>
        </a:prstGeom>
        <a:noFill/>
      </xdr:spPr>
      <xdr:txBody>
        <a:bodyPr wrap="square" lIns="0" tIns="0" rIns="0" bIns="0"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r>
            <a:rPr lang="fr-CH" sz="4800">
              <a:solidFill>
                <a:schemeClr val="bg1">
                  <a:lumMod val="75000"/>
                </a:schemeClr>
              </a:solidFill>
              <a:latin typeface="Calibri Light" panose="020F0302020204030204" pitchFamily="34" charset="0"/>
              <a:cs typeface="Calibri Light" panose="020F0302020204030204" pitchFamily="34" charset="0"/>
            </a:rPr>
            <a:t>2</a:t>
          </a:r>
        </a:p>
      </xdr:txBody>
    </xdr:sp>
    <xdr:clientData/>
  </xdr:twoCellAnchor>
  <xdr:twoCellAnchor editAs="oneCell">
    <xdr:from>
      <xdr:col>10</xdr:col>
      <xdr:colOff>259010</xdr:colOff>
      <xdr:row>10</xdr:row>
      <xdr:rowOff>178649</xdr:rowOff>
    </xdr:from>
    <xdr:to>
      <xdr:col>10</xdr:col>
      <xdr:colOff>602054</xdr:colOff>
      <xdr:row>15</xdr:row>
      <xdr:rowOff>21510</xdr:rowOff>
    </xdr:to>
    <xdr:sp macro="" textlink="">
      <xdr:nvSpPr>
        <xdr:cNvPr id="94" name="TextBox 31">
          <a:extLst>
            <a:ext uri="{FF2B5EF4-FFF2-40B4-BE49-F238E27FC236}">
              <a16:creationId xmlns:a16="http://schemas.microsoft.com/office/drawing/2014/main" id="{00000000-0008-0000-0100-00005E000000}"/>
            </a:ext>
          </a:extLst>
        </xdr:cNvPr>
        <xdr:cNvSpPr txBox="1"/>
      </xdr:nvSpPr>
      <xdr:spPr>
        <a:xfrm>
          <a:off x="5545385" y="2455124"/>
          <a:ext cx="343044" cy="757261"/>
        </a:xfrm>
        <a:prstGeom prst="rect">
          <a:avLst/>
        </a:prstGeom>
        <a:noFill/>
      </xdr:spPr>
      <xdr:txBody>
        <a:bodyPr wrap="square" lIns="0" tIns="0" rIns="0" bIns="0"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r>
            <a:rPr lang="fr-CH" sz="4800">
              <a:solidFill>
                <a:schemeClr val="bg1">
                  <a:lumMod val="75000"/>
                </a:schemeClr>
              </a:solidFill>
              <a:latin typeface="Calibri Light" panose="020F0302020204030204" pitchFamily="34" charset="0"/>
              <a:cs typeface="Calibri Light" panose="020F0302020204030204" pitchFamily="34" charset="0"/>
            </a:rPr>
            <a:t>3</a:t>
          </a:r>
        </a:p>
      </xdr:txBody>
    </xdr:sp>
    <xdr:clientData/>
  </xdr:twoCellAnchor>
  <xdr:twoCellAnchor editAs="oneCell">
    <xdr:from>
      <xdr:col>10</xdr:col>
      <xdr:colOff>299164</xdr:colOff>
      <xdr:row>18</xdr:row>
      <xdr:rowOff>188220</xdr:rowOff>
    </xdr:from>
    <xdr:to>
      <xdr:col>10</xdr:col>
      <xdr:colOff>642208</xdr:colOff>
      <xdr:row>23</xdr:row>
      <xdr:rowOff>601</xdr:rowOff>
    </xdr:to>
    <xdr:sp macro="" textlink="">
      <xdr:nvSpPr>
        <xdr:cNvPr id="95" name="TextBox 32">
          <a:extLst>
            <a:ext uri="{FF2B5EF4-FFF2-40B4-BE49-F238E27FC236}">
              <a16:creationId xmlns:a16="http://schemas.microsoft.com/office/drawing/2014/main" id="{00000000-0008-0000-0100-00005F000000}"/>
            </a:ext>
          </a:extLst>
        </xdr:cNvPr>
        <xdr:cNvSpPr txBox="1"/>
      </xdr:nvSpPr>
      <xdr:spPr>
        <a:xfrm>
          <a:off x="5585539" y="3950595"/>
          <a:ext cx="343044" cy="757261"/>
        </a:xfrm>
        <a:prstGeom prst="rect">
          <a:avLst/>
        </a:prstGeom>
        <a:noFill/>
      </xdr:spPr>
      <xdr:txBody>
        <a:bodyPr wrap="square" lIns="0" tIns="0" rIns="0" bIns="0"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r>
            <a:rPr lang="fr-CH" sz="4800">
              <a:solidFill>
                <a:schemeClr val="bg1">
                  <a:lumMod val="75000"/>
                </a:schemeClr>
              </a:solidFill>
              <a:latin typeface="Calibri Light" panose="020F0302020204030204" pitchFamily="34" charset="0"/>
              <a:cs typeface="Calibri Light" panose="020F0302020204030204" pitchFamily="34" charset="0"/>
            </a:rPr>
            <a:t>4</a:t>
          </a:r>
        </a:p>
      </xdr:txBody>
    </xdr:sp>
    <xdr:clientData/>
  </xdr:twoCellAnchor>
  <xdr:twoCellAnchor editAs="oneCell">
    <xdr:from>
      <xdr:col>9</xdr:col>
      <xdr:colOff>86960</xdr:colOff>
      <xdr:row>27</xdr:row>
      <xdr:rowOff>97541</xdr:rowOff>
    </xdr:from>
    <xdr:to>
      <xdr:col>9</xdr:col>
      <xdr:colOff>430004</xdr:colOff>
      <xdr:row>31</xdr:row>
      <xdr:rowOff>92802</xdr:rowOff>
    </xdr:to>
    <xdr:sp macro="" textlink="">
      <xdr:nvSpPr>
        <xdr:cNvPr id="96" name="TextBox 33">
          <a:extLst>
            <a:ext uri="{FF2B5EF4-FFF2-40B4-BE49-F238E27FC236}">
              <a16:creationId xmlns:a16="http://schemas.microsoft.com/office/drawing/2014/main" id="{00000000-0008-0000-0100-000060000000}"/>
            </a:ext>
          </a:extLst>
        </xdr:cNvPr>
        <xdr:cNvSpPr txBox="1"/>
      </xdr:nvSpPr>
      <xdr:spPr>
        <a:xfrm>
          <a:off x="4611335" y="5574416"/>
          <a:ext cx="343044" cy="757261"/>
        </a:xfrm>
        <a:prstGeom prst="rect">
          <a:avLst/>
        </a:prstGeom>
        <a:noFill/>
      </xdr:spPr>
      <xdr:txBody>
        <a:bodyPr wrap="square" lIns="0" tIns="0" rIns="0" bIns="0"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r>
            <a:rPr lang="fr-CH" sz="4800">
              <a:solidFill>
                <a:schemeClr val="bg1">
                  <a:lumMod val="75000"/>
                </a:schemeClr>
              </a:solidFill>
              <a:latin typeface="Calibri Light" panose="020F0302020204030204" pitchFamily="34" charset="0"/>
              <a:cs typeface="Calibri Light" panose="020F0302020204030204" pitchFamily="34" charset="0"/>
            </a:rPr>
            <a:t>5</a:t>
          </a:r>
        </a:p>
      </xdr:txBody>
    </xdr:sp>
    <xdr:clientData/>
  </xdr:twoCellAnchor>
  <xdr:twoCellAnchor editAs="oneCell">
    <xdr:from>
      <xdr:col>6</xdr:col>
      <xdr:colOff>187796</xdr:colOff>
      <xdr:row>30</xdr:row>
      <xdr:rowOff>19015</xdr:rowOff>
    </xdr:from>
    <xdr:to>
      <xdr:col>7</xdr:col>
      <xdr:colOff>26015</xdr:colOff>
      <xdr:row>34</xdr:row>
      <xdr:rowOff>14276</xdr:rowOff>
    </xdr:to>
    <xdr:sp macro="" textlink="">
      <xdr:nvSpPr>
        <xdr:cNvPr id="97" name="TextBox 34">
          <a:extLst>
            <a:ext uri="{FF2B5EF4-FFF2-40B4-BE49-F238E27FC236}">
              <a16:creationId xmlns:a16="http://schemas.microsoft.com/office/drawing/2014/main" id="{00000000-0008-0000-0100-000061000000}"/>
            </a:ext>
          </a:extLst>
        </xdr:cNvPr>
        <xdr:cNvSpPr txBox="1"/>
      </xdr:nvSpPr>
      <xdr:spPr>
        <a:xfrm>
          <a:off x="3121496" y="6067390"/>
          <a:ext cx="343044" cy="757261"/>
        </a:xfrm>
        <a:prstGeom prst="rect">
          <a:avLst/>
        </a:prstGeom>
        <a:noFill/>
      </xdr:spPr>
      <xdr:txBody>
        <a:bodyPr wrap="square" lIns="0" tIns="0" rIns="0" bIns="0"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r>
            <a:rPr lang="fr-CH" sz="4800">
              <a:solidFill>
                <a:schemeClr val="bg1">
                  <a:lumMod val="75000"/>
                </a:schemeClr>
              </a:solidFill>
              <a:latin typeface="Calibri Light" panose="020F0302020204030204" pitchFamily="34" charset="0"/>
              <a:cs typeface="Calibri Light" panose="020F0302020204030204" pitchFamily="34" charset="0"/>
            </a:rPr>
            <a:t>6</a:t>
          </a:r>
        </a:p>
      </xdr:txBody>
    </xdr:sp>
    <xdr:clientData/>
  </xdr:twoCellAnchor>
  <xdr:twoCellAnchor editAs="oneCell">
    <xdr:from>
      <xdr:col>4</xdr:col>
      <xdr:colOff>122287</xdr:colOff>
      <xdr:row>27</xdr:row>
      <xdr:rowOff>152310</xdr:rowOff>
    </xdr:from>
    <xdr:to>
      <xdr:col>4</xdr:col>
      <xdr:colOff>465331</xdr:colOff>
      <xdr:row>31</xdr:row>
      <xdr:rowOff>147571</xdr:rowOff>
    </xdr:to>
    <xdr:sp macro="" textlink="">
      <xdr:nvSpPr>
        <xdr:cNvPr id="98" name="TextBox 35">
          <a:extLst>
            <a:ext uri="{FF2B5EF4-FFF2-40B4-BE49-F238E27FC236}">
              <a16:creationId xmlns:a16="http://schemas.microsoft.com/office/drawing/2014/main" id="{00000000-0008-0000-0100-000062000000}"/>
            </a:ext>
          </a:extLst>
        </xdr:cNvPr>
        <xdr:cNvSpPr txBox="1"/>
      </xdr:nvSpPr>
      <xdr:spPr>
        <a:xfrm>
          <a:off x="1531987" y="5629185"/>
          <a:ext cx="343044" cy="757261"/>
        </a:xfrm>
        <a:prstGeom prst="rect">
          <a:avLst/>
        </a:prstGeom>
        <a:noFill/>
      </xdr:spPr>
      <xdr:txBody>
        <a:bodyPr wrap="square" lIns="0" tIns="0" rIns="0" bIns="0"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r>
            <a:rPr lang="fr-CH" sz="4800">
              <a:solidFill>
                <a:schemeClr val="bg1">
                  <a:lumMod val="75000"/>
                </a:schemeClr>
              </a:solidFill>
              <a:latin typeface="Calibri Light" panose="020F0302020204030204" pitchFamily="34" charset="0"/>
              <a:cs typeface="Calibri Light" panose="020F0302020204030204" pitchFamily="34" charset="0"/>
            </a:rPr>
            <a:t>7</a:t>
          </a:r>
        </a:p>
      </xdr:txBody>
    </xdr:sp>
    <xdr:clientData/>
  </xdr:twoCellAnchor>
  <xdr:twoCellAnchor editAs="oneCell">
    <xdr:from>
      <xdr:col>2</xdr:col>
      <xdr:colOff>57150</xdr:colOff>
      <xdr:row>18</xdr:row>
      <xdr:rowOff>188220</xdr:rowOff>
    </xdr:from>
    <xdr:to>
      <xdr:col>3</xdr:col>
      <xdr:colOff>219219</xdr:colOff>
      <xdr:row>23</xdr:row>
      <xdr:rowOff>601</xdr:rowOff>
    </xdr:to>
    <xdr:sp macro="" textlink="">
      <xdr:nvSpPr>
        <xdr:cNvPr id="99" name="TextBox 36">
          <a:extLst>
            <a:ext uri="{FF2B5EF4-FFF2-40B4-BE49-F238E27FC236}">
              <a16:creationId xmlns:a16="http://schemas.microsoft.com/office/drawing/2014/main" id="{00000000-0008-0000-0100-000063000000}"/>
            </a:ext>
          </a:extLst>
        </xdr:cNvPr>
        <xdr:cNvSpPr txBox="1"/>
      </xdr:nvSpPr>
      <xdr:spPr>
        <a:xfrm>
          <a:off x="523875" y="3950595"/>
          <a:ext cx="343044" cy="757261"/>
        </a:xfrm>
        <a:prstGeom prst="rect">
          <a:avLst/>
        </a:prstGeom>
        <a:noFill/>
      </xdr:spPr>
      <xdr:txBody>
        <a:bodyPr wrap="square" lIns="0" tIns="0" rIns="0" bIns="0"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r>
            <a:rPr lang="fr-CH" sz="4800">
              <a:solidFill>
                <a:schemeClr val="bg1">
                  <a:lumMod val="75000"/>
                </a:schemeClr>
              </a:solidFill>
              <a:latin typeface="Calibri Light" panose="020F0302020204030204" pitchFamily="34" charset="0"/>
              <a:cs typeface="Calibri Light" panose="020F0302020204030204" pitchFamily="34" charset="0"/>
            </a:rPr>
            <a:t>8</a:t>
          </a:r>
        </a:p>
      </xdr:txBody>
    </xdr:sp>
    <xdr:clientData/>
  </xdr:twoCellAnchor>
  <xdr:twoCellAnchor editAs="oneCell">
    <xdr:from>
      <xdr:col>2</xdr:col>
      <xdr:colOff>112162</xdr:colOff>
      <xdr:row>11</xdr:row>
      <xdr:rowOff>61730</xdr:rowOff>
    </xdr:from>
    <xdr:to>
      <xdr:col>3</xdr:col>
      <xdr:colOff>274231</xdr:colOff>
      <xdr:row>15</xdr:row>
      <xdr:rowOff>85566</xdr:rowOff>
    </xdr:to>
    <xdr:sp macro="" textlink="">
      <xdr:nvSpPr>
        <xdr:cNvPr id="100" name="TextBox 37">
          <a:extLst>
            <a:ext uri="{FF2B5EF4-FFF2-40B4-BE49-F238E27FC236}">
              <a16:creationId xmlns:a16="http://schemas.microsoft.com/office/drawing/2014/main" id="{00000000-0008-0000-0100-000064000000}"/>
            </a:ext>
          </a:extLst>
        </xdr:cNvPr>
        <xdr:cNvSpPr txBox="1"/>
      </xdr:nvSpPr>
      <xdr:spPr>
        <a:xfrm>
          <a:off x="578887" y="2519180"/>
          <a:ext cx="343044" cy="757261"/>
        </a:xfrm>
        <a:prstGeom prst="rect">
          <a:avLst/>
        </a:prstGeom>
        <a:noFill/>
      </xdr:spPr>
      <xdr:txBody>
        <a:bodyPr wrap="square" lIns="0" tIns="0" rIns="0" bIns="0"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r>
            <a:rPr lang="fr-CH" sz="4800">
              <a:solidFill>
                <a:schemeClr val="bg1">
                  <a:lumMod val="75000"/>
                </a:schemeClr>
              </a:solidFill>
              <a:latin typeface="Calibri Light" panose="020F0302020204030204" pitchFamily="34" charset="0"/>
              <a:cs typeface="Calibri Light" panose="020F0302020204030204" pitchFamily="34" charset="0"/>
            </a:rPr>
            <a:t>9</a:t>
          </a:r>
        </a:p>
      </xdr:txBody>
    </xdr:sp>
    <xdr:clientData/>
  </xdr:twoCellAnchor>
  <xdr:twoCellAnchor editAs="oneCell">
    <xdr:from>
      <xdr:col>3</xdr:col>
      <xdr:colOff>435243</xdr:colOff>
      <xdr:row>4</xdr:row>
      <xdr:rowOff>57169</xdr:rowOff>
    </xdr:from>
    <xdr:to>
      <xdr:col>4</xdr:col>
      <xdr:colOff>359328</xdr:colOff>
      <xdr:row>8</xdr:row>
      <xdr:rowOff>71480</xdr:rowOff>
    </xdr:to>
    <xdr:sp macro="" textlink="">
      <xdr:nvSpPr>
        <xdr:cNvPr id="101" name="TextBox 38">
          <a:extLst>
            <a:ext uri="{FF2B5EF4-FFF2-40B4-BE49-F238E27FC236}">
              <a16:creationId xmlns:a16="http://schemas.microsoft.com/office/drawing/2014/main" id="{00000000-0008-0000-0100-000065000000}"/>
            </a:ext>
          </a:extLst>
        </xdr:cNvPr>
        <xdr:cNvSpPr txBox="1"/>
      </xdr:nvSpPr>
      <xdr:spPr>
        <a:xfrm>
          <a:off x="1082943" y="1219219"/>
          <a:ext cx="686085" cy="757261"/>
        </a:xfrm>
        <a:prstGeom prst="rect">
          <a:avLst/>
        </a:prstGeom>
        <a:noFill/>
      </xdr:spPr>
      <xdr:txBody>
        <a:bodyPr wrap="square" lIns="0" tIns="0" rIns="0" bIns="0"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r>
            <a:rPr lang="fr-CH" sz="4800">
              <a:solidFill>
                <a:schemeClr val="bg1">
                  <a:lumMod val="75000"/>
                </a:schemeClr>
              </a:solidFill>
              <a:latin typeface="Calibri Light" panose="020F0302020204030204" pitchFamily="34" charset="0"/>
              <a:cs typeface="Calibri Light" panose="020F0302020204030204" pitchFamily="34" charset="0"/>
            </a:rPr>
            <a:t>10</a:t>
          </a:r>
        </a:p>
      </xdr:txBody>
    </xdr:sp>
    <xdr:clientData/>
  </xdr:twoCellAnchor>
  <xdr:twoCellAnchor editAs="oneCell">
    <xdr:from>
      <xdr:col>7</xdr:col>
      <xdr:colOff>161547</xdr:colOff>
      <xdr:row>21</xdr:row>
      <xdr:rowOff>97441</xdr:rowOff>
    </xdr:from>
    <xdr:to>
      <xdr:col>9</xdr:col>
      <xdr:colOff>371921</xdr:colOff>
      <xdr:row>28</xdr:row>
      <xdr:rowOff>92800</xdr:rowOff>
    </xdr:to>
    <xdr:sp macro="" textlink="' '!A10">
      <xdr:nvSpPr>
        <xdr:cNvPr id="102" name="Ellipse 21">
          <a:hlinkClick xmlns:r="http://schemas.openxmlformats.org/officeDocument/2006/relationships" r:id="rId11"/>
          <a:extLst>
            <a:ext uri="{FF2B5EF4-FFF2-40B4-BE49-F238E27FC236}">
              <a16:creationId xmlns:a16="http://schemas.microsoft.com/office/drawing/2014/main" id="{00000000-0008-0000-0100-000066000000}"/>
            </a:ext>
          </a:extLst>
        </xdr:cNvPr>
        <xdr:cNvSpPr/>
      </xdr:nvSpPr>
      <xdr:spPr bwMode="auto">
        <a:xfrm>
          <a:off x="3600072" y="4431316"/>
          <a:ext cx="1296224" cy="1328859"/>
        </a:xfrm>
        <a:prstGeom prst="ellipse">
          <a:avLst/>
        </a:prstGeom>
        <a:gradFill>
          <a:gsLst>
            <a:gs pos="35000">
              <a:srgbClr val="B1EFA2">
                <a:alpha val="20000"/>
              </a:srgbClr>
            </a:gs>
            <a:gs pos="100000">
              <a:srgbClr val="B1EFA2"/>
            </a:gs>
          </a:gsLst>
        </a:gradFill>
        <a:ln w="28575">
          <a:noFill/>
          <a:headEnd type="none" w="med" len="med"/>
          <a:tailEnd type="none" w="med" len="med"/>
        </a:ln>
      </xdr:spPr>
      <xdr:style>
        <a:lnRef idx="1">
          <a:schemeClr val="accent1"/>
        </a:lnRef>
        <a:fillRef idx="2">
          <a:schemeClr val="accent1"/>
        </a:fillRef>
        <a:effectRef idx="1">
          <a:schemeClr val="accent1"/>
        </a:effectRef>
        <a:fontRef idx="minor">
          <a:schemeClr val="dk1"/>
        </a:fontRef>
      </xdr:style>
      <xdr:txBody>
        <a:bodyPr vert="horz" wrap="square" lIns="0" tIns="0" rIns="0" bIns="0" numCol="1" rtlCol="0" anchor="ctr"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chemeClr val="dk1"/>
              </a:solidFill>
              <a:latin typeface="+mn-lt"/>
              <a:ea typeface="+mn-ea"/>
              <a:cs typeface="+mn-cs"/>
            </a:defRPr>
          </a:lvl1pPr>
          <a:lvl2pPr marL="457200" algn="ctr" rtl="0" fontAlgn="base">
            <a:spcBef>
              <a:spcPct val="0"/>
            </a:spcBef>
            <a:spcAft>
              <a:spcPct val="0"/>
            </a:spcAft>
            <a:buFont typeface="Times" pitchFamily="18" charset="0"/>
            <a:defRPr sz="3200" b="1" kern="1200">
              <a:solidFill>
                <a:schemeClr val="dk1"/>
              </a:solidFill>
              <a:latin typeface="+mn-lt"/>
              <a:ea typeface="+mn-ea"/>
              <a:cs typeface="+mn-cs"/>
            </a:defRPr>
          </a:lvl2pPr>
          <a:lvl3pPr marL="914400" algn="ctr" rtl="0" fontAlgn="base">
            <a:spcBef>
              <a:spcPct val="0"/>
            </a:spcBef>
            <a:spcAft>
              <a:spcPct val="0"/>
            </a:spcAft>
            <a:buFont typeface="Times" pitchFamily="18" charset="0"/>
            <a:defRPr sz="3200" b="1" kern="1200">
              <a:solidFill>
                <a:schemeClr val="dk1"/>
              </a:solidFill>
              <a:latin typeface="+mn-lt"/>
              <a:ea typeface="+mn-ea"/>
              <a:cs typeface="+mn-cs"/>
            </a:defRPr>
          </a:lvl3pPr>
          <a:lvl4pPr marL="1371600" algn="ctr" rtl="0" fontAlgn="base">
            <a:spcBef>
              <a:spcPct val="0"/>
            </a:spcBef>
            <a:spcAft>
              <a:spcPct val="0"/>
            </a:spcAft>
            <a:buFont typeface="Times" pitchFamily="18" charset="0"/>
            <a:defRPr sz="3200" b="1" kern="1200">
              <a:solidFill>
                <a:schemeClr val="dk1"/>
              </a:solidFill>
              <a:latin typeface="+mn-lt"/>
              <a:ea typeface="+mn-ea"/>
              <a:cs typeface="+mn-cs"/>
            </a:defRPr>
          </a:lvl4pPr>
          <a:lvl5pPr marL="1828800" algn="ctr" rtl="0" fontAlgn="base">
            <a:spcBef>
              <a:spcPct val="0"/>
            </a:spcBef>
            <a:spcAft>
              <a:spcPct val="0"/>
            </a:spcAft>
            <a:buFont typeface="Times" pitchFamily="18" charset="0"/>
            <a:defRPr sz="3200" b="1" kern="1200">
              <a:solidFill>
                <a:schemeClr val="dk1"/>
              </a:solidFill>
              <a:latin typeface="+mn-lt"/>
              <a:ea typeface="+mn-ea"/>
              <a:cs typeface="+mn-cs"/>
            </a:defRPr>
          </a:lvl5pPr>
          <a:lvl6pPr marL="2286000" algn="l" defTabSz="914400" rtl="0" eaLnBrk="1" latinLnBrk="0" hangingPunct="1">
            <a:defRPr sz="3200" b="1" kern="1200">
              <a:solidFill>
                <a:schemeClr val="dk1"/>
              </a:solidFill>
              <a:latin typeface="+mn-lt"/>
              <a:ea typeface="+mn-ea"/>
              <a:cs typeface="+mn-cs"/>
            </a:defRPr>
          </a:lvl6pPr>
          <a:lvl7pPr marL="2743200" algn="l" defTabSz="914400" rtl="0" eaLnBrk="1" latinLnBrk="0" hangingPunct="1">
            <a:defRPr sz="3200" b="1" kern="1200">
              <a:solidFill>
                <a:schemeClr val="dk1"/>
              </a:solidFill>
              <a:latin typeface="+mn-lt"/>
              <a:ea typeface="+mn-ea"/>
              <a:cs typeface="+mn-cs"/>
            </a:defRPr>
          </a:lvl7pPr>
          <a:lvl8pPr marL="3200400" algn="l" defTabSz="914400" rtl="0" eaLnBrk="1" latinLnBrk="0" hangingPunct="1">
            <a:defRPr sz="3200" b="1" kern="1200">
              <a:solidFill>
                <a:schemeClr val="dk1"/>
              </a:solidFill>
              <a:latin typeface="+mn-lt"/>
              <a:ea typeface="+mn-ea"/>
              <a:cs typeface="+mn-cs"/>
            </a:defRPr>
          </a:lvl8pPr>
          <a:lvl9pPr marL="3657600" algn="l" defTabSz="914400" rtl="0" eaLnBrk="1" latinLnBrk="0" hangingPunct="1">
            <a:defRPr sz="3200" b="1" kern="1200">
              <a:solidFill>
                <a:schemeClr val="dk1"/>
              </a:solidFill>
              <a:latin typeface="+mn-lt"/>
              <a:ea typeface="+mn-ea"/>
              <a:cs typeface="+mn-cs"/>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pPr>
          <a:fld id="{67A827A8-C309-4221-8F8B-1FFB90A04B98}" type="TxLink">
            <a:rPr kumimoji="0" lang="en-US" sz="1400" b="0" i="0" u="none" strike="noStrike" cap="none" normalizeH="0" baseline="0">
              <a:ln>
                <a:noFill/>
              </a:ln>
              <a:solidFill>
                <a:schemeClr val="tx2"/>
              </a:solidFill>
              <a:effectLst/>
              <a:latin typeface="Calibri Light" panose="020F0302020204030204" pitchFamily="34" charset="0"/>
              <a:cs typeface="Calibri Light" panose="020F0302020204030204" pitchFamily="34" charset="0"/>
            </a:rPr>
            <a:pPr marL="0" marR="0" indent="0" algn="ctr" defTabSz="914400" rtl="0" eaLnBrk="1" fontAlgn="base" latinLnBrk="0" hangingPunct="1">
              <a:lnSpc>
                <a:spcPct val="100000"/>
              </a:lnSpc>
              <a:spcBef>
                <a:spcPct val="0"/>
              </a:spcBef>
              <a:spcAft>
                <a:spcPct val="0"/>
              </a:spcAft>
              <a:buClrTx/>
              <a:buSzTx/>
              <a:buFont typeface="Times" pitchFamily="18" charset="0"/>
              <a:buNone/>
              <a:tabLst/>
            </a:pPr>
            <a:t>Marché &amp; Concur-
rence</a:t>
          </a:fld>
          <a:endParaRPr kumimoji="0" lang="de-CH" sz="1400" b="0" i="0" u="none" strike="noStrike" cap="none" normalizeH="0" baseline="0">
            <a:ln>
              <a:noFill/>
            </a:ln>
            <a:solidFill>
              <a:schemeClr val="tx2"/>
            </a:solidFill>
            <a:effectLst/>
            <a:latin typeface="Calibri Light" panose="020F0302020204030204" pitchFamily="34" charset="0"/>
            <a:cs typeface="Calibri Light" panose="020F0302020204030204" pitchFamily="34" charset="0"/>
          </a:endParaRPr>
        </a:p>
      </xdr:txBody>
    </xdr:sp>
    <xdr:clientData/>
  </xdr:twoCellAnchor>
  <mc:AlternateContent xmlns:mc="http://schemas.openxmlformats.org/markup-compatibility/2006">
    <mc:Choice xmlns:a14="http://schemas.microsoft.com/office/drawing/2010/main" Requires="a14">
      <xdr:twoCellAnchor editAs="oneCell">
        <xdr:from>
          <xdr:col>7</xdr:col>
          <xdr:colOff>411480</xdr:colOff>
          <xdr:row>0</xdr:row>
          <xdr:rowOff>15240</xdr:rowOff>
        </xdr:from>
        <xdr:to>
          <xdr:col>10</xdr:col>
          <xdr:colOff>775335</xdr:colOff>
          <xdr:row>0</xdr:row>
          <xdr:rowOff>548640</xdr:rowOff>
        </xdr:to>
        <xdr:pic>
          <xdr:nvPicPr>
            <xdr:cNvPr id="27" name="Grafik 59">
              <a:hlinkClick xmlns:r="http://schemas.openxmlformats.org/officeDocument/2006/relationships" r:id="rId12" tooltip="Logo"/>
              <a:extLst>
                <a:ext uri="{FF2B5EF4-FFF2-40B4-BE49-F238E27FC236}">
                  <a16:creationId xmlns:a16="http://schemas.microsoft.com/office/drawing/2014/main" id="{00000000-0008-0000-0100-00001B000000}"/>
                </a:ext>
              </a:extLst>
            </xdr:cNvPr>
            <xdr:cNvPicPr>
              <a:picLocks noChangeAspect="1" noChangeArrowheads="1"/>
              <a:extLst>
                <a:ext uri="{84589F7E-364E-4C9E-8A38-B11213B215E9}">
                  <a14:cameraTool cellRange="Logo!$D$6" spid="_x0000_s96285"/>
                </a:ext>
              </a:extLst>
            </xdr:cNvPicPr>
          </xdr:nvPicPr>
          <xdr:blipFill>
            <a:blip xmlns:r="http://schemas.openxmlformats.org/officeDocument/2006/relationships" r:embed="rId13"/>
            <a:srcRect/>
            <a:stretch>
              <a:fillRect/>
            </a:stretch>
          </xdr:blipFill>
          <xdr:spPr bwMode="auto">
            <a:xfrm>
              <a:off x="3954780" y="15240"/>
              <a:ext cx="2268855" cy="533400"/>
            </a:xfrm>
            <a:prstGeom prst="rect">
              <a:avLst/>
            </a:prstGeom>
            <a:solidFill>
              <a:schemeClr val="bg1"/>
            </a:solidFill>
            <a:ln w="9525">
              <a:noFill/>
              <a:miter lim="800000"/>
              <a:headEnd/>
              <a:tailEnd/>
            </a:ln>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76200</xdr:colOff>
      <xdr:row>54</xdr:row>
      <xdr:rowOff>123825</xdr:rowOff>
    </xdr:from>
    <xdr:to>
      <xdr:col>0</xdr:col>
      <xdr:colOff>400200</xdr:colOff>
      <xdr:row>56</xdr:row>
      <xdr:rowOff>20665</xdr:rowOff>
    </xdr:to>
    <xdr:grpSp>
      <xdr:nvGrpSpPr>
        <xdr:cNvPr id="20" name="Gruppieren 19">
          <a:hlinkClick xmlns:r="http://schemas.openxmlformats.org/officeDocument/2006/relationships" r:id="rId1"/>
          <a:extLst>
            <a:ext uri="{FF2B5EF4-FFF2-40B4-BE49-F238E27FC236}">
              <a16:creationId xmlns:a16="http://schemas.microsoft.com/office/drawing/2014/main" id="{00000000-0008-0000-0200-000014000000}"/>
            </a:ext>
          </a:extLst>
        </xdr:cNvPr>
        <xdr:cNvGrpSpPr/>
      </xdr:nvGrpSpPr>
      <xdr:grpSpPr>
        <a:xfrm>
          <a:off x="76200" y="11668125"/>
          <a:ext cx="324000" cy="308320"/>
          <a:chOff x="66675" y="4972050"/>
          <a:chExt cx="324000" cy="325465"/>
        </a:xfrm>
      </xdr:grpSpPr>
      <xdr:sp macro="" textlink="">
        <xdr:nvSpPr>
          <xdr:cNvPr id="21" name="Rechteck 20">
            <a:extLst>
              <a:ext uri="{FF2B5EF4-FFF2-40B4-BE49-F238E27FC236}">
                <a16:creationId xmlns:a16="http://schemas.microsoft.com/office/drawing/2014/main" id="{00000000-0008-0000-0200-000015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22" name="Pfeil nach oben 21">
            <a:extLst>
              <a:ext uri="{FF2B5EF4-FFF2-40B4-BE49-F238E27FC236}">
                <a16:creationId xmlns:a16="http://schemas.microsoft.com/office/drawing/2014/main" id="{00000000-0008-0000-0200-000016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0</xdr:col>
      <xdr:colOff>76200</xdr:colOff>
      <xdr:row>0</xdr:row>
      <xdr:rowOff>104775</xdr:rowOff>
    </xdr:from>
    <xdr:to>
      <xdr:col>0</xdr:col>
      <xdr:colOff>400200</xdr:colOff>
      <xdr:row>0</xdr:row>
      <xdr:rowOff>430240</xdr:rowOff>
    </xdr:to>
    <xdr:grpSp>
      <xdr:nvGrpSpPr>
        <xdr:cNvPr id="26" name="Gruppieren 25">
          <a:hlinkClick xmlns:r="http://schemas.openxmlformats.org/officeDocument/2006/relationships" r:id="rId2"/>
          <a:extLst>
            <a:ext uri="{FF2B5EF4-FFF2-40B4-BE49-F238E27FC236}">
              <a16:creationId xmlns:a16="http://schemas.microsoft.com/office/drawing/2014/main" id="{00000000-0008-0000-0200-00001A000000}"/>
            </a:ext>
          </a:extLst>
        </xdr:cNvPr>
        <xdr:cNvGrpSpPr/>
      </xdr:nvGrpSpPr>
      <xdr:grpSpPr>
        <a:xfrm>
          <a:off x="76200" y="104775"/>
          <a:ext cx="324000" cy="325465"/>
          <a:chOff x="12729063" y="1298331"/>
          <a:chExt cx="324000" cy="323267"/>
        </a:xfrm>
      </xdr:grpSpPr>
      <xdr:sp macro="" textlink="">
        <xdr:nvSpPr>
          <xdr:cNvPr id="27" name="Rechteck 26">
            <a:extLst>
              <a:ext uri="{FF2B5EF4-FFF2-40B4-BE49-F238E27FC236}">
                <a16:creationId xmlns:a16="http://schemas.microsoft.com/office/drawing/2014/main" id="{00000000-0008-0000-0200-00001B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pic>
        <xdr:nvPicPr>
          <xdr:cNvPr id="28" name="Grafik 27" descr="http://www.clker.com/cliparts/Z/I/5/L/X/x/white-house-md.png">
            <a:extLst>
              <a:ext uri="{FF2B5EF4-FFF2-40B4-BE49-F238E27FC236}">
                <a16:creationId xmlns:a16="http://schemas.microsoft.com/office/drawing/2014/main" id="{00000000-0008-0000-0200-00001C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xdr:from>
      <xdr:col>2</xdr:col>
      <xdr:colOff>5419725</xdr:colOff>
      <xdr:row>12</xdr:row>
      <xdr:rowOff>28575</xdr:rowOff>
    </xdr:from>
    <xdr:to>
      <xdr:col>2</xdr:col>
      <xdr:colOff>5598915</xdr:colOff>
      <xdr:row>12</xdr:row>
      <xdr:rowOff>208575</xdr:rowOff>
    </xdr:to>
    <xdr:grpSp>
      <xdr:nvGrpSpPr>
        <xdr:cNvPr id="32" name="Gruppieren 31">
          <a:hlinkClick xmlns:r="http://schemas.openxmlformats.org/officeDocument/2006/relationships" r:id="rId4"/>
          <a:extLst>
            <a:ext uri="{FF2B5EF4-FFF2-40B4-BE49-F238E27FC236}">
              <a16:creationId xmlns:a16="http://schemas.microsoft.com/office/drawing/2014/main" id="{00000000-0008-0000-0200-000020000000}"/>
            </a:ext>
          </a:extLst>
        </xdr:cNvPr>
        <xdr:cNvGrpSpPr>
          <a:grpSpLocks noChangeAspect="1"/>
        </xdr:cNvGrpSpPr>
      </xdr:nvGrpSpPr>
      <xdr:grpSpPr>
        <a:xfrm>
          <a:off x="6265545" y="3434715"/>
          <a:ext cx="179190" cy="180000"/>
          <a:chOff x="12020550" y="2171700"/>
          <a:chExt cx="324000" cy="325465"/>
        </a:xfrm>
      </xdr:grpSpPr>
      <xdr:sp macro="" textlink="">
        <xdr:nvSpPr>
          <xdr:cNvPr id="33" name="Rechteck 32">
            <a:extLst>
              <a:ext uri="{FF2B5EF4-FFF2-40B4-BE49-F238E27FC236}">
                <a16:creationId xmlns:a16="http://schemas.microsoft.com/office/drawing/2014/main" id="{00000000-0008-0000-0200-000021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34" name="Pfeil nach rechts 33">
            <a:extLst>
              <a:ext uri="{FF2B5EF4-FFF2-40B4-BE49-F238E27FC236}">
                <a16:creationId xmlns:a16="http://schemas.microsoft.com/office/drawing/2014/main" id="{00000000-0008-0000-0200-000022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2</xdr:col>
      <xdr:colOff>5419725</xdr:colOff>
      <xdr:row>22</xdr:row>
      <xdr:rowOff>28575</xdr:rowOff>
    </xdr:from>
    <xdr:to>
      <xdr:col>2</xdr:col>
      <xdr:colOff>5598915</xdr:colOff>
      <xdr:row>22</xdr:row>
      <xdr:rowOff>208575</xdr:rowOff>
    </xdr:to>
    <xdr:grpSp>
      <xdr:nvGrpSpPr>
        <xdr:cNvPr id="35" name="Gruppieren 34">
          <a:hlinkClick xmlns:r="http://schemas.openxmlformats.org/officeDocument/2006/relationships" r:id="rId5"/>
          <a:extLst>
            <a:ext uri="{FF2B5EF4-FFF2-40B4-BE49-F238E27FC236}">
              <a16:creationId xmlns:a16="http://schemas.microsoft.com/office/drawing/2014/main" id="{00000000-0008-0000-0200-000023000000}"/>
            </a:ext>
          </a:extLst>
        </xdr:cNvPr>
        <xdr:cNvGrpSpPr>
          <a:grpSpLocks noChangeAspect="1"/>
        </xdr:cNvGrpSpPr>
      </xdr:nvGrpSpPr>
      <xdr:grpSpPr>
        <a:xfrm>
          <a:off x="6265545" y="5309235"/>
          <a:ext cx="179190" cy="180000"/>
          <a:chOff x="12020550" y="2171700"/>
          <a:chExt cx="324000" cy="325465"/>
        </a:xfrm>
      </xdr:grpSpPr>
      <xdr:sp macro="" textlink="">
        <xdr:nvSpPr>
          <xdr:cNvPr id="36" name="Rechteck 35">
            <a:extLst>
              <a:ext uri="{FF2B5EF4-FFF2-40B4-BE49-F238E27FC236}">
                <a16:creationId xmlns:a16="http://schemas.microsoft.com/office/drawing/2014/main" id="{00000000-0008-0000-0200-000024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37" name="Pfeil nach rechts 36">
            <a:extLst>
              <a:ext uri="{FF2B5EF4-FFF2-40B4-BE49-F238E27FC236}">
                <a16:creationId xmlns:a16="http://schemas.microsoft.com/office/drawing/2014/main" id="{00000000-0008-0000-0200-000025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2</xdr:col>
      <xdr:colOff>5419725</xdr:colOff>
      <xdr:row>30</xdr:row>
      <xdr:rowOff>28575</xdr:rowOff>
    </xdr:from>
    <xdr:to>
      <xdr:col>2</xdr:col>
      <xdr:colOff>5598915</xdr:colOff>
      <xdr:row>30</xdr:row>
      <xdr:rowOff>208575</xdr:rowOff>
    </xdr:to>
    <xdr:grpSp>
      <xdr:nvGrpSpPr>
        <xdr:cNvPr id="38" name="Gruppieren 37">
          <a:hlinkClick xmlns:r="http://schemas.openxmlformats.org/officeDocument/2006/relationships" r:id="rId6"/>
          <a:extLst>
            <a:ext uri="{FF2B5EF4-FFF2-40B4-BE49-F238E27FC236}">
              <a16:creationId xmlns:a16="http://schemas.microsoft.com/office/drawing/2014/main" id="{00000000-0008-0000-0200-000026000000}"/>
            </a:ext>
          </a:extLst>
        </xdr:cNvPr>
        <xdr:cNvGrpSpPr>
          <a:grpSpLocks noChangeAspect="1"/>
        </xdr:cNvGrpSpPr>
      </xdr:nvGrpSpPr>
      <xdr:grpSpPr>
        <a:xfrm>
          <a:off x="6265545" y="7000875"/>
          <a:ext cx="179190" cy="180000"/>
          <a:chOff x="12020550" y="2171700"/>
          <a:chExt cx="324000" cy="325465"/>
        </a:xfrm>
      </xdr:grpSpPr>
      <xdr:sp macro="" textlink="">
        <xdr:nvSpPr>
          <xdr:cNvPr id="39" name="Rechteck 38">
            <a:extLst>
              <a:ext uri="{FF2B5EF4-FFF2-40B4-BE49-F238E27FC236}">
                <a16:creationId xmlns:a16="http://schemas.microsoft.com/office/drawing/2014/main" id="{00000000-0008-0000-0200-000027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40" name="Pfeil nach rechts 39">
            <a:extLst>
              <a:ext uri="{FF2B5EF4-FFF2-40B4-BE49-F238E27FC236}">
                <a16:creationId xmlns:a16="http://schemas.microsoft.com/office/drawing/2014/main" id="{00000000-0008-0000-0200-000028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2</xdr:col>
      <xdr:colOff>5419725</xdr:colOff>
      <xdr:row>37</xdr:row>
      <xdr:rowOff>28575</xdr:rowOff>
    </xdr:from>
    <xdr:to>
      <xdr:col>2</xdr:col>
      <xdr:colOff>5598915</xdr:colOff>
      <xdr:row>37</xdr:row>
      <xdr:rowOff>208575</xdr:rowOff>
    </xdr:to>
    <xdr:grpSp>
      <xdr:nvGrpSpPr>
        <xdr:cNvPr id="41" name="Gruppieren 40">
          <a:hlinkClick xmlns:r="http://schemas.openxmlformats.org/officeDocument/2006/relationships" r:id="rId7"/>
          <a:extLst>
            <a:ext uri="{FF2B5EF4-FFF2-40B4-BE49-F238E27FC236}">
              <a16:creationId xmlns:a16="http://schemas.microsoft.com/office/drawing/2014/main" id="{00000000-0008-0000-0200-000029000000}"/>
            </a:ext>
          </a:extLst>
        </xdr:cNvPr>
        <xdr:cNvGrpSpPr>
          <a:grpSpLocks noChangeAspect="1"/>
        </xdr:cNvGrpSpPr>
      </xdr:nvGrpSpPr>
      <xdr:grpSpPr>
        <a:xfrm>
          <a:off x="6265545" y="8326755"/>
          <a:ext cx="179190" cy="180000"/>
          <a:chOff x="12020550" y="2171700"/>
          <a:chExt cx="324000" cy="325465"/>
        </a:xfrm>
      </xdr:grpSpPr>
      <xdr:sp macro="" textlink="">
        <xdr:nvSpPr>
          <xdr:cNvPr id="42" name="Rechteck 41">
            <a:extLst>
              <a:ext uri="{FF2B5EF4-FFF2-40B4-BE49-F238E27FC236}">
                <a16:creationId xmlns:a16="http://schemas.microsoft.com/office/drawing/2014/main" id="{00000000-0008-0000-0200-00002A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43" name="Pfeil nach rechts 42">
            <a:extLst>
              <a:ext uri="{FF2B5EF4-FFF2-40B4-BE49-F238E27FC236}">
                <a16:creationId xmlns:a16="http://schemas.microsoft.com/office/drawing/2014/main" id="{00000000-0008-0000-0200-00002B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2</xdr:col>
      <xdr:colOff>5419725</xdr:colOff>
      <xdr:row>43</xdr:row>
      <xdr:rowOff>28575</xdr:rowOff>
    </xdr:from>
    <xdr:to>
      <xdr:col>2</xdr:col>
      <xdr:colOff>5598915</xdr:colOff>
      <xdr:row>43</xdr:row>
      <xdr:rowOff>208575</xdr:rowOff>
    </xdr:to>
    <xdr:grpSp>
      <xdr:nvGrpSpPr>
        <xdr:cNvPr id="44" name="Gruppieren 43">
          <a:hlinkClick xmlns:r="http://schemas.openxmlformats.org/officeDocument/2006/relationships" r:id="rId8"/>
          <a:extLst>
            <a:ext uri="{FF2B5EF4-FFF2-40B4-BE49-F238E27FC236}">
              <a16:creationId xmlns:a16="http://schemas.microsoft.com/office/drawing/2014/main" id="{00000000-0008-0000-0200-00002C000000}"/>
            </a:ext>
          </a:extLst>
        </xdr:cNvPr>
        <xdr:cNvGrpSpPr>
          <a:grpSpLocks noChangeAspect="1"/>
        </xdr:cNvGrpSpPr>
      </xdr:nvGrpSpPr>
      <xdr:grpSpPr>
        <a:xfrm>
          <a:off x="6265545" y="9469755"/>
          <a:ext cx="179190" cy="180000"/>
          <a:chOff x="12020550" y="2171700"/>
          <a:chExt cx="324000" cy="325465"/>
        </a:xfrm>
      </xdr:grpSpPr>
      <xdr:sp macro="" textlink="">
        <xdr:nvSpPr>
          <xdr:cNvPr id="45" name="Rechteck 44">
            <a:extLst>
              <a:ext uri="{FF2B5EF4-FFF2-40B4-BE49-F238E27FC236}">
                <a16:creationId xmlns:a16="http://schemas.microsoft.com/office/drawing/2014/main" id="{00000000-0008-0000-0200-00002D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46" name="Pfeil nach rechts 45">
            <a:extLst>
              <a:ext uri="{FF2B5EF4-FFF2-40B4-BE49-F238E27FC236}">
                <a16:creationId xmlns:a16="http://schemas.microsoft.com/office/drawing/2014/main" id="{00000000-0008-0000-0200-00002E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2</xdr:col>
      <xdr:colOff>5419725</xdr:colOff>
      <xdr:row>52</xdr:row>
      <xdr:rowOff>38100</xdr:rowOff>
    </xdr:from>
    <xdr:to>
      <xdr:col>2</xdr:col>
      <xdr:colOff>5598915</xdr:colOff>
      <xdr:row>52</xdr:row>
      <xdr:rowOff>218100</xdr:rowOff>
    </xdr:to>
    <xdr:grpSp>
      <xdr:nvGrpSpPr>
        <xdr:cNvPr id="47" name="Gruppieren 46">
          <a:hlinkClick xmlns:r="http://schemas.openxmlformats.org/officeDocument/2006/relationships" r:id="rId9"/>
          <a:extLst>
            <a:ext uri="{FF2B5EF4-FFF2-40B4-BE49-F238E27FC236}">
              <a16:creationId xmlns:a16="http://schemas.microsoft.com/office/drawing/2014/main" id="{00000000-0008-0000-0200-00002F000000}"/>
            </a:ext>
          </a:extLst>
        </xdr:cNvPr>
        <xdr:cNvGrpSpPr>
          <a:grpSpLocks noChangeAspect="1"/>
        </xdr:cNvGrpSpPr>
      </xdr:nvGrpSpPr>
      <xdr:grpSpPr>
        <a:xfrm>
          <a:off x="6265545" y="11170920"/>
          <a:ext cx="179190" cy="180000"/>
          <a:chOff x="12020550" y="2171700"/>
          <a:chExt cx="324000" cy="325465"/>
        </a:xfrm>
      </xdr:grpSpPr>
      <xdr:sp macro="" textlink="">
        <xdr:nvSpPr>
          <xdr:cNvPr id="48" name="Rechteck 47">
            <a:extLst>
              <a:ext uri="{FF2B5EF4-FFF2-40B4-BE49-F238E27FC236}">
                <a16:creationId xmlns:a16="http://schemas.microsoft.com/office/drawing/2014/main" id="{00000000-0008-0000-0200-000030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49" name="Pfeil nach rechts 48">
            <a:extLst>
              <a:ext uri="{FF2B5EF4-FFF2-40B4-BE49-F238E27FC236}">
                <a16:creationId xmlns:a16="http://schemas.microsoft.com/office/drawing/2014/main" id="{00000000-0008-0000-0200-000031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2</xdr:col>
      <xdr:colOff>5419725</xdr:colOff>
      <xdr:row>55</xdr:row>
      <xdr:rowOff>28575</xdr:rowOff>
    </xdr:from>
    <xdr:to>
      <xdr:col>2</xdr:col>
      <xdr:colOff>5598915</xdr:colOff>
      <xdr:row>55</xdr:row>
      <xdr:rowOff>208575</xdr:rowOff>
    </xdr:to>
    <xdr:grpSp>
      <xdr:nvGrpSpPr>
        <xdr:cNvPr id="50" name="Gruppieren 49">
          <a:hlinkClick xmlns:r="http://schemas.openxmlformats.org/officeDocument/2006/relationships" r:id="rId10"/>
          <a:extLst>
            <a:ext uri="{FF2B5EF4-FFF2-40B4-BE49-F238E27FC236}">
              <a16:creationId xmlns:a16="http://schemas.microsoft.com/office/drawing/2014/main" id="{00000000-0008-0000-0200-000032000000}"/>
            </a:ext>
          </a:extLst>
        </xdr:cNvPr>
        <xdr:cNvGrpSpPr>
          <a:grpSpLocks noChangeAspect="1"/>
        </xdr:cNvGrpSpPr>
      </xdr:nvGrpSpPr>
      <xdr:grpSpPr>
        <a:xfrm>
          <a:off x="6265545" y="11755755"/>
          <a:ext cx="179190" cy="180000"/>
          <a:chOff x="12020550" y="2171700"/>
          <a:chExt cx="324000" cy="325465"/>
        </a:xfrm>
      </xdr:grpSpPr>
      <xdr:sp macro="" textlink="">
        <xdr:nvSpPr>
          <xdr:cNvPr id="51" name="Rechteck 50">
            <a:extLst>
              <a:ext uri="{FF2B5EF4-FFF2-40B4-BE49-F238E27FC236}">
                <a16:creationId xmlns:a16="http://schemas.microsoft.com/office/drawing/2014/main" id="{00000000-0008-0000-0200-000033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52" name="Pfeil nach rechts 51">
            <a:extLst>
              <a:ext uri="{FF2B5EF4-FFF2-40B4-BE49-F238E27FC236}">
                <a16:creationId xmlns:a16="http://schemas.microsoft.com/office/drawing/2014/main" id="{00000000-0008-0000-0200-000034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2</xdr:col>
      <xdr:colOff>5419725</xdr:colOff>
      <xdr:row>58</xdr:row>
      <xdr:rowOff>28575</xdr:rowOff>
    </xdr:from>
    <xdr:to>
      <xdr:col>2</xdr:col>
      <xdr:colOff>5598915</xdr:colOff>
      <xdr:row>58</xdr:row>
      <xdr:rowOff>208575</xdr:rowOff>
    </xdr:to>
    <xdr:grpSp>
      <xdr:nvGrpSpPr>
        <xdr:cNvPr id="53" name="Gruppieren 52">
          <a:hlinkClick xmlns:r="http://schemas.openxmlformats.org/officeDocument/2006/relationships" r:id="rId11"/>
          <a:extLst>
            <a:ext uri="{FF2B5EF4-FFF2-40B4-BE49-F238E27FC236}">
              <a16:creationId xmlns:a16="http://schemas.microsoft.com/office/drawing/2014/main" id="{00000000-0008-0000-0200-000035000000}"/>
            </a:ext>
          </a:extLst>
        </xdr:cNvPr>
        <xdr:cNvGrpSpPr>
          <a:grpSpLocks noChangeAspect="1"/>
        </xdr:cNvGrpSpPr>
      </xdr:nvGrpSpPr>
      <xdr:grpSpPr>
        <a:xfrm>
          <a:off x="6265545" y="12350115"/>
          <a:ext cx="179190" cy="180000"/>
          <a:chOff x="12020550" y="2171700"/>
          <a:chExt cx="324000" cy="325465"/>
        </a:xfrm>
      </xdr:grpSpPr>
      <xdr:sp macro="" textlink="">
        <xdr:nvSpPr>
          <xdr:cNvPr id="54" name="Rechteck 53">
            <a:extLst>
              <a:ext uri="{FF2B5EF4-FFF2-40B4-BE49-F238E27FC236}">
                <a16:creationId xmlns:a16="http://schemas.microsoft.com/office/drawing/2014/main" id="{00000000-0008-0000-0200-000036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55" name="Pfeil nach rechts 54">
            <a:extLst>
              <a:ext uri="{FF2B5EF4-FFF2-40B4-BE49-F238E27FC236}">
                <a16:creationId xmlns:a16="http://schemas.microsoft.com/office/drawing/2014/main" id="{00000000-0008-0000-0200-000037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2</xdr:col>
      <xdr:colOff>5419725</xdr:colOff>
      <xdr:row>64</xdr:row>
      <xdr:rowOff>28575</xdr:rowOff>
    </xdr:from>
    <xdr:to>
      <xdr:col>2</xdr:col>
      <xdr:colOff>5598915</xdr:colOff>
      <xdr:row>64</xdr:row>
      <xdr:rowOff>208575</xdr:rowOff>
    </xdr:to>
    <xdr:grpSp>
      <xdr:nvGrpSpPr>
        <xdr:cNvPr id="56" name="Gruppieren 55">
          <a:hlinkClick xmlns:r="http://schemas.openxmlformats.org/officeDocument/2006/relationships" r:id="rId12"/>
          <a:extLst>
            <a:ext uri="{FF2B5EF4-FFF2-40B4-BE49-F238E27FC236}">
              <a16:creationId xmlns:a16="http://schemas.microsoft.com/office/drawing/2014/main" id="{00000000-0008-0000-0200-000038000000}"/>
            </a:ext>
          </a:extLst>
        </xdr:cNvPr>
        <xdr:cNvGrpSpPr>
          <a:grpSpLocks noChangeAspect="1"/>
        </xdr:cNvGrpSpPr>
      </xdr:nvGrpSpPr>
      <xdr:grpSpPr>
        <a:xfrm>
          <a:off x="6265545" y="13493115"/>
          <a:ext cx="179190" cy="180000"/>
          <a:chOff x="12020550" y="2171700"/>
          <a:chExt cx="324000" cy="325465"/>
        </a:xfrm>
      </xdr:grpSpPr>
      <xdr:sp macro="" textlink="">
        <xdr:nvSpPr>
          <xdr:cNvPr id="57" name="Rechteck 56">
            <a:extLst>
              <a:ext uri="{FF2B5EF4-FFF2-40B4-BE49-F238E27FC236}">
                <a16:creationId xmlns:a16="http://schemas.microsoft.com/office/drawing/2014/main" id="{00000000-0008-0000-0200-000039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58" name="Pfeil nach rechts 57">
            <a:extLst>
              <a:ext uri="{FF2B5EF4-FFF2-40B4-BE49-F238E27FC236}">
                <a16:creationId xmlns:a16="http://schemas.microsoft.com/office/drawing/2014/main" id="{00000000-0008-0000-0200-00003A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xdr:twoCellAnchor>
  <xdr:twoCellAnchor editAs="oneCell">
    <xdr:from>
      <xdr:col>0</xdr:col>
      <xdr:colOff>76200</xdr:colOff>
      <xdr:row>80</xdr:row>
      <xdr:rowOff>64769</xdr:rowOff>
    </xdr:from>
    <xdr:to>
      <xdr:col>0</xdr:col>
      <xdr:colOff>400200</xdr:colOff>
      <xdr:row>82</xdr:row>
      <xdr:rowOff>23009</xdr:rowOff>
    </xdr:to>
    <xdr:grpSp>
      <xdr:nvGrpSpPr>
        <xdr:cNvPr id="59" name="Gruppieren 58">
          <a:hlinkClick xmlns:r="http://schemas.openxmlformats.org/officeDocument/2006/relationships" r:id="rId1"/>
          <a:extLst>
            <a:ext uri="{FF2B5EF4-FFF2-40B4-BE49-F238E27FC236}">
              <a16:creationId xmlns:a16="http://schemas.microsoft.com/office/drawing/2014/main" id="{00000000-0008-0000-0200-00003B000000}"/>
            </a:ext>
          </a:extLst>
        </xdr:cNvPr>
        <xdr:cNvGrpSpPr/>
      </xdr:nvGrpSpPr>
      <xdr:grpSpPr>
        <a:xfrm>
          <a:off x="76200" y="16729709"/>
          <a:ext cx="324000" cy="324000"/>
          <a:chOff x="66675" y="4972050"/>
          <a:chExt cx="324000" cy="325465"/>
        </a:xfrm>
      </xdr:grpSpPr>
      <xdr:sp macro="" textlink="">
        <xdr:nvSpPr>
          <xdr:cNvPr id="60" name="Rechteck 59">
            <a:extLst>
              <a:ext uri="{FF2B5EF4-FFF2-40B4-BE49-F238E27FC236}">
                <a16:creationId xmlns:a16="http://schemas.microsoft.com/office/drawing/2014/main" id="{00000000-0008-0000-0200-00003C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61" name="Pfeil nach oben 60">
            <a:extLst>
              <a:ext uri="{FF2B5EF4-FFF2-40B4-BE49-F238E27FC236}">
                <a16:creationId xmlns:a16="http://schemas.microsoft.com/office/drawing/2014/main" id="{00000000-0008-0000-0200-00003D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0</xdr:col>
      <xdr:colOff>76200</xdr:colOff>
      <xdr:row>36</xdr:row>
      <xdr:rowOff>123825</xdr:rowOff>
    </xdr:from>
    <xdr:to>
      <xdr:col>0</xdr:col>
      <xdr:colOff>400200</xdr:colOff>
      <xdr:row>38</xdr:row>
      <xdr:rowOff>20665</xdr:rowOff>
    </xdr:to>
    <xdr:grpSp>
      <xdr:nvGrpSpPr>
        <xdr:cNvPr id="62" name="Gruppieren 61">
          <a:hlinkClick xmlns:r="http://schemas.openxmlformats.org/officeDocument/2006/relationships" r:id="rId1"/>
          <a:extLst>
            <a:ext uri="{FF2B5EF4-FFF2-40B4-BE49-F238E27FC236}">
              <a16:creationId xmlns:a16="http://schemas.microsoft.com/office/drawing/2014/main" id="{00000000-0008-0000-0200-00003E000000}"/>
            </a:ext>
          </a:extLst>
        </xdr:cNvPr>
        <xdr:cNvGrpSpPr/>
      </xdr:nvGrpSpPr>
      <xdr:grpSpPr>
        <a:xfrm>
          <a:off x="76200" y="8239125"/>
          <a:ext cx="324000" cy="308320"/>
          <a:chOff x="66675" y="4972050"/>
          <a:chExt cx="324000" cy="325465"/>
        </a:xfrm>
      </xdr:grpSpPr>
      <xdr:sp macro="" textlink="">
        <xdr:nvSpPr>
          <xdr:cNvPr id="63" name="Rechteck 62">
            <a:extLst>
              <a:ext uri="{FF2B5EF4-FFF2-40B4-BE49-F238E27FC236}">
                <a16:creationId xmlns:a16="http://schemas.microsoft.com/office/drawing/2014/main" id="{00000000-0008-0000-0200-00003F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64" name="Pfeil nach oben 63">
            <a:extLst>
              <a:ext uri="{FF2B5EF4-FFF2-40B4-BE49-F238E27FC236}">
                <a16:creationId xmlns:a16="http://schemas.microsoft.com/office/drawing/2014/main" id="{00000000-0008-0000-0200-000040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2</xdr:col>
          <xdr:colOff>5181600</xdr:colOff>
          <xdr:row>2</xdr:row>
          <xdr:rowOff>45720</xdr:rowOff>
        </xdr:from>
        <xdr:to>
          <xdr:col>3</xdr:col>
          <xdr:colOff>304800</xdr:colOff>
          <xdr:row>2</xdr:row>
          <xdr:rowOff>220980</xdr:rowOff>
        </xdr:to>
        <xdr:sp macro="" textlink="">
          <xdr:nvSpPr>
            <xdr:cNvPr id="195587" name="Drop Down 3" hidden="1">
              <a:extLst>
                <a:ext uri="{63B3BB69-23CF-44E3-9099-C40C66FF867C}">
                  <a14:compatExt spid="_x0000_s195587"/>
                </a:ext>
                <a:ext uri="{FF2B5EF4-FFF2-40B4-BE49-F238E27FC236}">
                  <a16:creationId xmlns:a16="http://schemas.microsoft.com/office/drawing/2014/main" id="{00000000-0008-0000-0200-000003FC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2</xdr:col>
      <xdr:colOff>4953000</xdr:colOff>
      <xdr:row>2</xdr:row>
      <xdr:rowOff>47625</xdr:rowOff>
    </xdr:from>
    <xdr:to>
      <xdr:col>2</xdr:col>
      <xdr:colOff>5125800</xdr:colOff>
      <xdr:row>2</xdr:row>
      <xdr:rowOff>220425</xdr:rowOff>
    </xdr:to>
    <xdr:grpSp>
      <xdr:nvGrpSpPr>
        <xdr:cNvPr id="65" name="Gruppieren 64">
          <a:hlinkClick xmlns:r="http://schemas.openxmlformats.org/officeDocument/2006/relationships" r:id="rId13"/>
          <a:extLst>
            <a:ext uri="{FF2B5EF4-FFF2-40B4-BE49-F238E27FC236}">
              <a16:creationId xmlns:a16="http://schemas.microsoft.com/office/drawing/2014/main" id="{00000000-0008-0000-0200-000041000000}"/>
            </a:ext>
          </a:extLst>
        </xdr:cNvPr>
        <xdr:cNvGrpSpPr/>
      </xdr:nvGrpSpPr>
      <xdr:grpSpPr>
        <a:xfrm>
          <a:off x="5798820" y="619125"/>
          <a:ext cx="172800" cy="172800"/>
          <a:chOff x="8105775" y="571500"/>
          <a:chExt cx="172800" cy="172800"/>
        </a:xfrm>
      </xdr:grpSpPr>
      <xdr:sp macro="" textlink="">
        <xdr:nvSpPr>
          <xdr:cNvPr id="66" name="Rechteck 65">
            <a:extLst>
              <a:ext uri="{FF2B5EF4-FFF2-40B4-BE49-F238E27FC236}">
                <a16:creationId xmlns:a16="http://schemas.microsoft.com/office/drawing/2014/main" id="{00000000-0008-0000-0200-000042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67" name="Textfeld 66">
            <a:extLst>
              <a:ext uri="{FF2B5EF4-FFF2-40B4-BE49-F238E27FC236}">
                <a16:creationId xmlns:a16="http://schemas.microsoft.com/office/drawing/2014/main" id="{00000000-0008-0000-0200-000043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Calibri Light" panose="020F0302020204030204" pitchFamily="34" charset="0"/>
                <a:cs typeface="Calibri Light" panose="020F0302020204030204" pitchFamily="34" charset="0"/>
              </a:rPr>
              <a:t>?</a:t>
            </a:r>
          </a:p>
        </xdr:txBody>
      </xdr:sp>
    </xdr:grpSp>
    <xdr:clientData fPrintsWithSheet="0"/>
  </xdr:twoCellAnchor>
  <mc:AlternateContent xmlns:mc="http://schemas.openxmlformats.org/markup-compatibility/2006">
    <mc:Choice xmlns:a14="http://schemas.microsoft.com/office/drawing/2010/main" Requires="a14">
      <xdr:twoCellAnchor editAs="oneCell">
        <xdr:from>
          <xdr:col>2</xdr:col>
          <xdr:colOff>3954780</xdr:colOff>
          <xdr:row>0</xdr:row>
          <xdr:rowOff>15240</xdr:rowOff>
        </xdr:from>
        <xdr:to>
          <xdr:col>3</xdr:col>
          <xdr:colOff>318135</xdr:colOff>
          <xdr:row>0</xdr:row>
          <xdr:rowOff>548640</xdr:rowOff>
        </xdr:to>
        <xdr:pic>
          <xdr:nvPicPr>
            <xdr:cNvPr id="68" name="Grafik 59">
              <a:extLst>
                <a:ext uri="{FF2B5EF4-FFF2-40B4-BE49-F238E27FC236}">
                  <a16:creationId xmlns:a16="http://schemas.microsoft.com/office/drawing/2014/main" id="{00000000-0008-0000-0200-000044000000}"/>
                </a:ext>
              </a:extLst>
            </xdr:cNvPr>
            <xdr:cNvPicPr>
              <a:picLocks noChangeAspect="1" noChangeArrowheads="1"/>
              <a:extLst>
                <a:ext uri="{84589F7E-364E-4C9E-8A38-B11213B215E9}">
                  <a14:cameraTool cellRange="Logo!$D$6" spid="_x0000_s195618"/>
                </a:ext>
              </a:extLst>
            </xdr:cNvPicPr>
          </xdr:nvPicPr>
          <xdr:blipFill>
            <a:blip xmlns:r="http://schemas.openxmlformats.org/officeDocument/2006/relationships" r:embed="rId14"/>
            <a:srcRect/>
            <a:stretch>
              <a:fillRect/>
            </a:stretch>
          </xdr:blipFill>
          <xdr:spPr bwMode="auto">
            <a:xfrm>
              <a:off x="4800600" y="15240"/>
              <a:ext cx="2268855" cy="533400"/>
            </a:xfrm>
            <a:prstGeom prst="rect">
              <a:avLst/>
            </a:prstGeom>
            <a:solidFill>
              <a:schemeClr val="bg1"/>
            </a:solidFill>
            <a:ln w="9525">
              <a:noFill/>
              <a:miter lim="800000"/>
              <a:headEnd/>
              <a:tailEnd/>
            </a:ln>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6</xdr:col>
      <xdr:colOff>2057399</xdr:colOff>
      <xdr:row>3</xdr:row>
      <xdr:rowOff>133350</xdr:rowOff>
    </xdr:from>
    <xdr:to>
      <xdr:col>6</xdr:col>
      <xdr:colOff>2714624</xdr:colOff>
      <xdr:row>6</xdr:row>
      <xdr:rowOff>129184</xdr:rowOff>
    </xdr:to>
    <xdr:pic>
      <xdr:nvPicPr>
        <xdr:cNvPr id="2" name="Picture 2">
          <a:extLst>
            <a:ext uri="{FF2B5EF4-FFF2-40B4-BE49-F238E27FC236}">
              <a16:creationId xmlns:a16="http://schemas.microsoft.com/office/drawing/2014/main" id="{00000000-0008-0000-0300-000002000000}"/>
            </a:ext>
          </a:extLst>
        </xdr:cNvPr>
        <xdr:cNvPicPr>
          <a:picLocks noChangeAspect="1" noChangeArrowheads="1"/>
        </xdr:cNvPicPr>
      </xdr:nvPicPr>
      <xdr:blipFill rotWithShape="1">
        <a:blip xmlns:r="http://schemas.openxmlformats.org/officeDocument/2006/relationships" r:embed="rId1" cstate="print">
          <a:clrChange>
            <a:clrFrom>
              <a:srgbClr val="F3F3F4"/>
            </a:clrFrom>
            <a:clrTo>
              <a:srgbClr val="F3F3F4">
                <a:alpha val="0"/>
              </a:srgbClr>
            </a:clrTo>
          </a:clrChange>
          <a:duotone>
            <a:prstClr val="black"/>
            <a:schemeClr val="tx2">
              <a:tint val="45000"/>
              <a:satMod val="400000"/>
            </a:schemeClr>
          </a:duotone>
        </a:blip>
        <a:srcRect l="77222" t="9346" r="10763" b="61371"/>
        <a:stretch/>
      </xdr:blipFill>
      <xdr:spPr bwMode="auto">
        <a:xfrm>
          <a:off x="10553699" y="1123950"/>
          <a:ext cx="657225" cy="643534"/>
        </a:xfrm>
        <a:prstGeom prst="rect">
          <a:avLst/>
        </a:prstGeom>
        <a:noFill/>
        <a:ln w="9525">
          <a:noFill/>
          <a:miter lim="800000"/>
          <a:headEnd/>
          <a:tailEnd/>
        </a:ln>
      </xdr:spPr>
    </xdr:pic>
    <xdr:clientData/>
  </xdr:twoCellAnchor>
  <xdr:twoCellAnchor editAs="oneCell">
    <xdr:from>
      <xdr:col>7</xdr:col>
      <xdr:colOff>2105026</xdr:colOff>
      <xdr:row>3</xdr:row>
      <xdr:rowOff>104776</xdr:rowOff>
    </xdr:from>
    <xdr:to>
      <xdr:col>8</xdr:col>
      <xdr:colOff>59055</xdr:colOff>
      <xdr:row>7</xdr:row>
      <xdr:rowOff>9525</xdr:rowOff>
    </xdr:to>
    <xdr:pic>
      <xdr:nvPicPr>
        <xdr:cNvPr id="3" name="Picture 2">
          <a:extLst>
            <a:ext uri="{FF2B5EF4-FFF2-40B4-BE49-F238E27FC236}">
              <a16:creationId xmlns:a16="http://schemas.microsoft.com/office/drawing/2014/main" id="{00000000-0008-0000-0300-000003000000}"/>
            </a:ext>
          </a:extLst>
        </xdr:cNvPr>
        <xdr:cNvPicPr>
          <a:picLocks noChangeAspect="1" noChangeArrowheads="1"/>
        </xdr:cNvPicPr>
      </xdr:nvPicPr>
      <xdr:blipFill rotWithShape="1">
        <a:blip xmlns:r="http://schemas.openxmlformats.org/officeDocument/2006/relationships" r:embed="rId1" cstate="print">
          <a:clrChange>
            <a:clrFrom>
              <a:srgbClr val="F3F3F4"/>
            </a:clrFrom>
            <a:clrTo>
              <a:srgbClr val="F3F3F4">
                <a:alpha val="0"/>
              </a:srgbClr>
            </a:clrTo>
          </a:clrChange>
          <a:duotone>
            <a:prstClr val="black"/>
            <a:schemeClr val="tx2">
              <a:tint val="45000"/>
              <a:satMod val="400000"/>
            </a:schemeClr>
          </a:duotone>
        </a:blip>
        <a:srcRect l="3129" t="2492" r="84481" b="63240"/>
        <a:stretch/>
      </xdr:blipFill>
      <xdr:spPr bwMode="auto">
        <a:xfrm>
          <a:off x="13315951" y="1095376"/>
          <a:ext cx="668654" cy="742949"/>
        </a:xfrm>
        <a:prstGeom prst="rect">
          <a:avLst/>
        </a:prstGeom>
        <a:noFill/>
        <a:ln w="9525">
          <a:noFill/>
          <a:miter lim="800000"/>
          <a:headEnd/>
          <a:tailEnd/>
        </a:ln>
      </xdr:spPr>
    </xdr:pic>
    <xdr:clientData/>
  </xdr:twoCellAnchor>
  <xdr:twoCellAnchor editAs="oneCell">
    <xdr:from>
      <xdr:col>5</xdr:col>
      <xdr:colOff>609267</xdr:colOff>
      <xdr:row>3</xdr:row>
      <xdr:rowOff>85725</xdr:rowOff>
    </xdr:from>
    <xdr:to>
      <xdr:col>6</xdr:col>
      <xdr:colOff>105109</xdr:colOff>
      <xdr:row>7</xdr:row>
      <xdr:rowOff>28575</xdr:rowOff>
    </xdr:to>
    <xdr:pic>
      <xdr:nvPicPr>
        <xdr:cNvPr id="4" name="Picture 2">
          <a:extLst>
            <a:ext uri="{FF2B5EF4-FFF2-40B4-BE49-F238E27FC236}">
              <a16:creationId xmlns:a16="http://schemas.microsoft.com/office/drawing/2014/main" id="{00000000-0008-0000-0300-000004000000}"/>
            </a:ext>
          </a:extLst>
        </xdr:cNvPr>
        <xdr:cNvPicPr>
          <a:picLocks noChangeAspect="1" noChangeArrowheads="1"/>
        </xdr:cNvPicPr>
      </xdr:nvPicPr>
      <xdr:blipFill rotWithShape="1">
        <a:blip xmlns:r="http://schemas.openxmlformats.org/officeDocument/2006/relationships" r:embed="rId1" cstate="print">
          <a:clrChange>
            <a:clrFrom>
              <a:srgbClr val="F3F3F4"/>
            </a:clrFrom>
            <a:clrTo>
              <a:srgbClr val="F3F3F4">
                <a:alpha val="0"/>
              </a:srgbClr>
            </a:clrTo>
          </a:clrChange>
          <a:duotone>
            <a:prstClr val="black"/>
            <a:schemeClr val="tx2">
              <a:tint val="45000"/>
              <a:satMod val="400000"/>
            </a:schemeClr>
          </a:duotone>
        </a:blip>
        <a:srcRect l="27534" t="5297" r="56446" b="59189"/>
        <a:stretch/>
      </xdr:blipFill>
      <xdr:spPr bwMode="auto">
        <a:xfrm>
          <a:off x="7724442" y="1076325"/>
          <a:ext cx="876967" cy="781050"/>
        </a:xfrm>
        <a:prstGeom prst="rect">
          <a:avLst/>
        </a:prstGeom>
        <a:noFill/>
        <a:ln w="9525">
          <a:noFill/>
          <a:miter lim="800000"/>
          <a:headEnd/>
          <a:tailEnd/>
        </a:ln>
      </xdr:spPr>
    </xdr:pic>
    <xdr:clientData/>
  </xdr:twoCellAnchor>
  <xdr:twoCellAnchor editAs="oneCell">
    <xdr:from>
      <xdr:col>6</xdr:col>
      <xdr:colOff>1962150</xdr:colOff>
      <xdr:row>21</xdr:row>
      <xdr:rowOff>19051</xdr:rowOff>
    </xdr:from>
    <xdr:to>
      <xdr:col>7</xdr:col>
      <xdr:colOff>71269</xdr:colOff>
      <xdr:row>24</xdr:row>
      <xdr:rowOff>30749</xdr:rowOff>
    </xdr:to>
    <xdr:pic>
      <xdr:nvPicPr>
        <xdr:cNvPr id="5" name="Picture 2">
          <a:extLst>
            <a:ext uri="{FF2B5EF4-FFF2-40B4-BE49-F238E27FC236}">
              <a16:creationId xmlns:a16="http://schemas.microsoft.com/office/drawing/2014/main" id="{00000000-0008-0000-0300-000005000000}"/>
            </a:ext>
          </a:extLst>
        </xdr:cNvPr>
        <xdr:cNvPicPr>
          <a:picLocks noChangeAspect="1" noChangeArrowheads="1"/>
        </xdr:cNvPicPr>
      </xdr:nvPicPr>
      <xdr:blipFill rotWithShape="1">
        <a:blip xmlns:r="http://schemas.openxmlformats.org/officeDocument/2006/relationships" r:embed="rId1" cstate="print">
          <a:clrChange>
            <a:clrFrom>
              <a:srgbClr val="F3F3F4"/>
            </a:clrFrom>
            <a:clrTo>
              <a:srgbClr val="F3F3F4">
                <a:alpha val="0"/>
              </a:srgbClr>
            </a:clrTo>
          </a:clrChange>
          <a:duotone>
            <a:prstClr val="black"/>
            <a:schemeClr val="tx2">
              <a:tint val="45000"/>
              <a:satMod val="400000"/>
            </a:schemeClr>
          </a:duotone>
        </a:blip>
        <a:srcRect l="52889" t="5919" r="29286" b="58567"/>
        <a:stretch/>
      </xdr:blipFill>
      <xdr:spPr bwMode="auto">
        <a:xfrm>
          <a:off x="10458450" y="4057651"/>
          <a:ext cx="823744" cy="659398"/>
        </a:xfrm>
        <a:prstGeom prst="rect">
          <a:avLst/>
        </a:prstGeom>
        <a:noFill/>
        <a:ln w="9525">
          <a:noFill/>
          <a:miter lim="800000"/>
          <a:headEnd/>
          <a:tailEnd/>
        </a:ln>
      </xdr:spPr>
    </xdr:pic>
    <xdr:clientData/>
  </xdr:twoCellAnchor>
  <xdr:twoCellAnchor editAs="oneCell">
    <xdr:from>
      <xdr:col>4</xdr:col>
      <xdr:colOff>466725</xdr:colOff>
      <xdr:row>36</xdr:row>
      <xdr:rowOff>142875</xdr:rowOff>
    </xdr:from>
    <xdr:to>
      <xdr:col>5</xdr:col>
      <xdr:colOff>46500</xdr:colOff>
      <xdr:row>40</xdr:row>
      <xdr:rowOff>76200</xdr:rowOff>
    </xdr:to>
    <xdr:pic>
      <xdr:nvPicPr>
        <xdr:cNvPr id="6" name="Picture 2">
          <a:extLst>
            <a:ext uri="{FF2B5EF4-FFF2-40B4-BE49-F238E27FC236}">
              <a16:creationId xmlns:a16="http://schemas.microsoft.com/office/drawing/2014/main" id="{00000000-0008-0000-0300-000006000000}"/>
            </a:ext>
          </a:extLst>
        </xdr:cNvPr>
        <xdr:cNvPicPr>
          <a:picLocks noChangeAspect="1" noChangeArrowheads="1"/>
        </xdr:cNvPicPr>
      </xdr:nvPicPr>
      <xdr:blipFill rotWithShape="1">
        <a:blip xmlns:r="http://schemas.openxmlformats.org/officeDocument/2006/relationships" r:embed="rId2" cstate="print">
          <a:clrChange>
            <a:clrFrom>
              <a:srgbClr val="F3F3F4"/>
            </a:clrFrom>
            <a:clrTo>
              <a:srgbClr val="F3F3F4">
                <a:alpha val="0"/>
              </a:srgbClr>
            </a:clrTo>
          </a:clrChange>
          <a:duotone>
            <a:prstClr val="black"/>
            <a:schemeClr val="tx2">
              <a:tint val="45000"/>
              <a:satMod val="400000"/>
            </a:schemeClr>
          </a:duotone>
        </a:blip>
        <a:srcRect l="81250" t="12592" r="3728" b="53622"/>
        <a:stretch/>
      </xdr:blipFill>
      <xdr:spPr bwMode="auto">
        <a:xfrm>
          <a:off x="6200775" y="6743700"/>
          <a:ext cx="960900" cy="771525"/>
        </a:xfrm>
        <a:prstGeom prst="rect">
          <a:avLst/>
        </a:prstGeom>
        <a:noFill/>
        <a:ln w="9525">
          <a:noFill/>
          <a:miter lim="800000"/>
          <a:headEnd/>
          <a:tailEnd/>
        </a:ln>
      </xdr:spPr>
    </xdr:pic>
    <xdr:clientData/>
  </xdr:twoCellAnchor>
  <xdr:twoCellAnchor editAs="oneCell">
    <xdr:from>
      <xdr:col>7</xdr:col>
      <xdr:colOff>1905000</xdr:colOff>
      <xdr:row>35</xdr:row>
      <xdr:rowOff>152399</xdr:rowOff>
    </xdr:from>
    <xdr:to>
      <xdr:col>7</xdr:col>
      <xdr:colOff>2689292</xdr:colOff>
      <xdr:row>40</xdr:row>
      <xdr:rowOff>68872</xdr:rowOff>
    </xdr:to>
    <xdr:pic>
      <xdr:nvPicPr>
        <xdr:cNvPr id="7" name="Picture 2">
          <a:extLst>
            <a:ext uri="{FF2B5EF4-FFF2-40B4-BE49-F238E27FC236}">
              <a16:creationId xmlns:a16="http://schemas.microsoft.com/office/drawing/2014/main" id="{00000000-0008-0000-0300-000007000000}"/>
            </a:ext>
          </a:extLst>
        </xdr:cNvPr>
        <xdr:cNvPicPr>
          <a:picLocks noChangeAspect="1" noChangeArrowheads="1"/>
        </xdr:cNvPicPr>
      </xdr:nvPicPr>
      <xdr:blipFill rotWithShape="1">
        <a:blip xmlns:r="http://schemas.openxmlformats.org/officeDocument/2006/relationships" r:embed="rId2" cstate="print">
          <a:clrChange>
            <a:clrFrom>
              <a:srgbClr val="F3F3F4"/>
            </a:clrFrom>
            <a:clrTo>
              <a:srgbClr val="F3F3F4">
                <a:alpha val="0"/>
              </a:srgbClr>
            </a:clrTo>
          </a:clrChange>
          <a:duotone>
            <a:prstClr val="black"/>
            <a:schemeClr val="tx2">
              <a:tint val="45000"/>
              <a:satMod val="400000"/>
            </a:schemeClr>
          </a:duotone>
        </a:blip>
        <a:srcRect l="2083" t="4479" r="85088" b="52214"/>
        <a:stretch/>
      </xdr:blipFill>
      <xdr:spPr bwMode="auto">
        <a:xfrm>
          <a:off x="13115925" y="6591299"/>
          <a:ext cx="784292" cy="945173"/>
        </a:xfrm>
        <a:prstGeom prst="rect">
          <a:avLst/>
        </a:prstGeom>
        <a:noFill/>
        <a:ln w="9525">
          <a:noFill/>
          <a:miter lim="800000"/>
          <a:headEnd/>
          <a:tailEnd/>
        </a:ln>
      </xdr:spPr>
    </xdr:pic>
    <xdr:clientData/>
  </xdr:twoCellAnchor>
  <xdr:twoCellAnchor editAs="oneCell">
    <xdr:from>
      <xdr:col>3</xdr:col>
      <xdr:colOff>1991167</xdr:colOff>
      <xdr:row>20</xdr:row>
      <xdr:rowOff>19050</xdr:rowOff>
    </xdr:from>
    <xdr:to>
      <xdr:col>4</xdr:col>
      <xdr:colOff>28576</xdr:colOff>
      <xdr:row>25</xdr:row>
      <xdr:rowOff>76201</xdr:rowOff>
    </xdr:to>
    <xdr:pic>
      <xdr:nvPicPr>
        <xdr:cNvPr id="8" name="Picture 2">
          <a:extLst>
            <a:ext uri="{FF2B5EF4-FFF2-40B4-BE49-F238E27FC236}">
              <a16:creationId xmlns:a16="http://schemas.microsoft.com/office/drawing/2014/main" id="{00000000-0008-0000-0300-000008000000}"/>
            </a:ext>
          </a:extLst>
        </xdr:cNvPr>
        <xdr:cNvPicPr>
          <a:picLocks noChangeAspect="1" noChangeArrowheads="1"/>
        </xdr:cNvPicPr>
      </xdr:nvPicPr>
      <xdr:blipFill rotWithShape="1">
        <a:blip xmlns:r="http://schemas.openxmlformats.org/officeDocument/2006/relationships" r:embed="rId2" cstate="print">
          <a:clrChange>
            <a:clrFrom>
              <a:srgbClr val="F3F3F4"/>
            </a:clrFrom>
            <a:clrTo>
              <a:srgbClr val="F3F3F4">
                <a:alpha val="0"/>
              </a:srgbClr>
            </a:clrTo>
          </a:clrChange>
          <a:duotone>
            <a:prstClr val="black"/>
            <a:schemeClr val="tx2">
              <a:tint val="45000"/>
              <a:satMod val="400000"/>
            </a:schemeClr>
          </a:duotone>
        </a:blip>
        <a:srcRect l="22478" t="8778" r="66009" b="51600"/>
        <a:stretch/>
      </xdr:blipFill>
      <xdr:spPr bwMode="auto">
        <a:xfrm>
          <a:off x="5010592" y="3895725"/>
          <a:ext cx="752034" cy="1085851"/>
        </a:xfrm>
        <a:prstGeom prst="rect">
          <a:avLst/>
        </a:prstGeom>
        <a:noFill/>
        <a:ln w="9525">
          <a:noFill/>
          <a:miter lim="800000"/>
          <a:headEnd/>
          <a:tailEnd/>
        </a:ln>
      </xdr:spPr>
    </xdr:pic>
    <xdr:clientData/>
  </xdr:twoCellAnchor>
  <xdr:twoCellAnchor editAs="oneCell">
    <xdr:from>
      <xdr:col>3</xdr:col>
      <xdr:colOff>2038350</xdr:colOff>
      <xdr:row>3</xdr:row>
      <xdr:rowOff>95250</xdr:rowOff>
    </xdr:from>
    <xdr:to>
      <xdr:col>4</xdr:col>
      <xdr:colOff>147458</xdr:colOff>
      <xdr:row>7</xdr:row>
      <xdr:rowOff>104775</xdr:rowOff>
    </xdr:to>
    <xdr:pic>
      <xdr:nvPicPr>
        <xdr:cNvPr id="9" name="Picture 2">
          <a:extLst>
            <a:ext uri="{FF2B5EF4-FFF2-40B4-BE49-F238E27FC236}">
              <a16:creationId xmlns:a16="http://schemas.microsoft.com/office/drawing/2014/main" id="{00000000-0008-0000-0300-000009000000}"/>
            </a:ext>
          </a:extLst>
        </xdr:cNvPr>
        <xdr:cNvPicPr>
          <a:picLocks noChangeAspect="1" noChangeArrowheads="1"/>
        </xdr:cNvPicPr>
      </xdr:nvPicPr>
      <xdr:blipFill rotWithShape="1">
        <a:blip xmlns:r="http://schemas.openxmlformats.org/officeDocument/2006/relationships" r:embed="rId2" cstate="print">
          <a:clrChange>
            <a:clrFrom>
              <a:srgbClr val="F3F3F4"/>
            </a:clrFrom>
            <a:clrTo>
              <a:srgbClr val="F3F3F4">
                <a:alpha val="0"/>
              </a:srgbClr>
            </a:clrTo>
          </a:clrChange>
          <a:duotone>
            <a:prstClr val="black"/>
            <a:schemeClr val="tx2">
              <a:tint val="45000"/>
              <a:satMod val="400000"/>
            </a:schemeClr>
          </a:duotone>
        </a:blip>
        <a:srcRect l="42105" t="9828" r="46601" b="57615"/>
        <a:stretch/>
      </xdr:blipFill>
      <xdr:spPr bwMode="auto">
        <a:xfrm>
          <a:off x="5057775" y="1085850"/>
          <a:ext cx="823733" cy="847725"/>
        </a:xfrm>
        <a:prstGeom prst="rect">
          <a:avLst/>
        </a:prstGeom>
        <a:noFill/>
        <a:ln w="9525">
          <a:noFill/>
          <a:miter lim="800000"/>
          <a:headEnd/>
          <a:tailEnd/>
        </a:ln>
      </xdr:spPr>
    </xdr:pic>
    <xdr:clientData/>
  </xdr:twoCellAnchor>
  <xdr:twoCellAnchor editAs="oneCell">
    <xdr:from>
      <xdr:col>2</xdr:col>
      <xdr:colOff>1962150</xdr:colOff>
      <xdr:row>4</xdr:row>
      <xdr:rowOff>38099</xdr:rowOff>
    </xdr:from>
    <xdr:to>
      <xdr:col>3</xdr:col>
      <xdr:colOff>0</xdr:colOff>
      <xdr:row>6</xdr:row>
      <xdr:rowOff>179178</xdr:rowOff>
    </xdr:to>
    <xdr:pic>
      <xdr:nvPicPr>
        <xdr:cNvPr id="10" name="Picture 2">
          <a:extLst>
            <a:ext uri="{FF2B5EF4-FFF2-40B4-BE49-F238E27FC236}">
              <a16:creationId xmlns:a16="http://schemas.microsoft.com/office/drawing/2014/main" id="{00000000-0008-0000-0300-00000A000000}"/>
            </a:ext>
          </a:extLst>
        </xdr:cNvPr>
        <xdr:cNvPicPr>
          <a:picLocks noChangeAspect="1" noChangeArrowheads="1"/>
        </xdr:cNvPicPr>
      </xdr:nvPicPr>
      <xdr:blipFill rotWithShape="1">
        <a:blip xmlns:r="http://schemas.openxmlformats.org/officeDocument/2006/relationships" r:embed="rId2" cstate="print">
          <a:clrChange>
            <a:clrFrom>
              <a:srgbClr val="F3F3F4"/>
            </a:clrFrom>
            <a:clrTo>
              <a:srgbClr val="F3F3F4">
                <a:alpha val="0"/>
              </a:srgbClr>
            </a:clrTo>
          </a:clrChange>
          <a:duotone>
            <a:prstClr val="black"/>
            <a:schemeClr val="tx2">
              <a:tint val="45000"/>
              <a:satMod val="400000"/>
            </a:schemeClr>
          </a:duotone>
        </a:blip>
        <a:srcRect l="62172" t="13821" r="24451" b="56386"/>
        <a:stretch/>
      </xdr:blipFill>
      <xdr:spPr bwMode="auto">
        <a:xfrm>
          <a:off x="2266950" y="1190624"/>
          <a:ext cx="752475" cy="598279"/>
        </a:xfrm>
        <a:prstGeom prst="rect">
          <a:avLst/>
        </a:prstGeom>
        <a:noFill/>
        <a:ln w="9525">
          <a:noFill/>
          <a:miter lim="800000"/>
          <a:headEnd/>
          <a:tailEnd/>
        </a:ln>
      </xdr:spPr>
    </xdr:pic>
    <xdr:clientData/>
  </xdr:twoCellAnchor>
  <xdr:twoCellAnchor>
    <xdr:from>
      <xdr:col>7</xdr:col>
      <xdr:colOff>1285875</xdr:colOff>
      <xdr:row>51</xdr:row>
      <xdr:rowOff>0</xdr:rowOff>
    </xdr:from>
    <xdr:to>
      <xdr:col>9</xdr:col>
      <xdr:colOff>132387</xdr:colOff>
      <xdr:row>52</xdr:row>
      <xdr:rowOff>33410</xdr:rowOff>
    </xdr:to>
    <xdr:sp macro="" textlink="">
      <xdr:nvSpPr>
        <xdr:cNvPr id="15" name="ZoneTexte 3">
          <a:extLst>
            <a:ext uri="{FF2B5EF4-FFF2-40B4-BE49-F238E27FC236}">
              <a16:creationId xmlns:a16="http://schemas.microsoft.com/office/drawing/2014/main" id="{00000000-0008-0000-0300-00000F000000}"/>
            </a:ext>
          </a:extLst>
        </xdr:cNvPr>
        <xdr:cNvSpPr txBox="1"/>
      </xdr:nvSpPr>
      <xdr:spPr>
        <a:xfrm>
          <a:off x="13414375" y="10172700"/>
          <a:ext cx="1983412" cy="217560"/>
        </a:xfrm>
        <a:prstGeom prst="rect">
          <a:avLst/>
        </a:prstGeom>
        <a:noFill/>
      </xdr:spPr>
      <xdr:txBody>
        <a:bodyPr wrap="square" rtlCol="0">
          <a:sp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algn="l"/>
          <a:fld id="{03158EC7-72FF-4733-A8EC-ACDE94CA1D43}" type="TxLink">
            <a:rPr lang="fr-CH" sz="800" b="0">
              <a:solidFill>
                <a:schemeClr val="tx1">
                  <a:lumMod val="50000"/>
                  <a:lumOff val="50000"/>
                </a:schemeClr>
              </a:solidFill>
              <a:latin typeface="Calibri Light" panose="020F0302020204030204" pitchFamily="34" charset="0"/>
              <a:cs typeface="Calibri Light" panose="020F0302020204030204" pitchFamily="34" charset="0"/>
            </a:rPr>
            <a:pPr algn="l"/>
            <a:t>Source: Osterwalder&amp;Pigneur</a:t>
          </a:fld>
          <a:endParaRPr lang="fr-CH" sz="800" b="0">
            <a:solidFill>
              <a:schemeClr val="tx1">
                <a:lumMod val="50000"/>
                <a:lumOff val="50000"/>
              </a:schemeClr>
            </a:solidFill>
            <a:latin typeface="Calibri Light" panose="020F0302020204030204" pitchFamily="34" charset="0"/>
            <a:cs typeface="Calibri Light" panose="020F0302020204030204" pitchFamily="34" charset="0"/>
          </a:endParaRPr>
        </a:p>
      </xdr:txBody>
    </xdr:sp>
    <xdr:clientData/>
  </xdr:twoCellAnchor>
  <xdr:twoCellAnchor>
    <xdr:from>
      <xdr:col>2</xdr:col>
      <xdr:colOff>0</xdr:colOff>
      <xdr:row>54</xdr:row>
      <xdr:rowOff>142875</xdr:rowOff>
    </xdr:from>
    <xdr:to>
      <xdr:col>8</xdr:col>
      <xdr:colOff>28575</xdr:colOff>
      <xdr:row>70</xdr:row>
      <xdr:rowOff>1742</xdr:rowOff>
    </xdr:to>
    <xdr:grpSp>
      <xdr:nvGrpSpPr>
        <xdr:cNvPr id="16" name="Gruppieren 15">
          <a:extLst>
            <a:ext uri="{FF2B5EF4-FFF2-40B4-BE49-F238E27FC236}">
              <a16:creationId xmlns:a16="http://schemas.microsoft.com/office/drawing/2014/main" id="{00000000-0008-0000-0300-000010000000}"/>
            </a:ext>
          </a:extLst>
        </xdr:cNvPr>
        <xdr:cNvGrpSpPr/>
      </xdr:nvGrpSpPr>
      <xdr:grpSpPr>
        <a:xfrm>
          <a:off x="685800" y="10803255"/>
          <a:ext cx="14018895" cy="2784947"/>
          <a:chOff x="257150" y="9858375"/>
          <a:chExt cx="16214154" cy="2873315"/>
        </a:xfrm>
      </xdr:grpSpPr>
      <xdr:pic>
        <xdr:nvPicPr>
          <xdr:cNvPr id="17" name="Picture 2">
            <a:extLst>
              <a:ext uri="{FF2B5EF4-FFF2-40B4-BE49-F238E27FC236}">
                <a16:creationId xmlns:a16="http://schemas.microsoft.com/office/drawing/2014/main" id="{00000000-0008-0000-0300-000011000000}"/>
              </a:ext>
            </a:extLst>
          </xdr:cNvPr>
          <xdr:cNvPicPr>
            <a:picLocks noChangeAspect="1" noChangeArrowheads="1"/>
          </xdr:cNvPicPr>
        </xdr:nvPicPr>
        <xdr:blipFill>
          <a:blip xmlns:r="http://schemas.openxmlformats.org/officeDocument/2006/relationships" r:embed="rId3" cstate="print">
            <a:duotone>
              <a:prstClr val="black"/>
              <a:schemeClr val="accent1">
                <a:lumMod val="20000"/>
                <a:lumOff val="80000"/>
                <a:tint val="45000"/>
                <a:satMod val="400000"/>
              </a:schemeClr>
            </a:duotone>
            <a:extLst>
              <a:ext uri="{28A0092B-C50C-407E-A947-70E740481C1C}">
                <a14:useLocalDpi xmlns:a14="http://schemas.microsoft.com/office/drawing/2010/main" val="0"/>
              </a:ext>
            </a:extLst>
          </a:blip>
          <a:srcRect/>
          <a:stretch>
            <a:fillRect/>
          </a:stretch>
        </xdr:blipFill>
        <xdr:spPr bwMode="auto">
          <a:xfrm>
            <a:off x="257150" y="9858375"/>
            <a:ext cx="7314756" cy="287331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18" name="Picture 2">
            <a:extLst>
              <a:ext uri="{FF2B5EF4-FFF2-40B4-BE49-F238E27FC236}">
                <a16:creationId xmlns:a16="http://schemas.microsoft.com/office/drawing/2014/main" id="{00000000-0008-0000-0300-000012000000}"/>
              </a:ext>
            </a:extLst>
          </xdr:cNvPr>
          <xdr:cNvPicPr>
            <a:picLocks noChangeAspect="1" noChangeArrowheads="1"/>
          </xdr:cNvPicPr>
        </xdr:nvPicPr>
        <xdr:blipFill rotWithShape="1">
          <a:blip xmlns:r="http://schemas.openxmlformats.org/officeDocument/2006/relationships" r:embed="rId4" cstate="print">
            <a:duotone>
              <a:prstClr val="black"/>
              <a:schemeClr val="accent1">
                <a:lumMod val="20000"/>
                <a:lumOff val="80000"/>
                <a:tint val="45000"/>
                <a:satMod val="400000"/>
              </a:schemeClr>
            </a:duotone>
            <a:extLst>
              <a:ext uri="{28A0092B-C50C-407E-A947-70E740481C1C}">
                <a14:useLocalDpi xmlns:a14="http://schemas.microsoft.com/office/drawing/2010/main" val="0"/>
              </a:ext>
            </a:extLst>
          </a:blip>
          <a:srcRect t="2222" r="1031" b="2980"/>
          <a:stretch/>
        </xdr:blipFill>
        <xdr:spPr bwMode="auto">
          <a:xfrm>
            <a:off x="7515225" y="9859119"/>
            <a:ext cx="8956079" cy="2867026"/>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grpSp>
    <xdr:clientData/>
  </xdr:twoCellAnchor>
  <xdr:oneCellAnchor>
    <xdr:from>
      <xdr:col>2</xdr:col>
      <xdr:colOff>190501</xdr:colOff>
      <xdr:row>6</xdr:row>
      <xdr:rowOff>38100</xdr:rowOff>
    </xdr:from>
    <xdr:ext cx="914399" cy="840600"/>
    <xdr:sp macro="" textlink="' '!A342">
      <xdr:nvSpPr>
        <xdr:cNvPr id="20" name="Gefaltete Ecke 19">
          <a:extLst>
            <a:ext uri="{FF2B5EF4-FFF2-40B4-BE49-F238E27FC236}">
              <a16:creationId xmlns:a16="http://schemas.microsoft.com/office/drawing/2014/main" id="{00000000-0008-0000-0300-000014000000}"/>
            </a:ext>
          </a:extLst>
        </xdr:cNvPr>
        <xdr:cNvSpPr/>
      </xdr:nvSpPr>
      <xdr:spPr>
        <a:xfrm>
          <a:off x="889001" y="1752600"/>
          <a:ext cx="914399" cy="840600"/>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ctr"/>
          <a:fld id="{64F9EC74-D47E-4DE8-840C-5D16D0D78C80}" type="TxLink">
            <a:rPr lang="de-CH" sz="900" baseline="0">
              <a:latin typeface="Calibri Light" panose="020F0302020204030204" pitchFamily="34" charset="0"/>
              <a:cs typeface="Calibri Light" panose="020F0302020204030204" pitchFamily="34" charset="0"/>
            </a:rPr>
            <a:pPr algn="ctr"/>
            <a:t>Quels sont les partenaires et les fournisseurs qui m’apportent une plus-value ? </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1676401</xdr:colOff>
      <xdr:row>7</xdr:row>
      <xdr:rowOff>38100</xdr:rowOff>
    </xdr:from>
    <xdr:ext cx="914399" cy="336240"/>
    <xdr:sp macro="" textlink="' '!A343">
      <xdr:nvSpPr>
        <xdr:cNvPr id="21" name="Gefaltete Ecke 20">
          <a:extLst>
            <a:ext uri="{FF2B5EF4-FFF2-40B4-BE49-F238E27FC236}">
              <a16:creationId xmlns:a16="http://schemas.microsoft.com/office/drawing/2014/main" id="{00000000-0008-0000-0300-000015000000}"/>
            </a:ext>
          </a:extLst>
        </xdr:cNvPr>
        <xdr:cNvSpPr/>
      </xdr:nvSpPr>
      <xdr:spPr>
        <a:xfrm>
          <a:off x="2343151" y="1924050"/>
          <a:ext cx="914399" cy="336240"/>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ctr"/>
          <a:fld id="{BEB658DA-87E4-4D46-88CB-3421A2F411EF}" type="TxLink">
            <a:rPr lang="de-CH" sz="900" baseline="0">
              <a:latin typeface="Calibri Light" panose="020F0302020204030204" pitchFamily="34" charset="0"/>
              <a:cs typeface="Calibri Light" panose="020F0302020204030204" pitchFamily="34" charset="0"/>
            </a:rPr>
            <a:pPr algn="ctr"/>
            <a:t>De qui suis-je dépendant ?</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85726</xdr:colOff>
      <xdr:row>6</xdr:row>
      <xdr:rowOff>95250</xdr:rowOff>
    </xdr:from>
    <xdr:ext cx="914399" cy="504360"/>
    <xdr:sp macro="" textlink="' '!A345">
      <xdr:nvSpPr>
        <xdr:cNvPr id="22" name="Gefaltete Ecke 21">
          <a:extLst>
            <a:ext uri="{FF2B5EF4-FFF2-40B4-BE49-F238E27FC236}">
              <a16:creationId xmlns:a16="http://schemas.microsoft.com/office/drawing/2014/main" id="{00000000-0008-0000-0300-000016000000}"/>
            </a:ext>
          </a:extLst>
        </xdr:cNvPr>
        <xdr:cNvSpPr/>
      </xdr:nvSpPr>
      <xdr:spPr>
        <a:xfrm>
          <a:off x="3467101" y="1781175"/>
          <a:ext cx="914399" cy="504360"/>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ctr"/>
          <a:fld id="{E3CD8A06-8375-484C-8990-965E2017D8E0}" type="TxLink">
            <a:rPr lang="de-CH" sz="900" baseline="0">
              <a:latin typeface="Calibri Light" panose="020F0302020204030204" pitchFamily="34" charset="0"/>
              <a:cs typeface="Calibri Light" panose="020F0302020204030204" pitchFamily="34" charset="0"/>
            </a:rPr>
            <a:pPr algn="ctr"/>
            <a:t>Quelles sont mes activités principales ?</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1143001</xdr:colOff>
      <xdr:row>6</xdr:row>
      <xdr:rowOff>38100</xdr:rowOff>
    </xdr:from>
    <xdr:ext cx="914399" cy="504360"/>
    <xdr:sp macro="" textlink="' '!A346">
      <xdr:nvSpPr>
        <xdr:cNvPr id="23" name="Gefaltete Ecke 22">
          <a:extLst>
            <a:ext uri="{FF2B5EF4-FFF2-40B4-BE49-F238E27FC236}">
              <a16:creationId xmlns:a16="http://schemas.microsoft.com/office/drawing/2014/main" id="{00000000-0008-0000-0300-000017000000}"/>
            </a:ext>
          </a:extLst>
        </xdr:cNvPr>
        <xdr:cNvSpPr/>
      </xdr:nvSpPr>
      <xdr:spPr>
        <a:xfrm>
          <a:off x="4686301" y="1752600"/>
          <a:ext cx="914399" cy="504360"/>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ctr"/>
          <a:fld id="{9B83444B-A1F9-4397-BE0C-2561F9452192}" type="TxLink">
            <a:rPr lang="de-CH" sz="900" baseline="0">
              <a:latin typeface="Calibri Light" panose="020F0302020204030204" pitchFamily="34" charset="0"/>
              <a:cs typeface="Calibri Light" panose="020F0302020204030204" pitchFamily="34" charset="0"/>
            </a:rPr>
            <a:pPr algn="ctr"/>
            <a:t>Quelle est l’expertise nécessaire ?</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1765936</xdr:colOff>
      <xdr:row>8</xdr:row>
      <xdr:rowOff>34290</xdr:rowOff>
    </xdr:from>
    <xdr:ext cx="914399" cy="336240"/>
    <xdr:sp macro="" textlink="' '!A347">
      <xdr:nvSpPr>
        <xdr:cNvPr id="24" name="Gefaltete Ecke 23">
          <a:extLst>
            <a:ext uri="{FF2B5EF4-FFF2-40B4-BE49-F238E27FC236}">
              <a16:creationId xmlns:a16="http://schemas.microsoft.com/office/drawing/2014/main" id="{00000000-0008-0000-0300-000018000000}"/>
            </a:ext>
          </a:extLst>
        </xdr:cNvPr>
        <xdr:cNvSpPr/>
      </xdr:nvSpPr>
      <xdr:spPr>
        <a:xfrm>
          <a:off x="5147311" y="2110740"/>
          <a:ext cx="914399" cy="336240"/>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ctr"/>
          <a:fld id="{937B137B-D906-4D17-9943-EBB7E5D8C415}" type="TxLink">
            <a:rPr lang="de-CH" sz="900" baseline="0">
              <a:latin typeface="Calibri Light" panose="020F0302020204030204" pitchFamily="34" charset="0"/>
              <a:cs typeface="Calibri Light" panose="020F0302020204030204" pitchFamily="34" charset="0"/>
            </a:rPr>
            <a:pPr algn="ctr"/>
            <a:t>Qu’est-ce qui est indispensable ?</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5</xdr:col>
      <xdr:colOff>1</xdr:colOff>
      <xdr:row>6</xdr:row>
      <xdr:rowOff>123825</xdr:rowOff>
    </xdr:from>
    <xdr:ext cx="914399" cy="336240"/>
    <xdr:sp macro="" textlink="' '!A329">
      <xdr:nvSpPr>
        <xdr:cNvPr id="25" name="Gefaltete Ecke 24">
          <a:extLst>
            <a:ext uri="{FF2B5EF4-FFF2-40B4-BE49-F238E27FC236}">
              <a16:creationId xmlns:a16="http://schemas.microsoft.com/office/drawing/2014/main" id="{00000000-0008-0000-0300-000019000000}"/>
            </a:ext>
          </a:extLst>
        </xdr:cNvPr>
        <xdr:cNvSpPr/>
      </xdr:nvSpPr>
      <xdr:spPr>
        <a:xfrm>
          <a:off x="7477126" y="1819275"/>
          <a:ext cx="914399" cy="336240"/>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ctr"/>
          <a:fld id="{BDE0E7F1-3818-43CE-8675-4D5F39CA22EE}" type="TxLink">
            <a:rPr lang="de-CH" sz="900" baseline="0">
              <a:latin typeface="Calibri Light" panose="020F0302020204030204" pitchFamily="34" charset="0"/>
              <a:cs typeface="Calibri Light" panose="020F0302020204030204" pitchFamily="34" charset="0"/>
            </a:rPr>
            <a:pPr algn="ctr"/>
            <a:t>Qu’offrez vous aux clients ?</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180976</xdr:colOff>
      <xdr:row>6</xdr:row>
      <xdr:rowOff>57150</xdr:rowOff>
    </xdr:from>
    <xdr:ext cx="914399" cy="672479"/>
    <xdr:sp macro="" textlink="' '!A330">
      <xdr:nvSpPr>
        <xdr:cNvPr id="26" name="Gefaltete Ecke 25">
          <a:extLst>
            <a:ext uri="{FF2B5EF4-FFF2-40B4-BE49-F238E27FC236}">
              <a16:creationId xmlns:a16="http://schemas.microsoft.com/office/drawing/2014/main" id="{00000000-0008-0000-0300-00001A000000}"/>
            </a:ext>
          </a:extLst>
        </xdr:cNvPr>
        <xdr:cNvSpPr/>
      </xdr:nvSpPr>
      <xdr:spPr>
        <a:xfrm>
          <a:off x="6569076" y="1771650"/>
          <a:ext cx="914399" cy="672479"/>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ctr"/>
          <a:fld id="{9FDF15C3-8513-4B0E-A170-DC7F7A95740E}" type="TxLink">
            <a:rPr lang="de-CH" sz="900" baseline="0">
              <a:latin typeface="Calibri Light" panose="020F0302020204030204" pitchFamily="34" charset="0"/>
              <a:cs typeface="Calibri Light" panose="020F0302020204030204" pitchFamily="34" charset="0"/>
            </a:rPr>
            <a:pPr algn="ctr"/>
            <a:t>Quels sont les produits qu’ils désirent véritablement ?</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5</xdr:col>
      <xdr:colOff>247651</xdr:colOff>
      <xdr:row>9</xdr:row>
      <xdr:rowOff>133350</xdr:rowOff>
    </xdr:from>
    <xdr:ext cx="1000124" cy="168120"/>
    <xdr:sp macro="" textlink="' '!A331">
      <xdr:nvSpPr>
        <xdr:cNvPr id="27" name="Gefaltete Ecke 26">
          <a:extLst>
            <a:ext uri="{FF2B5EF4-FFF2-40B4-BE49-F238E27FC236}">
              <a16:creationId xmlns:a16="http://schemas.microsoft.com/office/drawing/2014/main" id="{00000000-0008-0000-0300-00001B000000}"/>
            </a:ext>
          </a:extLst>
        </xdr:cNvPr>
        <xdr:cNvSpPr/>
      </xdr:nvSpPr>
      <xdr:spPr>
        <a:xfrm>
          <a:off x="8083551" y="2400300"/>
          <a:ext cx="1000124" cy="168120"/>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ctr"/>
          <a:fld id="{E0BDD788-18EC-4AC2-B937-5C0F73481540}" type="TxLink">
            <a:rPr lang="de-CH" sz="900" baseline="0">
              <a:latin typeface="Calibri Light" panose="020F0302020204030204" pitchFamily="34" charset="0"/>
              <a:cs typeface="Calibri Light" panose="020F0302020204030204" pitchFamily="34" charset="0"/>
            </a:rPr>
            <a:pPr algn="ctr"/>
            <a:t>Sont-ils intéressés ?</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66676</xdr:colOff>
      <xdr:row>23</xdr:row>
      <xdr:rowOff>85725</xdr:rowOff>
    </xdr:from>
    <xdr:ext cx="971549" cy="504360"/>
    <xdr:sp macro="" textlink="' '!A339">
      <xdr:nvSpPr>
        <xdr:cNvPr id="28" name="Gefaltete Ecke 27">
          <a:extLst>
            <a:ext uri="{FF2B5EF4-FFF2-40B4-BE49-F238E27FC236}">
              <a16:creationId xmlns:a16="http://schemas.microsoft.com/office/drawing/2014/main" id="{00000000-0008-0000-0300-00001C000000}"/>
            </a:ext>
          </a:extLst>
        </xdr:cNvPr>
        <xdr:cNvSpPr/>
      </xdr:nvSpPr>
      <xdr:spPr>
        <a:xfrm>
          <a:off x="3448051" y="4933950"/>
          <a:ext cx="971549" cy="504360"/>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l"/>
          <a:fld id="{865E2849-6FE4-4110-9D6F-238281B44E82}" type="TxLink">
            <a:rPr lang="de-CH" sz="900" baseline="0">
              <a:latin typeface="Calibri Light" panose="020F0302020204030204" pitchFamily="34" charset="0"/>
              <a:cs typeface="Calibri Light" panose="020F0302020204030204" pitchFamily="34" charset="0"/>
            </a:rPr>
            <a:pPr algn="l"/>
            <a:t>Quelles sont les compétences clés indispensables?</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1809751</xdr:colOff>
      <xdr:row>25</xdr:row>
      <xdr:rowOff>9525</xdr:rowOff>
    </xdr:from>
    <xdr:ext cx="914399" cy="504360"/>
    <xdr:sp macro="" textlink="' '!A340">
      <xdr:nvSpPr>
        <xdr:cNvPr id="29" name="Gefaltete Ecke 28">
          <a:extLst>
            <a:ext uri="{FF2B5EF4-FFF2-40B4-BE49-F238E27FC236}">
              <a16:creationId xmlns:a16="http://schemas.microsoft.com/office/drawing/2014/main" id="{00000000-0008-0000-0300-00001D000000}"/>
            </a:ext>
          </a:extLst>
        </xdr:cNvPr>
        <xdr:cNvSpPr/>
      </xdr:nvSpPr>
      <xdr:spPr>
        <a:xfrm>
          <a:off x="5191126" y="5229225"/>
          <a:ext cx="914399" cy="504360"/>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l"/>
          <a:fld id="{E8DDC930-B25F-48A6-AE59-47EE628125BE}" type="TxLink">
            <a:rPr lang="de-CH" sz="900" baseline="0">
              <a:latin typeface="Calibri Light" panose="020F0302020204030204" pitchFamily="34" charset="0"/>
              <a:cs typeface="Calibri Light" panose="020F0302020204030204" pitchFamily="34" charset="0"/>
            </a:rPr>
            <a:pPr algn="l"/>
            <a:t>Quelles sont les ressources indispensables?</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1143001</xdr:colOff>
      <xdr:row>23</xdr:row>
      <xdr:rowOff>47625</xdr:rowOff>
    </xdr:from>
    <xdr:ext cx="914399" cy="336240"/>
    <xdr:sp macro="" textlink="' '!A341">
      <xdr:nvSpPr>
        <xdr:cNvPr id="30" name="Gefaltete Ecke 29">
          <a:extLst>
            <a:ext uri="{FF2B5EF4-FFF2-40B4-BE49-F238E27FC236}">
              <a16:creationId xmlns:a16="http://schemas.microsoft.com/office/drawing/2014/main" id="{00000000-0008-0000-0300-00001E000000}"/>
            </a:ext>
          </a:extLst>
        </xdr:cNvPr>
        <xdr:cNvSpPr/>
      </xdr:nvSpPr>
      <xdr:spPr>
        <a:xfrm>
          <a:off x="4524376" y="5057775"/>
          <a:ext cx="914399" cy="336240"/>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l"/>
          <a:fld id="{313223B0-4800-4650-8EFE-1369C6E8A8E9}" type="TxLink">
            <a:rPr lang="de-CH" sz="900" baseline="0">
              <a:latin typeface="Calibri Light" panose="020F0302020204030204" pitchFamily="34" charset="0"/>
              <a:cs typeface="Calibri Light" panose="020F0302020204030204" pitchFamily="34" charset="0"/>
            </a:rPr>
            <a:pPr algn="l"/>
            <a:t>Quels sont mes « atouts » ?</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104776</xdr:colOff>
      <xdr:row>6</xdr:row>
      <xdr:rowOff>57149</xdr:rowOff>
    </xdr:from>
    <xdr:ext cx="1323974" cy="1176840"/>
    <xdr:sp macro="" textlink="' '!A332">
      <xdr:nvSpPr>
        <xdr:cNvPr id="31" name="Gefaltete Ecke 30">
          <a:extLst>
            <a:ext uri="{FF2B5EF4-FFF2-40B4-BE49-F238E27FC236}">
              <a16:creationId xmlns:a16="http://schemas.microsoft.com/office/drawing/2014/main" id="{00000000-0008-0000-0300-00001F000000}"/>
            </a:ext>
          </a:extLst>
        </xdr:cNvPr>
        <xdr:cNvSpPr/>
      </xdr:nvSpPr>
      <xdr:spPr>
        <a:xfrm>
          <a:off x="9388476" y="1771649"/>
          <a:ext cx="1323974" cy="1176840"/>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ctr"/>
          <a:fld id="{7B22B854-3038-499F-BAFF-A7E80008C577}" type="TxLink">
            <a:rPr lang="de-CH" sz="900" baseline="0">
              <a:latin typeface="Calibri Light" panose="020F0302020204030204" pitchFamily="34" charset="0"/>
              <a:cs typeface="Calibri Light" panose="020F0302020204030204" pitchFamily="34" charset="0"/>
            </a:rPr>
            <a:pPr algn="ctr"/>
            <a:t>Quelles sont les relations que vous souhaitez entretenir avec les différents segments de clients ? Relations personnelles ? Virtuelles ? Réservées ? etc.</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1495426</xdr:colOff>
      <xdr:row>7</xdr:row>
      <xdr:rowOff>0</xdr:rowOff>
    </xdr:from>
    <xdr:ext cx="1000124" cy="336240"/>
    <xdr:sp macro="" textlink="' '!A333">
      <xdr:nvSpPr>
        <xdr:cNvPr id="32" name="Gefaltete Ecke 31">
          <a:extLst>
            <a:ext uri="{FF2B5EF4-FFF2-40B4-BE49-F238E27FC236}">
              <a16:creationId xmlns:a16="http://schemas.microsoft.com/office/drawing/2014/main" id="{00000000-0008-0000-0300-000020000000}"/>
            </a:ext>
          </a:extLst>
        </xdr:cNvPr>
        <xdr:cNvSpPr/>
      </xdr:nvSpPr>
      <xdr:spPr>
        <a:xfrm>
          <a:off x="10353676" y="1885950"/>
          <a:ext cx="1000124" cy="336240"/>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ctr"/>
          <a:fld id="{E932E7D2-FD0C-4FB5-BD08-A211AF2D35C9}" type="TxLink">
            <a:rPr lang="de-CH" sz="900" baseline="0">
              <a:latin typeface="Calibri Light" panose="020F0302020204030204" pitchFamily="34" charset="0"/>
              <a:cs typeface="Calibri Light" panose="020F0302020204030204" pitchFamily="34" charset="0"/>
            </a:rPr>
            <a:pPr algn="ctr"/>
            <a:t>Comment atteindre le client ?</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66676</xdr:colOff>
      <xdr:row>23</xdr:row>
      <xdr:rowOff>38099</xdr:rowOff>
    </xdr:from>
    <xdr:ext cx="914399" cy="672479"/>
    <xdr:sp macro="" textlink="' '!A337">
      <xdr:nvSpPr>
        <xdr:cNvPr id="33" name="Gefaltete Ecke 32">
          <a:extLst>
            <a:ext uri="{FF2B5EF4-FFF2-40B4-BE49-F238E27FC236}">
              <a16:creationId xmlns:a16="http://schemas.microsoft.com/office/drawing/2014/main" id="{00000000-0008-0000-0300-000021000000}"/>
            </a:ext>
          </a:extLst>
        </xdr:cNvPr>
        <xdr:cNvSpPr/>
      </xdr:nvSpPr>
      <xdr:spPr>
        <a:xfrm>
          <a:off x="9350376" y="4965699"/>
          <a:ext cx="914399" cy="672479"/>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ctr"/>
          <a:fld id="{56514BA0-DB38-4F3C-8630-4173830030AD}" type="TxLink">
            <a:rPr lang="de-CH" sz="900" baseline="0">
              <a:latin typeface="Calibri Light" panose="020F0302020204030204" pitchFamily="34" charset="0"/>
              <a:cs typeface="Calibri Light" panose="020F0302020204030204" pitchFamily="34" charset="0"/>
            </a:rPr>
            <a:pPr algn="ctr"/>
            <a:t>Comment les clients souhaitent-ils être fournis ? </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1104901</xdr:colOff>
      <xdr:row>23</xdr:row>
      <xdr:rowOff>133350</xdr:rowOff>
    </xdr:from>
    <xdr:ext cx="1104899" cy="336240"/>
    <xdr:sp macro="" textlink="' '!A338">
      <xdr:nvSpPr>
        <xdr:cNvPr id="34" name="Gefaltete Ecke 33">
          <a:extLst>
            <a:ext uri="{FF2B5EF4-FFF2-40B4-BE49-F238E27FC236}">
              <a16:creationId xmlns:a16="http://schemas.microsoft.com/office/drawing/2014/main" id="{00000000-0008-0000-0300-000022000000}"/>
            </a:ext>
          </a:extLst>
        </xdr:cNvPr>
        <xdr:cNvSpPr/>
      </xdr:nvSpPr>
      <xdr:spPr>
        <a:xfrm>
          <a:off x="9963151" y="5143500"/>
          <a:ext cx="1104899" cy="336240"/>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ctr"/>
          <a:fld id="{8A376C49-9153-4605-A106-583E51A0ECE3}" type="TxLink">
            <a:rPr lang="de-CH" sz="900" baseline="0">
              <a:latin typeface="Calibri Light" panose="020F0302020204030204" pitchFamily="34" charset="0"/>
              <a:cs typeface="Calibri Light" panose="020F0302020204030204" pitchFamily="34" charset="0"/>
            </a:rPr>
            <a:pPr algn="ctr"/>
            <a:t>Quels sont les canaux de distribution ?</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85726</xdr:colOff>
      <xdr:row>6</xdr:row>
      <xdr:rowOff>104774</xdr:rowOff>
    </xdr:from>
    <xdr:ext cx="914399" cy="672479"/>
    <xdr:sp macro="" textlink="' '!A337">
      <xdr:nvSpPr>
        <xdr:cNvPr id="35" name="Gefaltete Ecke 34">
          <a:extLst>
            <a:ext uri="{FF2B5EF4-FFF2-40B4-BE49-F238E27FC236}">
              <a16:creationId xmlns:a16="http://schemas.microsoft.com/office/drawing/2014/main" id="{00000000-0008-0000-0300-000023000000}"/>
            </a:ext>
          </a:extLst>
        </xdr:cNvPr>
        <xdr:cNvSpPr/>
      </xdr:nvSpPr>
      <xdr:spPr>
        <a:xfrm>
          <a:off x="12214226" y="1819274"/>
          <a:ext cx="914399" cy="672479"/>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ctr"/>
          <a:fld id="{F2451654-2D25-4450-8AE7-F435CEFC03F8}" type="TxLink">
            <a:rPr lang="de-CH" sz="900" baseline="0">
              <a:latin typeface="Calibri Light" panose="020F0302020204030204" pitchFamily="34" charset="0"/>
              <a:cs typeface="Calibri Light" panose="020F0302020204030204" pitchFamily="34" charset="0"/>
            </a:rPr>
            <a:pPr algn="ctr"/>
            <a:t>Comment les clients souhaitent-ils être fournis ? </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1266826</xdr:colOff>
      <xdr:row>6</xdr:row>
      <xdr:rowOff>57149</xdr:rowOff>
    </xdr:from>
    <xdr:ext cx="914399" cy="336240"/>
    <xdr:sp macro="" textlink="' '!A335">
      <xdr:nvSpPr>
        <xdr:cNvPr id="36" name="Gefaltete Ecke 35">
          <a:extLst>
            <a:ext uri="{FF2B5EF4-FFF2-40B4-BE49-F238E27FC236}">
              <a16:creationId xmlns:a16="http://schemas.microsoft.com/office/drawing/2014/main" id="{00000000-0008-0000-0300-000024000000}"/>
            </a:ext>
          </a:extLst>
        </xdr:cNvPr>
        <xdr:cNvSpPr/>
      </xdr:nvSpPr>
      <xdr:spPr>
        <a:xfrm>
          <a:off x="12839701" y="1752599"/>
          <a:ext cx="914399" cy="336240"/>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ctr"/>
          <a:fld id="{D04313E6-575A-4304-8142-2B7923AFDE15}" type="TxLink">
            <a:rPr lang="de-CH" sz="900" baseline="0">
              <a:latin typeface="Calibri Light" panose="020F0302020204030204" pitchFamily="34" charset="0"/>
              <a:cs typeface="Calibri Light" panose="020F0302020204030204" pitchFamily="34" charset="0"/>
            </a:rPr>
            <a:pPr algn="ctr"/>
            <a:t>Quels sont leurs besoins ?</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57151</xdr:colOff>
      <xdr:row>39</xdr:row>
      <xdr:rowOff>104774</xdr:rowOff>
    </xdr:from>
    <xdr:ext cx="1085849" cy="1008719"/>
    <xdr:sp macro="" textlink="">
      <xdr:nvSpPr>
        <xdr:cNvPr id="37" name="Gefaltete Ecke 36">
          <a:extLst>
            <a:ext uri="{FF2B5EF4-FFF2-40B4-BE49-F238E27FC236}">
              <a16:creationId xmlns:a16="http://schemas.microsoft.com/office/drawing/2014/main" id="{00000000-0008-0000-0300-000025000000}"/>
            </a:ext>
          </a:extLst>
        </xdr:cNvPr>
        <xdr:cNvSpPr/>
      </xdr:nvSpPr>
      <xdr:spPr>
        <a:xfrm>
          <a:off x="361951" y="7296149"/>
          <a:ext cx="1085849" cy="1008719"/>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ctr"/>
          <a:fld id="{F15A3977-F3A2-4BEF-8067-E0C62925ADA4}" type="TxLink">
            <a:rPr lang="de-CH" sz="900" baseline="0">
              <a:latin typeface="Calibri Light" panose="020F0302020204030204" pitchFamily="34" charset="0"/>
              <a:cs typeface="Calibri Light" panose="020F0302020204030204" pitchFamily="34" charset="0"/>
            </a:rPr>
            <a:pPr algn="ctr"/>
            <a:t>Quelle est la structure des coûts ? Quels sont les éléments clés qui génèrent le plus de coûts ?</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5</xdr:col>
      <xdr:colOff>85726</xdr:colOff>
      <xdr:row>39</xdr:row>
      <xdr:rowOff>133348</xdr:rowOff>
    </xdr:from>
    <xdr:ext cx="1114424" cy="1008719"/>
    <xdr:sp macro="" textlink="' '!A336">
      <xdr:nvSpPr>
        <xdr:cNvPr id="38" name="Gefaltete Ecke 37">
          <a:extLst>
            <a:ext uri="{FF2B5EF4-FFF2-40B4-BE49-F238E27FC236}">
              <a16:creationId xmlns:a16="http://schemas.microsoft.com/office/drawing/2014/main" id="{00000000-0008-0000-0300-000026000000}"/>
            </a:ext>
          </a:extLst>
        </xdr:cNvPr>
        <xdr:cNvSpPr/>
      </xdr:nvSpPr>
      <xdr:spPr>
        <a:xfrm>
          <a:off x="7562851" y="8048623"/>
          <a:ext cx="1114424" cy="1008719"/>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ctr"/>
          <a:fld id="{3918A123-4CED-4524-BC13-2276C1CD811E}" type="TxLink">
            <a:rPr lang="de-CH" sz="900" baseline="0">
              <a:latin typeface="Calibri Light" panose="020F0302020204030204" pitchFamily="34" charset="0"/>
              <a:cs typeface="Calibri Light" panose="020F0302020204030204" pitchFamily="34" charset="0"/>
            </a:rPr>
            <a:pPr algn="ctr"/>
            <a:t>Quel montant le client est-il d’accord de payer ? Comment le client veut-il payer ? Comment générer des rentrées ?</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1809750</xdr:colOff>
      <xdr:row>15</xdr:row>
      <xdr:rowOff>152400</xdr:rowOff>
    </xdr:from>
    <xdr:ext cx="972000" cy="504000"/>
    <xdr:sp macro="" textlink="Stakeholder!C9">
      <xdr:nvSpPr>
        <xdr:cNvPr id="39" name="Gefaltete Ecke 38">
          <a:extLst>
            <a:ext uri="{FF2B5EF4-FFF2-40B4-BE49-F238E27FC236}">
              <a16:creationId xmlns:a16="http://schemas.microsoft.com/office/drawing/2014/main" id="{00000000-0008-0000-0300-000027000000}"/>
            </a:ext>
          </a:extLst>
        </xdr:cNvPr>
        <xdr:cNvSpPr/>
      </xdr:nvSpPr>
      <xdr:spPr>
        <a:xfrm>
          <a:off x="2476500" y="3562350"/>
          <a:ext cx="972000" cy="504000"/>
        </a:xfrm>
        <a:prstGeom prst="foldedCorner">
          <a:avLst/>
        </a:prstGeom>
        <a:gradFill>
          <a:gsLst>
            <a:gs pos="0">
              <a:schemeClr val="accent1">
                <a:tint val="50000"/>
                <a:satMod val="300000"/>
              </a:schemeClr>
            </a:gs>
            <a:gs pos="35000">
              <a:schemeClr val="accent1">
                <a:tint val="37000"/>
                <a:satMod val="300000"/>
              </a:schemeClr>
            </a:gs>
            <a:gs pos="100000">
              <a:schemeClr val="accent1">
                <a:tint val="15000"/>
                <a:satMod val="350000"/>
              </a:schemeClr>
            </a:gs>
          </a:gsLst>
        </a:gradFill>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C3DEABD1-BEAD-46C0-AAE7-6C9B239EC679}"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1590675</xdr:colOff>
      <xdr:row>12</xdr:row>
      <xdr:rowOff>180975</xdr:rowOff>
    </xdr:from>
    <xdr:ext cx="972000" cy="504000"/>
    <xdr:sp macro="" textlink="Stakeholder!C7">
      <xdr:nvSpPr>
        <xdr:cNvPr id="40" name="Gefaltete Ecke 39">
          <a:extLst>
            <a:ext uri="{FF2B5EF4-FFF2-40B4-BE49-F238E27FC236}">
              <a16:creationId xmlns:a16="http://schemas.microsoft.com/office/drawing/2014/main" id="{00000000-0008-0000-0300-000028000000}"/>
            </a:ext>
          </a:extLst>
        </xdr:cNvPr>
        <xdr:cNvSpPr/>
      </xdr:nvSpPr>
      <xdr:spPr>
        <a:xfrm>
          <a:off x="2257425" y="3019425"/>
          <a:ext cx="972000" cy="504000"/>
        </a:xfrm>
        <a:prstGeom prst="foldedCorner">
          <a:avLst/>
        </a:prstGeom>
        <a:gradFill>
          <a:gsLst>
            <a:gs pos="0">
              <a:schemeClr val="accent1">
                <a:tint val="50000"/>
                <a:satMod val="300000"/>
              </a:schemeClr>
            </a:gs>
            <a:gs pos="35000">
              <a:schemeClr val="accent1">
                <a:tint val="37000"/>
                <a:satMod val="300000"/>
              </a:schemeClr>
            </a:gs>
            <a:gs pos="100000">
              <a:schemeClr val="accent1">
                <a:tint val="15000"/>
                <a:satMod val="350000"/>
              </a:schemeClr>
            </a:gs>
          </a:gsLst>
        </a:gradFill>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843DDC8C-180C-496E-B73B-7A7588702EF8}"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95250</xdr:colOff>
      <xdr:row>17</xdr:row>
      <xdr:rowOff>161924</xdr:rowOff>
    </xdr:from>
    <xdr:ext cx="972000" cy="504000"/>
    <xdr:sp macro="" textlink="Stakeholder!C10">
      <xdr:nvSpPr>
        <xdr:cNvPr id="41" name="Gefaltete Ecke 40">
          <a:extLst>
            <a:ext uri="{FF2B5EF4-FFF2-40B4-BE49-F238E27FC236}">
              <a16:creationId xmlns:a16="http://schemas.microsoft.com/office/drawing/2014/main" id="{00000000-0008-0000-0300-000029000000}"/>
            </a:ext>
          </a:extLst>
        </xdr:cNvPr>
        <xdr:cNvSpPr/>
      </xdr:nvSpPr>
      <xdr:spPr>
        <a:xfrm>
          <a:off x="762000" y="3952874"/>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BEDAC998-6D56-4EF9-B887-A8095B9A53E5}"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400050</xdr:colOff>
      <xdr:row>14</xdr:row>
      <xdr:rowOff>133350</xdr:rowOff>
    </xdr:from>
    <xdr:ext cx="972000" cy="504000"/>
    <xdr:sp macro="" textlink="Stakeholder!C8">
      <xdr:nvSpPr>
        <xdr:cNvPr id="42" name="Gefaltete Ecke 41">
          <a:extLst>
            <a:ext uri="{FF2B5EF4-FFF2-40B4-BE49-F238E27FC236}">
              <a16:creationId xmlns:a16="http://schemas.microsoft.com/office/drawing/2014/main" id="{00000000-0008-0000-0300-00002A000000}"/>
            </a:ext>
          </a:extLst>
        </xdr:cNvPr>
        <xdr:cNvSpPr/>
      </xdr:nvSpPr>
      <xdr:spPr>
        <a:xfrm>
          <a:off x="1066800" y="335280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DE9D3360-C46B-46FB-AA54-48142655932A}"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57150</xdr:colOff>
      <xdr:row>9</xdr:row>
      <xdr:rowOff>161924</xdr:rowOff>
    </xdr:from>
    <xdr:ext cx="972000" cy="504000"/>
    <xdr:sp macro="" textlink="Wertkette!C23">
      <xdr:nvSpPr>
        <xdr:cNvPr id="43" name="Gefaltete Ecke 42">
          <a:extLst>
            <a:ext uri="{FF2B5EF4-FFF2-40B4-BE49-F238E27FC236}">
              <a16:creationId xmlns:a16="http://schemas.microsoft.com/office/drawing/2014/main" id="{00000000-0008-0000-0300-00002B000000}"/>
            </a:ext>
          </a:extLst>
        </xdr:cNvPr>
        <xdr:cNvSpPr/>
      </xdr:nvSpPr>
      <xdr:spPr>
        <a:xfrm>
          <a:off x="3438525" y="2428874"/>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5EE1C9AF-218F-447E-8603-E4C585C3D04A}"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295275</xdr:colOff>
      <xdr:row>16</xdr:row>
      <xdr:rowOff>95249</xdr:rowOff>
    </xdr:from>
    <xdr:ext cx="972000" cy="504000"/>
    <xdr:sp macro="" textlink="Wertkette!C26">
      <xdr:nvSpPr>
        <xdr:cNvPr id="44" name="Gefaltete Ecke 43">
          <a:extLst>
            <a:ext uri="{FF2B5EF4-FFF2-40B4-BE49-F238E27FC236}">
              <a16:creationId xmlns:a16="http://schemas.microsoft.com/office/drawing/2014/main" id="{00000000-0008-0000-0300-00002C000000}"/>
            </a:ext>
          </a:extLst>
        </xdr:cNvPr>
        <xdr:cNvSpPr/>
      </xdr:nvSpPr>
      <xdr:spPr>
        <a:xfrm>
          <a:off x="3676650" y="3695699"/>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EAA434DF-7273-441C-9779-59DD2794DDB4}"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342901</xdr:colOff>
      <xdr:row>9</xdr:row>
      <xdr:rowOff>161924</xdr:rowOff>
    </xdr:from>
    <xdr:ext cx="972000" cy="504000"/>
    <xdr:sp macro="" textlink="Produkte!C5">
      <xdr:nvSpPr>
        <xdr:cNvPr id="45" name="Gefaltete Ecke 44">
          <a:extLst>
            <a:ext uri="{FF2B5EF4-FFF2-40B4-BE49-F238E27FC236}">
              <a16:creationId xmlns:a16="http://schemas.microsoft.com/office/drawing/2014/main" id="{00000000-0008-0000-0300-00002D000000}"/>
            </a:ext>
          </a:extLst>
        </xdr:cNvPr>
        <xdr:cNvSpPr/>
      </xdr:nvSpPr>
      <xdr:spPr>
        <a:xfrm>
          <a:off x="6438901" y="2428874"/>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9BF5C387-8B06-469D-A9DF-74764603438C}" type="TxLink">
            <a:rPr lang="en-US" sz="900">
              <a:latin typeface="Calibri Light" panose="020F0302020204030204" pitchFamily="34" charset="0"/>
              <a:cs typeface="Calibri Light" panose="020F0302020204030204" pitchFamily="34" charset="0"/>
            </a:rPr>
            <a:pPr algn="ctr"/>
            <a:t>Product 1</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5</xdr:col>
      <xdr:colOff>304799</xdr:colOff>
      <xdr:row>12</xdr:row>
      <xdr:rowOff>114300</xdr:rowOff>
    </xdr:from>
    <xdr:ext cx="972000" cy="504000"/>
    <xdr:sp macro="" textlink="Produkte!C6">
      <xdr:nvSpPr>
        <xdr:cNvPr id="46" name="Gefaltete Ecke 45">
          <a:extLst>
            <a:ext uri="{FF2B5EF4-FFF2-40B4-BE49-F238E27FC236}">
              <a16:creationId xmlns:a16="http://schemas.microsoft.com/office/drawing/2014/main" id="{00000000-0008-0000-0300-00002E000000}"/>
            </a:ext>
          </a:extLst>
        </xdr:cNvPr>
        <xdr:cNvSpPr/>
      </xdr:nvSpPr>
      <xdr:spPr>
        <a:xfrm>
          <a:off x="7781924" y="295275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08FF4C0E-3242-4FEB-AA5E-CB600A4B8AFB}" type="TxLink">
            <a:rPr lang="en-US" sz="900">
              <a:latin typeface="Calibri Light" panose="020F0302020204030204" pitchFamily="34" charset="0"/>
              <a:cs typeface="Calibri Light" panose="020F0302020204030204" pitchFamily="34" charset="0"/>
            </a:rPr>
            <a:pPr algn="ctr"/>
            <a:t>Product 2</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1371600</xdr:colOff>
      <xdr:row>10</xdr:row>
      <xdr:rowOff>180974</xdr:rowOff>
    </xdr:from>
    <xdr:ext cx="972000" cy="504000"/>
    <xdr:sp macro="" textlink="Wertkette!C24">
      <xdr:nvSpPr>
        <xdr:cNvPr id="50" name="Gefaltete Ecke 49">
          <a:extLst>
            <a:ext uri="{FF2B5EF4-FFF2-40B4-BE49-F238E27FC236}">
              <a16:creationId xmlns:a16="http://schemas.microsoft.com/office/drawing/2014/main" id="{00000000-0008-0000-0300-000032000000}"/>
            </a:ext>
          </a:extLst>
        </xdr:cNvPr>
        <xdr:cNvSpPr/>
      </xdr:nvSpPr>
      <xdr:spPr>
        <a:xfrm>
          <a:off x="4752975" y="2638424"/>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B0813F29-772B-4D62-A8E0-D082939699C0}"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847724</xdr:colOff>
      <xdr:row>26</xdr:row>
      <xdr:rowOff>9525</xdr:rowOff>
    </xdr:from>
    <xdr:ext cx="972000" cy="504000"/>
    <xdr:sp macro="" textlink="Kernkompetenzen!C6">
      <xdr:nvSpPr>
        <xdr:cNvPr id="52" name="Gefaltete Ecke 51">
          <a:extLst>
            <a:ext uri="{FF2B5EF4-FFF2-40B4-BE49-F238E27FC236}">
              <a16:creationId xmlns:a16="http://schemas.microsoft.com/office/drawing/2014/main" id="{00000000-0008-0000-0300-000034000000}"/>
            </a:ext>
          </a:extLst>
        </xdr:cNvPr>
        <xdr:cNvSpPr/>
      </xdr:nvSpPr>
      <xdr:spPr>
        <a:xfrm>
          <a:off x="4229099" y="559117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5395778D-D5FD-47EE-AD80-9163444B2580}" type="TxLink">
            <a:rPr lang="en-US" sz="900">
              <a:latin typeface="Calibri Light" panose="020F0302020204030204" pitchFamily="34" charset="0"/>
              <a:cs typeface="Calibri Light" panose="020F0302020204030204" pitchFamily="34" charset="0"/>
            </a:rPr>
            <a:pPr algn="ctr"/>
            <a:t>Ressource 1</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981074</xdr:colOff>
      <xdr:row>28</xdr:row>
      <xdr:rowOff>9525</xdr:rowOff>
    </xdr:from>
    <xdr:ext cx="972000" cy="504000"/>
    <xdr:sp macro="" textlink="Kernkompetenzen!C9">
      <xdr:nvSpPr>
        <xdr:cNvPr id="53" name="Gefaltete Ecke 52">
          <a:extLst>
            <a:ext uri="{FF2B5EF4-FFF2-40B4-BE49-F238E27FC236}">
              <a16:creationId xmlns:a16="http://schemas.microsoft.com/office/drawing/2014/main" id="{00000000-0008-0000-0300-000035000000}"/>
            </a:ext>
          </a:extLst>
        </xdr:cNvPr>
        <xdr:cNvSpPr/>
      </xdr:nvSpPr>
      <xdr:spPr>
        <a:xfrm>
          <a:off x="4362449" y="597217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F5C61E92-220E-490E-AA5F-8BF0110AAE7A}"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1780115</xdr:colOff>
      <xdr:row>27</xdr:row>
      <xdr:rowOff>3447</xdr:rowOff>
    </xdr:from>
    <xdr:ext cx="972000" cy="504000"/>
    <xdr:sp macro="" textlink="Distribution!E9">
      <xdr:nvSpPr>
        <xdr:cNvPr id="56" name="Gefaltete Ecke 55">
          <a:extLst>
            <a:ext uri="{FF2B5EF4-FFF2-40B4-BE49-F238E27FC236}">
              <a16:creationId xmlns:a16="http://schemas.microsoft.com/office/drawing/2014/main" id="{00000000-0008-0000-0300-000038000000}"/>
            </a:ext>
          </a:extLst>
        </xdr:cNvPr>
        <xdr:cNvSpPr/>
      </xdr:nvSpPr>
      <xdr:spPr>
        <a:xfrm>
          <a:off x="10638365" y="5775597"/>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noAutofit/>
        </a:bodyPr>
        <a:lstStyle/>
        <a:p>
          <a:pPr algn="ctr"/>
          <a:fld id="{17F58B9B-6FAB-415D-A5C3-FEA06D904E85}"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155574</xdr:colOff>
      <xdr:row>28</xdr:row>
      <xdr:rowOff>125155</xdr:rowOff>
    </xdr:from>
    <xdr:ext cx="972000" cy="504000"/>
    <xdr:sp macro="" textlink="Distribution!E10">
      <xdr:nvSpPr>
        <xdr:cNvPr id="57" name="Gefaltete Ecke 56">
          <a:extLst>
            <a:ext uri="{FF2B5EF4-FFF2-40B4-BE49-F238E27FC236}">
              <a16:creationId xmlns:a16="http://schemas.microsoft.com/office/drawing/2014/main" id="{00000000-0008-0000-0300-000039000000}"/>
            </a:ext>
          </a:extLst>
        </xdr:cNvPr>
        <xdr:cNvSpPr/>
      </xdr:nvSpPr>
      <xdr:spPr>
        <a:xfrm>
          <a:off x="9013824" y="608780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noAutofit/>
        </a:bodyPr>
        <a:lstStyle/>
        <a:p>
          <a:pPr algn="ctr"/>
          <a:fld id="{BED785CB-C337-47C9-8E18-74AB7C17CCBE}"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1382182</xdr:colOff>
      <xdr:row>9</xdr:row>
      <xdr:rowOff>57150</xdr:rowOff>
    </xdr:from>
    <xdr:ext cx="972000" cy="504000"/>
    <xdr:sp macro="" textlink="Kunden!C5">
      <xdr:nvSpPr>
        <xdr:cNvPr id="59" name="Gefaltete Ecke 58">
          <a:extLst>
            <a:ext uri="{FF2B5EF4-FFF2-40B4-BE49-F238E27FC236}">
              <a16:creationId xmlns:a16="http://schemas.microsoft.com/office/drawing/2014/main" id="{00000000-0008-0000-0300-00003B000000}"/>
            </a:ext>
          </a:extLst>
        </xdr:cNvPr>
        <xdr:cNvSpPr/>
      </xdr:nvSpPr>
      <xdr:spPr>
        <a:xfrm>
          <a:off x="12955057" y="232410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86BE6936-8E6F-4CAD-9D3E-02FD9C08C30D}" type="TxLink">
            <a:rPr lang="en-US" sz="900">
              <a:latin typeface="Calibri Light" panose="020F0302020204030204" pitchFamily="34" charset="0"/>
              <a:cs typeface="Calibri Light" panose="020F0302020204030204" pitchFamily="34" charset="0"/>
            </a:rPr>
            <a:pPr algn="ctr"/>
            <a:t>Client 1</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1257301</xdr:colOff>
      <xdr:row>18</xdr:row>
      <xdr:rowOff>66675</xdr:rowOff>
    </xdr:from>
    <xdr:ext cx="972000" cy="504000"/>
    <xdr:sp macro="" textlink="Stakeholder!C9">
      <xdr:nvSpPr>
        <xdr:cNvPr id="73" name="Gefaltete Ecke 72">
          <a:extLst>
            <a:ext uri="{FF2B5EF4-FFF2-40B4-BE49-F238E27FC236}">
              <a16:creationId xmlns:a16="http://schemas.microsoft.com/office/drawing/2014/main" id="{00000000-0008-0000-0300-000049000000}"/>
            </a:ext>
          </a:extLst>
        </xdr:cNvPr>
        <xdr:cNvSpPr/>
      </xdr:nvSpPr>
      <xdr:spPr>
        <a:xfrm>
          <a:off x="1924051" y="404812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9CFFC6BE-F179-47A6-996C-025FB6DA654F}"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1733550</xdr:colOff>
      <xdr:row>22</xdr:row>
      <xdr:rowOff>19050</xdr:rowOff>
    </xdr:from>
    <xdr:ext cx="972000" cy="504000"/>
    <xdr:sp macro="" textlink="Stakeholder!C12">
      <xdr:nvSpPr>
        <xdr:cNvPr id="74" name="Gefaltete Ecke 73">
          <a:extLst>
            <a:ext uri="{FF2B5EF4-FFF2-40B4-BE49-F238E27FC236}">
              <a16:creationId xmlns:a16="http://schemas.microsoft.com/office/drawing/2014/main" id="{00000000-0008-0000-0300-00004A000000}"/>
            </a:ext>
          </a:extLst>
        </xdr:cNvPr>
        <xdr:cNvSpPr/>
      </xdr:nvSpPr>
      <xdr:spPr>
        <a:xfrm>
          <a:off x="2400300" y="476250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573F1415-D1E1-4758-994A-E3F296EC26EF}"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314325</xdr:colOff>
      <xdr:row>21</xdr:row>
      <xdr:rowOff>171450</xdr:rowOff>
    </xdr:from>
    <xdr:ext cx="972000" cy="504000"/>
    <xdr:sp macro="" textlink="Stakeholder!C11">
      <xdr:nvSpPr>
        <xdr:cNvPr id="75" name="Gefaltete Ecke 74">
          <a:extLst>
            <a:ext uri="{FF2B5EF4-FFF2-40B4-BE49-F238E27FC236}">
              <a16:creationId xmlns:a16="http://schemas.microsoft.com/office/drawing/2014/main" id="{00000000-0008-0000-0300-00004B000000}"/>
            </a:ext>
          </a:extLst>
        </xdr:cNvPr>
        <xdr:cNvSpPr/>
      </xdr:nvSpPr>
      <xdr:spPr>
        <a:xfrm>
          <a:off x="981075" y="472440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CDDB4FDE-ABFB-4386-93B4-400AA17423D6}"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57150</xdr:colOff>
      <xdr:row>25</xdr:row>
      <xdr:rowOff>9525</xdr:rowOff>
    </xdr:from>
    <xdr:ext cx="972000" cy="504000"/>
    <xdr:sp macro="" textlink="Stakeholder!C13">
      <xdr:nvSpPr>
        <xdr:cNvPr id="76" name="Gefaltete Ecke 75">
          <a:extLst>
            <a:ext uri="{FF2B5EF4-FFF2-40B4-BE49-F238E27FC236}">
              <a16:creationId xmlns:a16="http://schemas.microsoft.com/office/drawing/2014/main" id="{00000000-0008-0000-0300-00004C000000}"/>
            </a:ext>
          </a:extLst>
        </xdr:cNvPr>
        <xdr:cNvSpPr/>
      </xdr:nvSpPr>
      <xdr:spPr>
        <a:xfrm>
          <a:off x="723900" y="540067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402DC71E-9ACB-475F-A3B8-7FFC4579ACC9}"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714375</xdr:colOff>
      <xdr:row>22</xdr:row>
      <xdr:rowOff>228600</xdr:rowOff>
    </xdr:from>
    <xdr:ext cx="972000" cy="504000"/>
    <xdr:sp macro="" textlink="Stakeholder!C15">
      <xdr:nvSpPr>
        <xdr:cNvPr id="77" name="Gefaltete Ecke 76">
          <a:extLst>
            <a:ext uri="{FF2B5EF4-FFF2-40B4-BE49-F238E27FC236}">
              <a16:creationId xmlns:a16="http://schemas.microsoft.com/office/drawing/2014/main" id="{00000000-0008-0000-0300-00004D000000}"/>
            </a:ext>
          </a:extLst>
        </xdr:cNvPr>
        <xdr:cNvSpPr/>
      </xdr:nvSpPr>
      <xdr:spPr>
        <a:xfrm>
          <a:off x="1381125" y="497205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D67A5A09-7CB3-4FC0-B9B2-2933042A6538}"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1514475</xdr:colOff>
      <xdr:row>24</xdr:row>
      <xdr:rowOff>142875</xdr:rowOff>
    </xdr:from>
    <xdr:ext cx="972000" cy="504000"/>
    <xdr:sp macro="" textlink="Stakeholder!C16">
      <xdr:nvSpPr>
        <xdr:cNvPr id="78" name="Gefaltete Ecke 77">
          <a:extLst>
            <a:ext uri="{FF2B5EF4-FFF2-40B4-BE49-F238E27FC236}">
              <a16:creationId xmlns:a16="http://schemas.microsoft.com/office/drawing/2014/main" id="{00000000-0008-0000-0300-00004E000000}"/>
            </a:ext>
          </a:extLst>
        </xdr:cNvPr>
        <xdr:cNvSpPr/>
      </xdr:nvSpPr>
      <xdr:spPr>
        <a:xfrm>
          <a:off x="2181225" y="534352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05AF8D5C-71F2-4AB2-8E58-7FC2734FCE3A}"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285750</xdr:colOff>
      <xdr:row>27</xdr:row>
      <xdr:rowOff>95250</xdr:rowOff>
    </xdr:from>
    <xdr:ext cx="972000" cy="504000"/>
    <xdr:sp macro="" textlink="Stakeholder!C17">
      <xdr:nvSpPr>
        <xdr:cNvPr id="79" name="Gefaltete Ecke 78">
          <a:extLst>
            <a:ext uri="{FF2B5EF4-FFF2-40B4-BE49-F238E27FC236}">
              <a16:creationId xmlns:a16="http://schemas.microsoft.com/office/drawing/2014/main" id="{00000000-0008-0000-0300-00004F000000}"/>
            </a:ext>
          </a:extLst>
        </xdr:cNvPr>
        <xdr:cNvSpPr/>
      </xdr:nvSpPr>
      <xdr:spPr>
        <a:xfrm>
          <a:off x="952500" y="586740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1FBD4257-AB12-4E9C-BF00-88012445F155}"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1638300</xdr:colOff>
      <xdr:row>27</xdr:row>
      <xdr:rowOff>133350</xdr:rowOff>
    </xdr:from>
    <xdr:ext cx="972000" cy="504000"/>
    <xdr:sp macro="" textlink="Stakeholder!C18">
      <xdr:nvSpPr>
        <xdr:cNvPr id="80" name="Gefaltete Ecke 79">
          <a:extLst>
            <a:ext uri="{FF2B5EF4-FFF2-40B4-BE49-F238E27FC236}">
              <a16:creationId xmlns:a16="http://schemas.microsoft.com/office/drawing/2014/main" id="{00000000-0008-0000-0300-000050000000}"/>
            </a:ext>
          </a:extLst>
        </xdr:cNvPr>
        <xdr:cNvSpPr/>
      </xdr:nvSpPr>
      <xdr:spPr>
        <a:xfrm>
          <a:off x="2305050" y="590550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851BCDD7-63E2-493C-8390-CFA6802ECA58}"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133350</xdr:colOff>
      <xdr:row>31</xdr:row>
      <xdr:rowOff>28575</xdr:rowOff>
    </xdr:from>
    <xdr:ext cx="972000" cy="504000"/>
    <xdr:sp macro="" textlink="Stakeholder!C20">
      <xdr:nvSpPr>
        <xdr:cNvPr id="81" name="Gefaltete Ecke 80">
          <a:extLst>
            <a:ext uri="{FF2B5EF4-FFF2-40B4-BE49-F238E27FC236}">
              <a16:creationId xmlns:a16="http://schemas.microsoft.com/office/drawing/2014/main" id="{00000000-0008-0000-0300-000051000000}"/>
            </a:ext>
          </a:extLst>
        </xdr:cNvPr>
        <xdr:cNvSpPr/>
      </xdr:nvSpPr>
      <xdr:spPr>
        <a:xfrm>
          <a:off x="800100" y="656272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168428D2-8280-4378-9724-DE9E2359ABA9}"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1219200</xdr:colOff>
      <xdr:row>29</xdr:row>
      <xdr:rowOff>76200</xdr:rowOff>
    </xdr:from>
    <xdr:ext cx="972000" cy="504000"/>
    <xdr:sp macro="" textlink="Stakeholder!C19">
      <xdr:nvSpPr>
        <xdr:cNvPr id="82" name="Gefaltete Ecke 81">
          <a:extLst>
            <a:ext uri="{FF2B5EF4-FFF2-40B4-BE49-F238E27FC236}">
              <a16:creationId xmlns:a16="http://schemas.microsoft.com/office/drawing/2014/main" id="{00000000-0008-0000-0300-000052000000}"/>
            </a:ext>
          </a:extLst>
        </xdr:cNvPr>
        <xdr:cNvSpPr/>
      </xdr:nvSpPr>
      <xdr:spPr>
        <a:xfrm>
          <a:off x="1885950" y="622935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20E808E0-77E8-4CAB-8B0A-04B0DA89E7DB}"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428625</xdr:colOff>
      <xdr:row>33</xdr:row>
      <xdr:rowOff>142875</xdr:rowOff>
    </xdr:from>
    <xdr:ext cx="972000" cy="504000"/>
    <xdr:sp macro="" textlink="Stakeholder!C21">
      <xdr:nvSpPr>
        <xdr:cNvPr id="83" name="Gefaltete Ecke 82">
          <a:extLst>
            <a:ext uri="{FF2B5EF4-FFF2-40B4-BE49-F238E27FC236}">
              <a16:creationId xmlns:a16="http://schemas.microsoft.com/office/drawing/2014/main" id="{00000000-0008-0000-0300-000053000000}"/>
            </a:ext>
          </a:extLst>
        </xdr:cNvPr>
        <xdr:cNvSpPr/>
      </xdr:nvSpPr>
      <xdr:spPr>
        <a:xfrm>
          <a:off x="1095375" y="705802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613C4F1E-EC9A-4614-AD12-76152ED0178B}"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1714500</xdr:colOff>
      <xdr:row>33</xdr:row>
      <xdr:rowOff>9525</xdr:rowOff>
    </xdr:from>
    <xdr:ext cx="972000" cy="504000"/>
    <xdr:sp macro="" textlink="Stakeholder!C22">
      <xdr:nvSpPr>
        <xdr:cNvPr id="86" name="Gefaltete Ecke 85">
          <a:extLst>
            <a:ext uri="{FF2B5EF4-FFF2-40B4-BE49-F238E27FC236}">
              <a16:creationId xmlns:a16="http://schemas.microsoft.com/office/drawing/2014/main" id="{00000000-0008-0000-0300-000056000000}"/>
            </a:ext>
          </a:extLst>
        </xdr:cNvPr>
        <xdr:cNvSpPr/>
      </xdr:nvSpPr>
      <xdr:spPr>
        <a:xfrm>
          <a:off x="2381250" y="692467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A0CEEB92-C8A0-4E89-9163-C03A7ABE7C62}"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1504950</xdr:colOff>
      <xdr:row>15</xdr:row>
      <xdr:rowOff>95249</xdr:rowOff>
    </xdr:from>
    <xdr:ext cx="972000" cy="504000"/>
    <xdr:sp macro="" textlink="Wertkette!C28">
      <xdr:nvSpPr>
        <xdr:cNvPr id="87" name="Gefaltete Ecke 86">
          <a:extLst>
            <a:ext uri="{FF2B5EF4-FFF2-40B4-BE49-F238E27FC236}">
              <a16:creationId xmlns:a16="http://schemas.microsoft.com/office/drawing/2014/main" id="{00000000-0008-0000-0300-000057000000}"/>
            </a:ext>
          </a:extLst>
        </xdr:cNvPr>
        <xdr:cNvSpPr/>
      </xdr:nvSpPr>
      <xdr:spPr>
        <a:xfrm>
          <a:off x="4886325" y="3505199"/>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590F80FB-D02F-47F2-8ABF-D83C52771844}"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1600200</xdr:colOff>
      <xdr:row>12</xdr:row>
      <xdr:rowOff>180974</xdr:rowOff>
    </xdr:from>
    <xdr:ext cx="972000" cy="504000"/>
    <xdr:sp macro="" textlink="Wertkette!C25">
      <xdr:nvSpPr>
        <xdr:cNvPr id="88" name="Gefaltete Ecke 87">
          <a:extLst>
            <a:ext uri="{FF2B5EF4-FFF2-40B4-BE49-F238E27FC236}">
              <a16:creationId xmlns:a16="http://schemas.microsoft.com/office/drawing/2014/main" id="{00000000-0008-0000-0300-000058000000}"/>
            </a:ext>
          </a:extLst>
        </xdr:cNvPr>
        <xdr:cNvSpPr/>
      </xdr:nvSpPr>
      <xdr:spPr>
        <a:xfrm>
          <a:off x="4981575" y="3019424"/>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59AC235E-6044-427D-AD11-62110B0EDDD4}"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161925</xdr:colOff>
      <xdr:row>13</xdr:row>
      <xdr:rowOff>171449</xdr:rowOff>
    </xdr:from>
    <xdr:ext cx="972000" cy="504000"/>
    <xdr:sp macro="" textlink="Wertkette!C27">
      <xdr:nvSpPr>
        <xdr:cNvPr id="89" name="Gefaltete Ecke 88">
          <a:extLst>
            <a:ext uri="{FF2B5EF4-FFF2-40B4-BE49-F238E27FC236}">
              <a16:creationId xmlns:a16="http://schemas.microsoft.com/office/drawing/2014/main" id="{00000000-0008-0000-0300-000059000000}"/>
            </a:ext>
          </a:extLst>
        </xdr:cNvPr>
        <xdr:cNvSpPr/>
      </xdr:nvSpPr>
      <xdr:spPr>
        <a:xfrm>
          <a:off x="3543300" y="3200399"/>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6E0E6FEC-3AD1-4079-803A-9C5EFBF5D97A}"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1304924</xdr:colOff>
      <xdr:row>18</xdr:row>
      <xdr:rowOff>57150</xdr:rowOff>
    </xdr:from>
    <xdr:ext cx="972000" cy="504000"/>
    <xdr:sp macro="" textlink="Wertkette!C29">
      <xdr:nvSpPr>
        <xdr:cNvPr id="90" name="Gefaltete Ecke 89">
          <a:extLst>
            <a:ext uri="{FF2B5EF4-FFF2-40B4-BE49-F238E27FC236}">
              <a16:creationId xmlns:a16="http://schemas.microsoft.com/office/drawing/2014/main" id="{00000000-0008-0000-0300-00005A000000}"/>
            </a:ext>
          </a:extLst>
        </xdr:cNvPr>
        <xdr:cNvSpPr/>
      </xdr:nvSpPr>
      <xdr:spPr>
        <a:xfrm>
          <a:off x="4686299" y="403860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9E84EBC8-A959-4578-BB3F-EAA42AAC5587}"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304799</xdr:colOff>
      <xdr:row>18</xdr:row>
      <xdr:rowOff>171450</xdr:rowOff>
    </xdr:from>
    <xdr:ext cx="972000" cy="504000"/>
    <xdr:sp macro="" textlink="Wertkette!C30">
      <xdr:nvSpPr>
        <xdr:cNvPr id="91" name="Gefaltete Ecke 90">
          <a:extLst>
            <a:ext uri="{FF2B5EF4-FFF2-40B4-BE49-F238E27FC236}">
              <a16:creationId xmlns:a16="http://schemas.microsoft.com/office/drawing/2014/main" id="{00000000-0008-0000-0300-00005B000000}"/>
            </a:ext>
          </a:extLst>
        </xdr:cNvPr>
        <xdr:cNvSpPr/>
      </xdr:nvSpPr>
      <xdr:spPr>
        <a:xfrm>
          <a:off x="3686174" y="415290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8BBF90A2-17FA-407F-B3D1-51C8CF5B640E}"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9524</xdr:colOff>
      <xdr:row>26</xdr:row>
      <xdr:rowOff>57150</xdr:rowOff>
    </xdr:from>
    <xdr:ext cx="972000" cy="504000"/>
    <xdr:sp macro="" textlink="Kernkompetenzen!C7">
      <xdr:nvSpPr>
        <xdr:cNvPr id="92" name="Gefaltete Ecke 91">
          <a:extLst>
            <a:ext uri="{FF2B5EF4-FFF2-40B4-BE49-F238E27FC236}">
              <a16:creationId xmlns:a16="http://schemas.microsoft.com/office/drawing/2014/main" id="{00000000-0008-0000-0300-00005C000000}"/>
            </a:ext>
          </a:extLst>
        </xdr:cNvPr>
        <xdr:cNvSpPr/>
      </xdr:nvSpPr>
      <xdr:spPr>
        <a:xfrm>
          <a:off x="3390899" y="563880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0B7C6F47-2A91-4F02-9C92-E2E6F9260FA2}" type="TxLink">
            <a:rPr lang="en-US" sz="900">
              <a:latin typeface="Calibri Light" panose="020F0302020204030204" pitchFamily="34" charset="0"/>
              <a:cs typeface="Calibri Light" panose="020F0302020204030204" pitchFamily="34" charset="0"/>
            </a:rPr>
            <a:pPr algn="ctr"/>
            <a:t>Ressource 2</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1743074</xdr:colOff>
      <xdr:row>29</xdr:row>
      <xdr:rowOff>161925</xdr:rowOff>
    </xdr:from>
    <xdr:ext cx="972000" cy="504000"/>
    <xdr:sp macro="" textlink="Kernkompetenzen!C8">
      <xdr:nvSpPr>
        <xdr:cNvPr id="93" name="Gefaltete Ecke 92">
          <a:extLst>
            <a:ext uri="{FF2B5EF4-FFF2-40B4-BE49-F238E27FC236}">
              <a16:creationId xmlns:a16="http://schemas.microsoft.com/office/drawing/2014/main" id="{00000000-0008-0000-0300-00005D000000}"/>
            </a:ext>
          </a:extLst>
        </xdr:cNvPr>
        <xdr:cNvSpPr/>
      </xdr:nvSpPr>
      <xdr:spPr>
        <a:xfrm>
          <a:off x="5124449" y="631507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0196F89C-9471-42CC-A39D-C054DDC883B6}"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166157</xdr:colOff>
      <xdr:row>29</xdr:row>
      <xdr:rowOff>73025</xdr:rowOff>
    </xdr:from>
    <xdr:ext cx="972000" cy="504000"/>
    <xdr:sp macro="" textlink="Kernkompetenzen!C10">
      <xdr:nvSpPr>
        <xdr:cNvPr id="94" name="Gefaltete Ecke 93">
          <a:extLst>
            <a:ext uri="{FF2B5EF4-FFF2-40B4-BE49-F238E27FC236}">
              <a16:creationId xmlns:a16="http://schemas.microsoft.com/office/drawing/2014/main" id="{00000000-0008-0000-0300-00005E000000}"/>
            </a:ext>
          </a:extLst>
        </xdr:cNvPr>
        <xdr:cNvSpPr/>
      </xdr:nvSpPr>
      <xdr:spPr>
        <a:xfrm>
          <a:off x="3547532" y="622617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06A63980-F99F-465D-8807-E4EA9B68D35E}"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1685924</xdr:colOff>
      <xdr:row>33</xdr:row>
      <xdr:rowOff>0</xdr:rowOff>
    </xdr:from>
    <xdr:ext cx="972000" cy="504000"/>
    <xdr:sp macro="" textlink="Kernkompetenzen!C11">
      <xdr:nvSpPr>
        <xdr:cNvPr id="96" name="Gefaltete Ecke 95">
          <a:extLst>
            <a:ext uri="{FF2B5EF4-FFF2-40B4-BE49-F238E27FC236}">
              <a16:creationId xmlns:a16="http://schemas.microsoft.com/office/drawing/2014/main" id="{00000000-0008-0000-0300-000060000000}"/>
            </a:ext>
          </a:extLst>
        </xdr:cNvPr>
        <xdr:cNvSpPr/>
      </xdr:nvSpPr>
      <xdr:spPr>
        <a:xfrm>
          <a:off x="5067299" y="691515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906D8BE6-1D7E-4D03-A5BE-2D259D07518B}"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1228724</xdr:colOff>
      <xdr:row>31</xdr:row>
      <xdr:rowOff>0</xdr:rowOff>
    </xdr:from>
    <xdr:ext cx="972000" cy="504000"/>
    <xdr:sp macro="" textlink="Kernkompetenzen!C12">
      <xdr:nvSpPr>
        <xdr:cNvPr id="98" name="Gefaltete Ecke 97">
          <a:extLst>
            <a:ext uri="{FF2B5EF4-FFF2-40B4-BE49-F238E27FC236}">
              <a16:creationId xmlns:a16="http://schemas.microsoft.com/office/drawing/2014/main" id="{00000000-0008-0000-0300-000062000000}"/>
            </a:ext>
          </a:extLst>
        </xdr:cNvPr>
        <xdr:cNvSpPr/>
      </xdr:nvSpPr>
      <xdr:spPr>
        <a:xfrm>
          <a:off x="4610099" y="653415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6F2824F6-E765-4F18-B918-1E6193395BD3}"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1396999</xdr:colOff>
      <xdr:row>34</xdr:row>
      <xdr:rowOff>66675</xdr:rowOff>
    </xdr:from>
    <xdr:ext cx="972000" cy="504000"/>
    <xdr:sp macro="" textlink="Kernkompetenzen!C14">
      <xdr:nvSpPr>
        <xdr:cNvPr id="100" name="Gefaltete Ecke 99">
          <a:extLst>
            <a:ext uri="{FF2B5EF4-FFF2-40B4-BE49-F238E27FC236}">
              <a16:creationId xmlns:a16="http://schemas.microsoft.com/office/drawing/2014/main" id="{00000000-0008-0000-0300-000064000000}"/>
            </a:ext>
          </a:extLst>
        </xdr:cNvPr>
        <xdr:cNvSpPr/>
      </xdr:nvSpPr>
      <xdr:spPr>
        <a:xfrm>
          <a:off x="4778374" y="717232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0C5601AE-8BA4-4720-AF90-BEAB800AACEB}"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1685924</xdr:colOff>
      <xdr:row>35</xdr:row>
      <xdr:rowOff>66675</xdr:rowOff>
    </xdr:from>
    <xdr:ext cx="972000" cy="504000"/>
    <xdr:sp macro="" textlink="Kernkompetenzen!C17">
      <xdr:nvSpPr>
        <xdr:cNvPr id="101" name="Gefaltete Ecke 100">
          <a:extLst>
            <a:ext uri="{FF2B5EF4-FFF2-40B4-BE49-F238E27FC236}">
              <a16:creationId xmlns:a16="http://schemas.microsoft.com/office/drawing/2014/main" id="{00000000-0008-0000-0300-000065000000}"/>
            </a:ext>
          </a:extLst>
        </xdr:cNvPr>
        <xdr:cNvSpPr/>
      </xdr:nvSpPr>
      <xdr:spPr>
        <a:xfrm>
          <a:off x="5067299" y="736282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25858C68-7CEE-4EC8-B77D-2B2FF3973EEB}"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190499</xdr:colOff>
      <xdr:row>25</xdr:row>
      <xdr:rowOff>109280</xdr:rowOff>
    </xdr:from>
    <xdr:ext cx="972000" cy="504000"/>
    <xdr:sp macro="" textlink="Distribution!E8">
      <xdr:nvSpPr>
        <xdr:cNvPr id="113" name="Gefaltete Ecke 112">
          <a:extLst>
            <a:ext uri="{FF2B5EF4-FFF2-40B4-BE49-F238E27FC236}">
              <a16:creationId xmlns:a16="http://schemas.microsoft.com/office/drawing/2014/main" id="{00000000-0008-0000-0300-000071000000}"/>
            </a:ext>
          </a:extLst>
        </xdr:cNvPr>
        <xdr:cNvSpPr/>
      </xdr:nvSpPr>
      <xdr:spPr>
        <a:xfrm>
          <a:off x="9048749" y="550043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noAutofit/>
        </a:bodyPr>
        <a:lstStyle/>
        <a:p>
          <a:pPr algn="ctr"/>
          <a:fld id="{F4A30B7F-3121-4EDC-A657-721A7A4B7B46}"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1216024</xdr:colOff>
      <xdr:row>25</xdr:row>
      <xdr:rowOff>171722</xdr:rowOff>
    </xdr:from>
    <xdr:ext cx="972000" cy="504000"/>
    <xdr:sp macro="" textlink="Distribution!E7">
      <xdr:nvSpPr>
        <xdr:cNvPr id="114" name="Gefaltete Ecke 113">
          <a:extLst>
            <a:ext uri="{FF2B5EF4-FFF2-40B4-BE49-F238E27FC236}">
              <a16:creationId xmlns:a16="http://schemas.microsoft.com/office/drawing/2014/main" id="{00000000-0008-0000-0300-000072000000}"/>
            </a:ext>
          </a:extLst>
        </xdr:cNvPr>
        <xdr:cNvSpPr/>
      </xdr:nvSpPr>
      <xdr:spPr>
        <a:xfrm>
          <a:off x="10074274" y="5562872"/>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noAutofit/>
        </a:bodyPr>
        <a:lstStyle/>
        <a:p>
          <a:pPr algn="ctr"/>
          <a:fld id="{C3F591DC-F057-44E3-A378-667960185053}" type="TxLink">
            <a:rPr lang="en-US" sz="900">
              <a:latin typeface="Calibri Light" panose="020F0302020204030204" pitchFamily="34" charset="0"/>
              <a:cs typeface="Calibri Light" panose="020F0302020204030204" pitchFamily="34" charset="0"/>
            </a:rPr>
            <a:pPr algn="ctr"/>
            <a:t>Médias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1157816</xdr:colOff>
      <xdr:row>28</xdr:row>
      <xdr:rowOff>134680</xdr:rowOff>
    </xdr:from>
    <xdr:ext cx="972000" cy="504000"/>
    <xdr:sp macro="" textlink="Distribution!E12">
      <xdr:nvSpPr>
        <xdr:cNvPr id="115" name="Gefaltete Ecke 114">
          <a:extLst>
            <a:ext uri="{FF2B5EF4-FFF2-40B4-BE49-F238E27FC236}">
              <a16:creationId xmlns:a16="http://schemas.microsoft.com/office/drawing/2014/main" id="{00000000-0008-0000-0300-000073000000}"/>
            </a:ext>
          </a:extLst>
        </xdr:cNvPr>
        <xdr:cNvSpPr/>
      </xdr:nvSpPr>
      <xdr:spPr>
        <a:xfrm>
          <a:off x="10016066" y="609733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noAutofit/>
        </a:bodyPr>
        <a:lstStyle/>
        <a:p>
          <a:pPr algn="ctr"/>
          <a:fld id="{5BD91CA1-892B-4B25-886D-F54D78C5CB73}"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576793</xdr:colOff>
      <xdr:row>14</xdr:row>
      <xdr:rowOff>175348</xdr:rowOff>
    </xdr:from>
    <xdr:ext cx="972000" cy="504000"/>
    <xdr:sp macro="" textlink="Kundenbeziehung!E12">
      <xdr:nvSpPr>
        <xdr:cNvPr id="123" name="Gefaltete Ecke 122">
          <a:extLst>
            <a:ext uri="{FF2B5EF4-FFF2-40B4-BE49-F238E27FC236}">
              <a16:creationId xmlns:a16="http://schemas.microsoft.com/office/drawing/2014/main" id="{00000000-0008-0000-0300-00007B000000}"/>
            </a:ext>
          </a:extLst>
        </xdr:cNvPr>
        <xdr:cNvSpPr/>
      </xdr:nvSpPr>
      <xdr:spPr>
        <a:xfrm>
          <a:off x="9435043" y="3394798"/>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noAutofit/>
        </a:bodyPr>
        <a:lstStyle/>
        <a:p>
          <a:pPr algn="ctr"/>
          <a:fld id="{571967F6-53C5-457A-A678-2449CBC263F4}"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104775</xdr:colOff>
      <xdr:row>10</xdr:row>
      <xdr:rowOff>57150</xdr:rowOff>
    </xdr:from>
    <xdr:ext cx="972000" cy="504000"/>
    <xdr:sp macro="" textlink="Stakeholder!C5">
      <xdr:nvSpPr>
        <xdr:cNvPr id="153" name="Gefaltete Ecke 152">
          <a:extLst>
            <a:ext uri="{FF2B5EF4-FFF2-40B4-BE49-F238E27FC236}">
              <a16:creationId xmlns:a16="http://schemas.microsoft.com/office/drawing/2014/main" id="{00000000-0008-0000-0300-000099000000}"/>
            </a:ext>
          </a:extLst>
        </xdr:cNvPr>
        <xdr:cNvSpPr/>
      </xdr:nvSpPr>
      <xdr:spPr>
        <a:xfrm>
          <a:off x="771525" y="251460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C76D44EA-760C-432B-94FF-E50115739B33}" type="TxLink">
            <a:rPr lang="en-US" sz="900">
              <a:latin typeface="Calibri Light" panose="020F0302020204030204" pitchFamily="34" charset="0"/>
              <a:cs typeface="Calibri Light" panose="020F0302020204030204" pitchFamily="34" charset="0"/>
            </a:rPr>
            <a:pPr algn="ctr"/>
            <a:t>Groupe 1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1409700</xdr:colOff>
      <xdr:row>10</xdr:row>
      <xdr:rowOff>28575</xdr:rowOff>
    </xdr:from>
    <xdr:ext cx="972000" cy="504000"/>
    <xdr:sp macro="" textlink="Stakeholder!C6">
      <xdr:nvSpPr>
        <xdr:cNvPr id="154" name="Gefaltete Ecke 153">
          <a:extLst>
            <a:ext uri="{FF2B5EF4-FFF2-40B4-BE49-F238E27FC236}">
              <a16:creationId xmlns:a16="http://schemas.microsoft.com/office/drawing/2014/main" id="{00000000-0008-0000-0300-00009A000000}"/>
            </a:ext>
          </a:extLst>
        </xdr:cNvPr>
        <xdr:cNvSpPr/>
      </xdr:nvSpPr>
      <xdr:spPr>
        <a:xfrm>
          <a:off x="2076450" y="248602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68695176-37F9-4577-971C-185ACF419D79}" type="TxLink">
            <a:rPr lang="en-US" sz="900">
              <a:latin typeface="Calibri Light" panose="020F0302020204030204" pitchFamily="34" charset="0"/>
              <a:cs typeface="Calibri Light" panose="020F0302020204030204" pitchFamily="34" charset="0"/>
            </a:rPr>
            <a:pPr algn="ctr"/>
            <a:t>Groupe 2</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1552575</xdr:colOff>
      <xdr:row>35</xdr:row>
      <xdr:rowOff>66675</xdr:rowOff>
    </xdr:from>
    <xdr:ext cx="972000" cy="504000"/>
    <xdr:sp macro="" textlink="Stakeholder!C23">
      <xdr:nvSpPr>
        <xdr:cNvPr id="155" name="Gefaltete Ecke 154">
          <a:extLst>
            <a:ext uri="{FF2B5EF4-FFF2-40B4-BE49-F238E27FC236}">
              <a16:creationId xmlns:a16="http://schemas.microsoft.com/office/drawing/2014/main" id="{00000000-0008-0000-0300-00009B000000}"/>
            </a:ext>
          </a:extLst>
        </xdr:cNvPr>
        <xdr:cNvSpPr/>
      </xdr:nvSpPr>
      <xdr:spPr>
        <a:xfrm>
          <a:off x="2219325" y="736282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76F541B1-825E-497B-879B-3C6CD538CB68}"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114300</xdr:colOff>
      <xdr:row>35</xdr:row>
      <xdr:rowOff>0</xdr:rowOff>
    </xdr:from>
    <xdr:ext cx="972000" cy="504000"/>
    <xdr:sp macro="" textlink="Stakeholder!C24">
      <xdr:nvSpPr>
        <xdr:cNvPr id="156" name="Gefaltete Ecke 155">
          <a:extLst>
            <a:ext uri="{FF2B5EF4-FFF2-40B4-BE49-F238E27FC236}">
              <a16:creationId xmlns:a16="http://schemas.microsoft.com/office/drawing/2014/main" id="{00000000-0008-0000-0300-00009C000000}"/>
            </a:ext>
          </a:extLst>
        </xdr:cNvPr>
        <xdr:cNvSpPr/>
      </xdr:nvSpPr>
      <xdr:spPr>
        <a:xfrm>
          <a:off x="781050" y="729615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7BE0B11E-CC9A-4A17-891B-34B666F87FB4}"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857249</xdr:colOff>
      <xdr:row>34</xdr:row>
      <xdr:rowOff>66675</xdr:rowOff>
    </xdr:from>
    <xdr:ext cx="972000" cy="504000"/>
    <xdr:sp macro="" textlink="Kernkompetenzen!C16">
      <xdr:nvSpPr>
        <xdr:cNvPr id="161" name="Gefaltete Ecke 160">
          <a:extLst>
            <a:ext uri="{FF2B5EF4-FFF2-40B4-BE49-F238E27FC236}">
              <a16:creationId xmlns:a16="http://schemas.microsoft.com/office/drawing/2014/main" id="{00000000-0008-0000-0300-0000A1000000}"/>
            </a:ext>
          </a:extLst>
        </xdr:cNvPr>
        <xdr:cNvSpPr/>
      </xdr:nvSpPr>
      <xdr:spPr>
        <a:xfrm>
          <a:off x="4238624" y="717232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5B3724AF-B625-435B-897B-45EBCC5A505C}"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428624</xdr:colOff>
      <xdr:row>13</xdr:row>
      <xdr:rowOff>9525</xdr:rowOff>
    </xdr:from>
    <xdr:ext cx="972000" cy="504000"/>
    <xdr:sp macro="" textlink="Produkte!C7">
      <xdr:nvSpPr>
        <xdr:cNvPr id="175" name="Gefaltete Ecke 174">
          <a:extLst>
            <a:ext uri="{FF2B5EF4-FFF2-40B4-BE49-F238E27FC236}">
              <a16:creationId xmlns:a16="http://schemas.microsoft.com/office/drawing/2014/main" id="{00000000-0008-0000-0300-0000AF000000}"/>
            </a:ext>
          </a:extLst>
        </xdr:cNvPr>
        <xdr:cNvSpPr/>
      </xdr:nvSpPr>
      <xdr:spPr>
        <a:xfrm>
          <a:off x="6524624" y="303847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AEC64AED-F5CA-4EFD-AE8C-6AC0B1D1559A}"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5</xdr:col>
      <xdr:colOff>276224</xdr:colOff>
      <xdr:row>16</xdr:row>
      <xdr:rowOff>142875</xdr:rowOff>
    </xdr:from>
    <xdr:ext cx="972000" cy="504000"/>
    <xdr:sp macro="" textlink="Produkte!C8">
      <xdr:nvSpPr>
        <xdr:cNvPr id="176" name="Gefaltete Ecke 175">
          <a:extLst>
            <a:ext uri="{FF2B5EF4-FFF2-40B4-BE49-F238E27FC236}">
              <a16:creationId xmlns:a16="http://schemas.microsoft.com/office/drawing/2014/main" id="{00000000-0008-0000-0300-0000B0000000}"/>
            </a:ext>
          </a:extLst>
        </xdr:cNvPr>
        <xdr:cNvSpPr/>
      </xdr:nvSpPr>
      <xdr:spPr>
        <a:xfrm>
          <a:off x="7753349" y="374332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898F7DDE-9D0B-4EDA-A9D7-5613E507676F}"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198966</xdr:colOff>
      <xdr:row>15</xdr:row>
      <xdr:rowOff>102658</xdr:rowOff>
    </xdr:from>
    <xdr:ext cx="972000" cy="504000"/>
    <xdr:sp macro="" textlink="Produkte!C9">
      <xdr:nvSpPr>
        <xdr:cNvPr id="177" name="Gefaltete Ecke 176">
          <a:extLst>
            <a:ext uri="{FF2B5EF4-FFF2-40B4-BE49-F238E27FC236}">
              <a16:creationId xmlns:a16="http://schemas.microsoft.com/office/drawing/2014/main" id="{00000000-0008-0000-0300-0000B1000000}"/>
            </a:ext>
          </a:extLst>
        </xdr:cNvPr>
        <xdr:cNvSpPr/>
      </xdr:nvSpPr>
      <xdr:spPr>
        <a:xfrm>
          <a:off x="6294966" y="3512608"/>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3821DA86-A70E-4DF7-A7E3-A04EEF3C5A51}"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5</xdr:col>
      <xdr:colOff>219074</xdr:colOff>
      <xdr:row>18</xdr:row>
      <xdr:rowOff>9525</xdr:rowOff>
    </xdr:from>
    <xdr:ext cx="972000" cy="504000"/>
    <xdr:sp macro="" textlink="Produkte!C10">
      <xdr:nvSpPr>
        <xdr:cNvPr id="178" name="Gefaltete Ecke 177">
          <a:extLst>
            <a:ext uri="{FF2B5EF4-FFF2-40B4-BE49-F238E27FC236}">
              <a16:creationId xmlns:a16="http://schemas.microsoft.com/office/drawing/2014/main" id="{00000000-0008-0000-0300-0000B2000000}"/>
            </a:ext>
          </a:extLst>
        </xdr:cNvPr>
        <xdr:cNvSpPr/>
      </xdr:nvSpPr>
      <xdr:spPr>
        <a:xfrm>
          <a:off x="7696199" y="399097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881C8A7D-CBB4-4D6F-8276-2B56C34081AC}"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200024</xdr:colOff>
      <xdr:row>19</xdr:row>
      <xdr:rowOff>0</xdr:rowOff>
    </xdr:from>
    <xdr:ext cx="972000" cy="504000"/>
    <xdr:sp macro="" textlink="Produkte!C11">
      <xdr:nvSpPr>
        <xdr:cNvPr id="179" name="Gefaltete Ecke 178">
          <a:extLst>
            <a:ext uri="{FF2B5EF4-FFF2-40B4-BE49-F238E27FC236}">
              <a16:creationId xmlns:a16="http://schemas.microsoft.com/office/drawing/2014/main" id="{00000000-0008-0000-0300-0000B3000000}"/>
            </a:ext>
          </a:extLst>
        </xdr:cNvPr>
        <xdr:cNvSpPr/>
      </xdr:nvSpPr>
      <xdr:spPr>
        <a:xfrm>
          <a:off x="6296024" y="417195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D55B37E0-FB8C-4F44-B02F-F02BFF8A53D9}"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5</xdr:col>
      <xdr:colOff>304799</xdr:colOff>
      <xdr:row>21</xdr:row>
      <xdr:rowOff>104775</xdr:rowOff>
    </xdr:from>
    <xdr:ext cx="972000" cy="504000"/>
    <xdr:sp macro="" textlink="Produkte!C12">
      <xdr:nvSpPr>
        <xdr:cNvPr id="180" name="Gefaltete Ecke 179">
          <a:extLst>
            <a:ext uri="{FF2B5EF4-FFF2-40B4-BE49-F238E27FC236}">
              <a16:creationId xmlns:a16="http://schemas.microsoft.com/office/drawing/2014/main" id="{00000000-0008-0000-0300-0000B4000000}"/>
            </a:ext>
          </a:extLst>
        </xdr:cNvPr>
        <xdr:cNvSpPr/>
      </xdr:nvSpPr>
      <xdr:spPr>
        <a:xfrm>
          <a:off x="7781924" y="465772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E8BABD23-2CAA-4B3F-A17F-7374B5781357}"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5</xdr:col>
      <xdr:colOff>400049</xdr:colOff>
      <xdr:row>24</xdr:row>
      <xdr:rowOff>85725</xdr:rowOff>
    </xdr:from>
    <xdr:ext cx="972000" cy="504000"/>
    <xdr:sp macro="" textlink="Produkte!C13">
      <xdr:nvSpPr>
        <xdr:cNvPr id="181" name="Gefaltete Ecke 180">
          <a:extLst>
            <a:ext uri="{FF2B5EF4-FFF2-40B4-BE49-F238E27FC236}">
              <a16:creationId xmlns:a16="http://schemas.microsoft.com/office/drawing/2014/main" id="{00000000-0008-0000-0300-0000B5000000}"/>
            </a:ext>
          </a:extLst>
        </xdr:cNvPr>
        <xdr:cNvSpPr/>
      </xdr:nvSpPr>
      <xdr:spPr>
        <a:xfrm>
          <a:off x="7877174" y="528637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58E39A22-0855-44F1-9A04-AACD34DAC080}"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371474</xdr:colOff>
      <xdr:row>21</xdr:row>
      <xdr:rowOff>152400</xdr:rowOff>
    </xdr:from>
    <xdr:ext cx="972000" cy="504000"/>
    <xdr:sp macro="" textlink="Produkte!C14">
      <xdr:nvSpPr>
        <xdr:cNvPr id="182" name="Gefaltete Ecke 181">
          <a:extLst>
            <a:ext uri="{FF2B5EF4-FFF2-40B4-BE49-F238E27FC236}">
              <a16:creationId xmlns:a16="http://schemas.microsoft.com/office/drawing/2014/main" id="{00000000-0008-0000-0300-0000B6000000}"/>
            </a:ext>
          </a:extLst>
        </xdr:cNvPr>
        <xdr:cNvSpPr/>
      </xdr:nvSpPr>
      <xdr:spPr>
        <a:xfrm>
          <a:off x="6467474" y="470535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F2333D43-0267-4290-B016-090D7011E371}"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190499</xdr:colOff>
      <xdr:row>23</xdr:row>
      <xdr:rowOff>19050</xdr:rowOff>
    </xdr:from>
    <xdr:ext cx="972000" cy="504000"/>
    <xdr:sp macro="" textlink="Produkte!C15">
      <xdr:nvSpPr>
        <xdr:cNvPr id="183" name="Gefaltete Ecke 182">
          <a:extLst>
            <a:ext uri="{FF2B5EF4-FFF2-40B4-BE49-F238E27FC236}">
              <a16:creationId xmlns:a16="http://schemas.microsoft.com/office/drawing/2014/main" id="{00000000-0008-0000-0300-0000B7000000}"/>
            </a:ext>
          </a:extLst>
        </xdr:cNvPr>
        <xdr:cNvSpPr/>
      </xdr:nvSpPr>
      <xdr:spPr>
        <a:xfrm>
          <a:off x="6286499" y="502920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E6029742-364D-4068-AE2F-5AF972304D11}"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5</xdr:col>
      <xdr:colOff>180974</xdr:colOff>
      <xdr:row>26</xdr:row>
      <xdr:rowOff>133350</xdr:rowOff>
    </xdr:from>
    <xdr:ext cx="972000" cy="504000"/>
    <xdr:sp macro="" textlink="Produkte!C16">
      <xdr:nvSpPr>
        <xdr:cNvPr id="184" name="Gefaltete Ecke 183">
          <a:extLst>
            <a:ext uri="{FF2B5EF4-FFF2-40B4-BE49-F238E27FC236}">
              <a16:creationId xmlns:a16="http://schemas.microsoft.com/office/drawing/2014/main" id="{00000000-0008-0000-0300-0000B8000000}"/>
            </a:ext>
          </a:extLst>
        </xdr:cNvPr>
        <xdr:cNvSpPr/>
      </xdr:nvSpPr>
      <xdr:spPr>
        <a:xfrm>
          <a:off x="7658099" y="571500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3234F588-3EB2-4B05-A6AB-736BA4A0F1DA}"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400049</xdr:colOff>
      <xdr:row>27</xdr:row>
      <xdr:rowOff>0</xdr:rowOff>
    </xdr:from>
    <xdr:ext cx="972000" cy="504000"/>
    <xdr:sp macro="" textlink="Produkte!C17">
      <xdr:nvSpPr>
        <xdr:cNvPr id="185" name="Gefaltete Ecke 184">
          <a:extLst>
            <a:ext uri="{FF2B5EF4-FFF2-40B4-BE49-F238E27FC236}">
              <a16:creationId xmlns:a16="http://schemas.microsoft.com/office/drawing/2014/main" id="{00000000-0008-0000-0300-0000B9000000}"/>
            </a:ext>
          </a:extLst>
        </xdr:cNvPr>
        <xdr:cNvSpPr/>
      </xdr:nvSpPr>
      <xdr:spPr>
        <a:xfrm>
          <a:off x="6496049" y="577215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A96C01E3-2392-4389-8A50-DCA873AE8F0D}"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5</xdr:col>
      <xdr:colOff>285749</xdr:colOff>
      <xdr:row>28</xdr:row>
      <xdr:rowOff>85725</xdr:rowOff>
    </xdr:from>
    <xdr:ext cx="972000" cy="504000"/>
    <xdr:sp macro="" textlink="Produkte!C18">
      <xdr:nvSpPr>
        <xdr:cNvPr id="186" name="Gefaltete Ecke 185">
          <a:extLst>
            <a:ext uri="{FF2B5EF4-FFF2-40B4-BE49-F238E27FC236}">
              <a16:creationId xmlns:a16="http://schemas.microsoft.com/office/drawing/2014/main" id="{00000000-0008-0000-0300-0000BA000000}"/>
            </a:ext>
          </a:extLst>
        </xdr:cNvPr>
        <xdr:cNvSpPr/>
      </xdr:nvSpPr>
      <xdr:spPr>
        <a:xfrm>
          <a:off x="7762874" y="604837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D7C8BC29-29A4-4DB6-8D83-2ACCA1FA5594}"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5</xdr:col>
      <xdr:colOff>238124</xdr:colOff>
      <xdr:row>30</xdr:row>
      <xdr:rowOff>28575</xdr:rowOff>
    </xdr:from>
    <xdr:ext cx="972000" cy="504000"/>
    <xdr:sp macro="" textlink="Produkte!C19">
      <xdr:nvSpPr>
        <xdr:cNvPr id="187" name="Gefaltete Ecke 186">
          <a:extLst>
            <a:ext uri="{FF2B5EF4-FFF2-40B4-BE49-F238E27FC236}">
              <a16:creationId xmlns:a16="http://schemas.microsoft.com/office/drawing/2014/main" id="{00000000-0008-0000-0300-0000BB000000}"/>
            </a:ext>
          </a:extLst>
        </xdr:cNvPr>
        <xdr:cNvSpPr/>
      </xdr:nvSpPr>
      <xdr:spPr>
        <a:xfrm>
          <a:off x="7715249" y="637222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C33C9BC6-8565-4747-8475-E7FD0FB954B5}"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152399</xdr:colOff>
      <xdr:row>29</xdr:row>
      <xdr:rowOff>85725</xdr:rowOff>
    </xdr:from>
    <xdr:ext cx="972000" cy="504000"/>
    <xdr:sp macro="" textlink="Produkte!C20">
      <xdr:nvSpPr>
        <xdr:cNvPr id="188" name="Gefaltete Ecke 187">
          <a:extLst>
            <a:ext uri="{FF2B5EF4-FFF2-40B4-BE49-F238E27FC236}">
              <a16:creationId xmlns:a16="http://schemas.microsoft.com/office/drawing/2014/main" id="{00000000-0008-0000-0300-0000BC000000}"/>
            </a:ext>
          </a:extLst>
        </xdr:cNvPr>
        <xdr:cNvSpPr/>
      </xdr:nvSpPr>
      <xdr:spPr>
        <a:xfrm>
          <a:off x="6248399" y="623887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C636BB9C-2AEB-4E78-B68E-928CB09632FD}"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5</xdr:col>
      <xdr:colOff>219074</xdr:colOff>
      <xdr:row>32</xdr:row>
      <xdr:rowOff>161925</xdr:rowOff>
    </xdr:from>
    <xdr:ext cx="972000" cy="504000"/>
    <xdr:sp macro="" textlink="Produkte!C21">
      <xdr:nvSpPr>
        <xdr:cNvPr id="189" name="Gefaltete Ecke 188">
          <a:extLst>
            <a:ext uri="{FF2B5EF4-FFF2-40B4-BE49-F238E27FC236}">
              <a16:creationId xmlns:a16="http://schemas.microsoft.com/office/drawing/2014/main" id="{00000000-0008-0000-0300-0000BD000000}"/>
            </a:ext>
          </a:extLst>
        </xdr:cNvPr>
        <xdr:cNvSpPr/>
      </xdr:nvSpPr>
      <xdr:spPr>
        <a:xfrm>
          <a:off x="7696199" y="688657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BCBB6DC9-33AE-47AD-BEBF-1B8F0EAE7886}"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76199</xdr:colOff>
      <xdr:row>32</xdr:row>
      <xdr:rowOff>0</xdr:rowOff>
    </xdr:from>
    <xdr:ext cx="972000" cy="504000"/>
    <xdr:sp macro="" textlink="Produkte!C22">
      <xdr:nvSpPr>
        <xdr:cNvPr id="190" name="Gefaltete Ecke 189">
          <a:extLst>
            <a:ext uri="{FF2B5EF4-FFF2-40B4-BE49-F238E27FC236}">
              <a16:creationId xmlns:a16="http://schemas.microsoft.com/office/drawing/2014/main" id="{00000000-0008-0000-0300-0000BE000000}"/>
            </a:ext>
          </a:extLst>
        </xdr:cNvPr>
        <xdr:cNvSpPr/>
      </xdr:nvSpPr>
      <xdr:spPr>
        <a:xfrm>
          <a:off x="6172199" y="672465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ED4ECEB2-7071-4F3A-858D-D2AB28E646BA}"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5</xdr:col>
      <xdr:colOff>28574</xdr:colOff>
      <xdr:row>35</xdr:row>
      <xdr:rowOff>0</xdr:rowOff>
    </xdr:from>
    <xdr:ext cx="972000" cy="504000"/>
    <xdr:sp macro="" textlink="Produkte!C23">
      <xdr:nvSpPr>
        <xdr:cNvPr id="191" name="Gefaltete Ecke 190">
          <a:extLst>
            <a:ext uri="{FF2B5EF4-FFF2-40B4-BE49-F238E27FC236}">
              <a16:creationId xmlns:a16="http://schemas.microsoft.com/office/drawing/2014/main" id="{00000000-0008-0000-0300-0000BF000000}"/>
            </a:ext>
          </a:extLst>
        </xdr:cNvPr>
        <xdr:cNvSpPr/>
      </xdr:nvSpPr>
      <xdr:spPr>
        <a:xfrm>
          <a:off x="7505699" y="729615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3C479D5E-4768-4E36-971B-DF05086A4095}"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152399</xdr:colOff>
      <xdr:row>34</xdr:row>
      <xdr:rowOff>19050</xdr:rowOff>
    </xdr:from>
    <xdr:ext cx="972000" cy="504000"/>
    <xdr:sp macro="" textlink="Produkte!C24">
      <xdr:nvSpPr>
        <xdr:cNvPr id="192" name="Gefaltete Ecke 191">
          <a:extLst>
            <a:ext uri="{FF2B5EF4-FFF2-40B4-BE49-F238E27FC236}">
              <a16:creationId xmlns:a16="http://schemas.microsoft.com/office/drawing/2014/main" id="{00000000-0008-0000-0300-0000C0000000}"/>
            </a:ext>
          </a:extLst>
        </xdr:cNvPr>
        <xdr:cNvSpPr/>
      </xdr:nvSpPr>
      <xdr:spPr>
        <a:xfrm>
          <a:off x="6248399" y="712470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44F00ABB-6C72-44EF-8FDB-2BB0A4AACA79}"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190499</xdr:colOff>
      <xdr:row>10</xdr:row>
      <xdr:rowOff>161925</xdr:rowOff>
    </xdr:from>
    <xdr:ext cx="972000" cy="504000"/>
    <xdr:sp macro="" textlink="Kunden!C6">
      <xdr:nvSpPr>
        <xdr:cNvPr id="172" name="Gefaltete Ecke 171">
          <a:extLst>
            <a:ext uri="{FF2B5EF4-FFF2-40B4-BE49-F238E27FC236}">
              <a16:creationId xmlns:a16="http://schemas.microsoft.com/office/drawing/2014/main" id="{00000000-0008-0000-0300-0000AC000000}"/>
            </a:ext>
          </a:extLst>
        </xdr:cNvPr>
        <xdr:cNvSpPr/>
      </xdr:nvSpPr>
      <xdr:spPr>
        <a:xfrm>
          <a:off x="11763374" y="261937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73DB1855-8179-4A96-900A-A3BB2F36D35E}" type="TxLink">
            <a:rPr lang="en-US" sz="900">
              <a:latin typeface="Calibri Light" panose="020F0302020204030204" pitchFamily="34" charset="0"/>
              <a:cs typeface="Calibri Light" panose="020F0302020204030204" pitchFamily="34" charset="0"/>
            </a:rPr>
            <a:pPr algn="ctr"/>
            <a:t>Client 2</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1562099</xdr:colOff>
      <xdr:row>12</xdr:row>
      <xdr:rowOff>57150</xdr:rowOff>
    </xdr:from>
    <xdr:ext cx="972000" cy="504000"/>
    <xdr:sp macro="" textlink="Kunden!C7">
      <xdr:nvSpPr>
        <xdr:cNvPr id="173" name="Gefaltete Ecke 172">
          <a:extLst>
            <a:ext uri="{FF2B5EF4-FFF2-40B4-BE49-F238E27FC236}">
              <a16:creationId xmlns:a16="http://schemas.microsoft.com/office/drawing/2014/main" id="{00000000-0008-0000-0300-0000AD000000}"/>
            </a:ext>
          </a:extLst>
        </xdr:cNvPr>
        <xdr:cNvSpPr/>
      </xdr:nvSpPr>
      <xdr:spPr>
        <a:xfrm>
          <a:off x="13134974" y="289560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E20FF115-B6B7-4A52-BADA-9089B046A38E}"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323849</xdr:colOff>
      <xdr:row>13</xdr:row>
      <xdr:rowOff>180975</xdr:rowOff>
    </xdr:from>
    <xdr:ext cx="972000" cy="504000"/>
    <xdr:sp macro="" textlink="Kunden!C8">
      <xdr:nvSpPr>
        <xdr:cNvPr id="174" name="Gefaltete Ecke 173">
          <a:extLst>
            <a:ext uri="{FF2B5EF4-FFF2-40B4-BE49-F238E27FC236}">
              <a16:creationId xmlns:a16="http://schemas.microsoft.com/office/drawing/2014/main" id="{00000000-0008-0000-0300-0000AE000000}"/>
            </a:ext>
          </a:extLst>
        </xdr:cNvPr>
        <xdr:cNvSpPr/>
      </xdr:nvSpPr>
      <xdr:spPr>
        <a:xfrm>
          <a:off x="11896724" y="320992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2FFBF7C4-3705-46A3-B40C-4445B762CD53}"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1543049</xdr:colOff>
      <xdr:row>15</xdr:row>
      <xdr:rowOff>82215</xdr:rowOff>
    </xdr:from>
    <xdr:ext cx="972000" cy="504000"/>
    <xdr:sp macro="" textlink="Kunden!C9">
      <xdr:nvSpPr>
        <xdr:cNvPr id="196" name="Gefaltete Ecke 195">
          <a:extLst>
            <a:ext uri="{FF2B5EF4-FFF2-40B4-BE49-F238E27FC236}">
              <a16:creationId xmlns:a16="http://schemas.microsoft.com/office/drawing/2014/main" id="{00000000-0008-0000-0300-0000C4000000}"/>
            </a:ext>
          </a:extLst>
        </xdr:cNvPr>
        <xdr:cNvSpPr/>
      </xdr:nvSpPr>
      <xdr:spPr>
        <a:xfrm>
          <a:off x="13115924" y="349216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noAutofit/>
        </a:bodyPr>
        <a:lstStyle/>
        <a:p>
          <a:pPr algn="ctr"/>
          <a:fld id="{062E32AF-515B-437B-8264-AB5757FEA894}"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257174</xdr:colOff>
      <xdr:row>16</xdr:row>
      <xdr:rowOff>57150</xdr:rowOff>
    </xdr:from>
    <xdr:ext cx="972000" cy="504000"/>
    <xdr:sp macro="" textlink="Kunden!C10">
      <xdr:nvSpPr>
        <xdr:cNvPr id="197" name="Gefaltete Ecke 196">
          <a:extLst>
            <a:ext uri="{FF2B5EF4-FFF2-40B4-BE49-F238E27FC236}">
              <a16:creationId xmlns:a16="http://schemas.microsoft.com/office/drawing/2014/main" id="{00000000-0008-0000-0300-0000C5000000}"/>
            </a:ext>
          </a:extLst>
        </xdr:cNvPr>
        <xdr:cNvSpPr/>
      </xdr:nvSpPr>
      <xdr:spPr>
        <a:xfrm>
          <a:off x="11830049" y="365760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5118EC5C-AFA3-4BF2-8E2F-5FB1ABE2E6C6}"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1657349</xdr:colOff>
      <xdr:row>16</xdr:row>
      <xdr:rowOff>142875</xdr:rowOff>
    </xdr:from>
    <xdr:ext cx="972000" cy="504000"/>
    <xdr:sp macro="" textlink="Kunden!C11">
      <xdr:nvSpPr>
        <xdr:cNvPr id="198" name="Gefaltete Ecke 197">
          <a:extLst>
            <a:ext uri="{FF2B5EF4-FFF2-40B4-BE49-F238E27FC236}">
              <a16:creationId xmlns:a16="http://schemas.microsoft.com/office/drawing/2014/main" id="{00000000-0008-0000-0300-0000C6000000}"/>
            </a:ext>
          </a:extLst>
        </xdr:cNvPr>
        <xdr:cNvSpPr/>
      </xdr:nvSpPr>
      <xdr:spPr>
        <a:xfrm>
          <a:off x="13230224" y="374332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F8449AC5-B33D-4EA0-9928-489155BCCD90}"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352424</xdr:colOff>
      <xdr:row>19</xdr:row>
      <xdr:rowOff>9525</xdr:rowOff>
    </xdr:from>
    <xdr:ext cx="972000" cy="504000"/>
    <xdr:sp macro="" textlink="Kunden!C12">
      <xdr:nvSpPr>
        <xdr:cNvPr id="199" name="Gefaltete Ecke 198">
          <a:extLst>
            <a:ext uri="{FF2B5EF4-FFF2-40B4-BE49-F238E27FC236}">
              <a16:creationId xmlns:a16="http://schemas.microsoft.com/office/drawing/2014/main" id="{00000000-0008-0000-0300-0000C7000000}"/>
            </a:ext>
          </a:extLst>
        </xdr:cNvPr>
        <xdr:cNvSpPr/>
      </xdr:nvSpPr>
      <xdr:spPr>
        <a:xfrm>
          <a:off x="11925299" y="418147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75FA1FA9-B47B-4839-A520-99AC92CECE8C}"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1571624</xdr:colOff>
      <xdr:row>20</xdr:row>
      <xdr:rowOff>57150</xdr:rowOff>
    </xdr:from>
    <xdr:ext cx="972000" cy="504000"/>
    <xdr:sp macro="" textlink="Kunden!C13">
      <xdr:nvSpPr>
        <xdr:cNvPr id="200" name="Gefaltete Ecke 199">
          <a:extLst>
            <a:ext uri="{FF2B5EF4-FFF2-40B4-BE49-F238E27FC236}">
              <a16:creationId xmlns:a16="http://schemas.microsoft.com/office/drawing/2014/main" id="{00000000-0008-0000-0300-0000C8000000}"/>
            </a:ext>
          </a:extLst>
        </xdr:cNvPr>
        <xdr:cNvSpPr/>
      </xdr:nvSpPr>
      <xdr:spPr>
        <a:xfrm>
          <a:off x="13144499" y="441960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AB2CC1C5-A102-4FFC-9B02-F631F1AEE1DE}"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380999</xdr:colOff>
      <xdr:row>21</xdr:row>
      <xdr:rowOff>171450</xdr:rowOff>
    </xdr:from>
    <xdr:ext cx="972000" cy="504000"/>
    <xdr:sp macro="" textlink="Kunden!C14">
      <xdr:nvSpPr>
        <xdr:cNvPr id="201" name="Gefaltete Ecke 200">
          <a:extLst>
            <a:ext uri="{FF2B5EF4-FFF2-40B4-BE49-F238E27FC236}">
              <a16:creationId xmlns:a16="http://schemas.microsoft.com/office/drawing/2014/main" id="{00000000-0008-0000-0300-0000C9000000}"/>
            </a:ext>
          </a:extLst>
        </xdr:cNvPr>
        <xdr:cNvSpPr/>
      </xdr:nvSpPr>
      <xdr:spPr>
        <a:xfrm>
          <a:off x="11953874" y="472440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87B7FD21-D5E8-4953-B242-B528699F44FD}"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314324</xdr:colOff>
      <xdr:row>23</xdr:row>
      <xdr:rowOff>161925</xdr:rowOff>
    </xdr:from>
    <xdr:ext cx="972000" cy="504000"/>
    <xdr:sp macro="" textlink="Kunden!C15">
      <xdr:nvSpPr>
        <xdr:cNvPr id="202" name="Gefaltete Ecke 201">
          <a:extLst>
            <a:ext uri="{FF2B5EF4-FFF2-40B4-BE49-F238E27FC236}">
              <a16:creationId xmlns:a16="http://schemas.microsoft.com/office/drawing/2014/main" id="{00000000-0008-0000-0300-0000CA000000}"/>
            </a:ext>
          </a:extLst>
        </xdr:cNvPr>
        <xdr:cNvSpPr/>
      </xdr:nvSpPr>
      <xdr:spPr>
        <a:xfrm>
          <a:off x="11887199" y="517207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645AFC5B-2336-4751-93AD-3778EBB08A8A}"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1238249</xdr:colOff>
      <xdr:row>29</xdr:row>
      <xdr:rowOff>104775</xdr:rowOff>
    </xdr:from>
    <xdr:ext cx="972000" cy="504000"/>
    <xdr:sp macro="" textlink="Kunden!C16">
      <xdr:nvSpPr>
        <xdr:cNvPr id="203" name="Gefaltete Ecke 202">
          <a:extLst>
            <a:ext uri="{FF2B5EF4-FFF2-40B4-BE49-F238E27FC236}">
              <a16:creationId xmlns:a16="http://schemas.microsoft.com/office/drawing/2014/main" id="{00000000-0008-0000-0300-0000CB000000}"/>
            </a:ext>
          </a:extLst>
        </xdr:cNvPr>
        <xdr:cNvSpPr/>
      </xdr:nvSpPr>
      <xdr:spPr>
        <a:xfrm>
          <a:off x="12811124" y="625792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52C75DB9-154B-400F-A0CD-C123E65C9C48}"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1590674</xdr:colOff>
      <xdr:row>23</xdr:row>
      <xdr:rowOff>142875</xdr:rowOff>
    </xdr:from>
    <xdr:ext cx="972000" cy="504000"/>
    <xdr:sp macro="" textlink="Kunden!C17">
      <xdr:nvSpPr>
        <xdr:cNvPr id="204" name="Gefaltete Ecke 203">
          <a:extLst>
            <a:ext uri="{FF2B5EF4-FFF2-40B4-BE49-F238E27FC236}">
              <a16:creationId xmlns:a16="http://schemas.microsoft.com/office/drawing/2014/main" id="{00000000-0008-0000-0300-0000CC000000}"/>
            </a:ext>
          </a:extLst>
        </xdr:cNvPr>
        <xdr:cNvSpPr/>
      </xdr:nvSpPr>
      <xdr:spPr>
        <a:xfrm>
          <a:off x="13163549" y="515302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8EC85CD3-0ED3-4AA3-8058-859BC648E913}"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333374</xdr:colOff>
      <xdr:row>26</xdr:row>
      <xdr:rowOff>133350</xdr:rowOff>
    </xdr:from>
    <xdr:ext cx="972000" cy="504000"/>
    <xdr:sp macro="" textlink="Kunden!C18">
      <xdr:nvSpPr>
        <xdr:cNvPr id="205" name="Gefaltete Ecke 204">
          <a:extLst>
            <a:ext uri="{FF2B5EF4-FFF2-40B4-BE49-F238E27FC236}">
              <a16:creationId xmlns:a16="http://schemas.microsoft.com/office/drawing/2014/main" id="{00000000-0008-0000-0300-0000CD000000}"/>
            </a:ext>
          </a:extLst>
        </xdr:cNvPr>
        <xdr:cNvSpPr/>
      </xdr:nvSpPr>
      <xdr:spPr>
        <a:xfrm>
          <a:off x="11906249" y="571500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98C476A2-1B4D-4BFF-9086-FBA93DCBC7EF}"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1666874</xdr:colOff>
      <xdr:row>27</xdr:row>
      <xdr:rowOff>57150</xdr:rowOff>
    </xdr:from>
    <xdr:ext cx="972000" cy="504000"/>
    <xdr:sp macro="" textlink="Kunden!C19">
      <xdr:nvSpPr>
        <xdr:cNvPr id="206" name="Gefaltete Ecke 205">
          <a:extLst>
            <a:ext uri="{FF2B5EF4-FFF2-40B4-BE49-F238E27FC236}">
              <a16:creationId xmlns:a16="http://schemas.microsoft.com/office/drawing/2014/main" id="{00000000-0008-0000-0300-0000CE000000}"/>
            </a:ext>
          </a:extLst>
        </xdr:cNvPr>
        <xdr:cNvSpPr/>
      </xdr:nvSpPr>
      <xdr:spPr>
        <a:xfrm>
          <a:off x="13239749" y="582930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4AE33EEB-C57F-45D3-B92D-B8D88D80DFDC}"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104774</xdr:colOff>
      <xdr:row>30</xdr:row>
      <xdr:rowOff>38100</xdr:rowOff>
    </xdr:from>
    <xdr:ext cx="972000" cy="504000"/>
    <xdr:sp macro="" textlink="Kunden!C20">
      <xdr:nvSpPr>
        <xdr:cNvPr id="207" name="Gefaltete Ecke 206">
          <a:extLst>
            <a:ext uri="{FF2B5EF4-FFF2-40B4-BE49-F238E27FC236}">
              <a16:creationId xmlns:a16="http://schemas.microsoft.com/office/drawing/2014/main" id="{00000000-0008-0000-0300-0000CF000000}"/>
            </a:ext>
          </a:extLst>
        </xdr:cNvPr>
        <xdr:cNvSpPr/>
      </xdr:nvSpPr>
      <xdr:spPr>
        <a:xfrm>
          <a:off x="11677649" y="638175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D4E0E71B-9685-4E7C-B26A-00D906505A30}"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1752599</xdr:colOff>
      <xdr:row>31</xdr:row>
      <xdr:rowOff>152400</xdr:rowOff>
    </xdr:from>
    <xdr:ext cx="972000" cy="504000"/>
    <xdr:sp macro="" textlink="Kunden!C21">
      <xdr:nvSpPr>
        <xdr:cNvPr id="208" name="Gefaltete Ecke 207">
          <a:extLst>
            <a:ext uri="{FF2B5EF4-FFF2-40B4-BE49-F238E27FC236}">
              <a16:creationId xmlns:a16="http://schemas.microsoft.com/office/drawing/2014/main" id="{00000000-0008-0000-0300-0000D0000000}"/>
            </a:ext>
          </a:extLst>
        </xdr:cNvPr>
        <xdr:cNvSpPr/>
      </xdr:nvSpPr>
      <xdr:spPr>
        <a:xfrm>
          <a:off x="13325474" y="668655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F46E28D1-6E75-4F01-801A-4B1D12E7F1C3}"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209549</xdr:colOff>
      <xdr:row>32</xdr:row>
      <xdr:rowOff>171450</xdr:rowOff>
    </xdr:from>
    <xdr:ext cx="972000" cy="504000"/>
    <xdr:sp macro="" textlink="Kunden!C22">
      <xdr:nvSpPr>
        <xdr:cNvPr id="209" name="Gefaltete Ecke 208">
          <a:extLst>
            <a:ext uri="{FF2B5EF4-FFF2-40B4-BE49-F238E27FC236}">
              <a16:creationId xmlns:a16="http://schemas.microsoft.com/office/drawing/2014/main" id="{00000000-0008-0000-0300-0000D1000000}"/>
            </a:ext>
          </a:extLst>
        </xdr:cNvPr>
        <xdr:cNvSpPr/>
      </xdr:nvSpPr>
      <xdr:spPr>
        <a:xfrm>
          <a:off x="11782424" y="689610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19333168-F951-4314-A4CA-D39CF2DF0FBC}"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1514474</xdr:colOff>
      <xdr:row>32</xdr:row>
      <xdr:rowOff>114300</xdr:rowOff>
    </xdr:from>
    <xdr:ext cx="972000" cy="504000"/>
    <xdr:sp macro="" textlink="Kunden!C23">
      <xdr:nvSpPr>
        <xdr:cNvPr id="213" name="Gefaltete Ecke 212">
          <a:extLst>
            <a:ext uri="{FF2B5EF4-FFF2-40B4-BE49-F238E27FC236}">
              <a16:creationId xmlns:a16="http://schemas.microsoft.com/office/drawing/2014/main" id="{00000000-0008-0000-0300-0000D5000000}"/>
            </a:ext>
          </a:extLst>
        </xdr:cNvPr>
        <xdr:cNvSpPr/>
      </xdr:nvSpPr>
      <xdr:spPr>
        <a:xfrm>
          <a:off x="13087349" y="683895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16D23F7D-E6E9-4A12-8E7D-AA2D78C9D5AC}"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828674</xdr:colOff>
      <xdr:row>34</xdr:row>
      <xdr:rowOff>171450</xdr:rowOff>
    </xdr:from>
    <xdr:ext cx="972000" cy="504000"/>
    <xdr:sp macro="" textlink="Kunden!C24">
      <xdr:nvSpPr>
        <xdr:cNvPr id="214" name="Gefaltete Ecke 213">
          <a:extLst>
            <a:ext uri="{FF2B5EF4-FFF2-40B4-BE49-F238E27FC236}">
              <a16:creationId xmlns:a16="http://schemas.microsoft.com/office/drawing/2014/main" id="{00000000-0008-0000-0300-0000D6000000}"/>
            </a:ext>
          </a:extLst>
        </xdr:cNvPr>
        <xdr:cNvSpPr/>
      </xdr:nvSpPr>
      <xdr:spPr>
        <a:xfrm>
          <a:off x="12401549" y="727710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B0492BDD-9E8C-419E-821F-D94DE1DC2E53}"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1647824</xdr:colOff>
      <xdr:row>39</xdr:row>
      <xdr:rowOff>133350</xdr:rowOff>
    </xdr:from>
    <xdr:ext cx="972000" cy="504000"/>
    <xdr:sp macro="" textlink="Kosten!C25">
      <xdr:nvSpPr>
        <xdr:cNvPr id="215" name="Gefaltete Ecke 214">
          <a:extLst>
            <a:ext uri="{FF2B5EF4-FFF2-40B4-BE49-F238E27FC236}">
              <a16:creationId xmlns:a16="http://schemas.microsoft.com/office/drawing/2014/main" id="{00000000-0008-0000-0300-0000D7000000}"/>
            </a:ext>
          </a:extLst>
        </xdr:cNvPr>
        <xdr:cNvSpPr/>
      </xdr:nvSpPr>
      <xdr:spPr>
        <a:xfrm>
          <a:off x="2314574" y="826770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51947A16-C339-48D9-B5FC-CC1190772865}" type="TxLink">
            <a:rPr lang="en-US" sz="900">
              <a:latin typeface="Calibri Light" panose="020F0302020204030204" pitchFamily="34" charset="0"/>
              <a:cs typeface="Calibri Light" panose="020F0302020204030204" pitchFamily="34" charset="0"/>
            </a:rPr>
            <a:pPr algn="ctr"/>
            <a:t>Personnel (formation + Ra&amp;D)</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1781174</xdr:colOff>
      <xdr:row>42</xdr:row>
      <xdr:rowOff>171450</xdr:rowOff>
    </xdr:from>
    <xdr:ext cx="972000" cy="504000"/>
    <xdr:sp macro="" textlink="Kosten!C26">
      <xdr:nvSpPr>
        <xdr:cNvPr id="216" name="Gefaltete Ecke 215">
          <a:extLst>
            <a:ext uri="{FF2B5EF4-FFF2-40B4-BE49-F238E27FC236}">
              <a16:creationId xmlns:a16="http://schemas.microsoft.com/office/drawing/2014/main" id="{00000000-0008-0000-0300-0000D8000000}"/>
            </a:ext>
          </a:extLst>
        </xdr:cNvPr>
        <xdr:cNvSpPr/>
      </xdr:nvSpPr>
      <xdr:spPr>
        <a:xfrm>
          <a:off x="2447924" y="887730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3B1E6441-B9D9-4E76-952B-DD74419E6B66}" type="TxLink">
            <a:rPr lang="en-US" sz="900">
              <a:latin typeface="Calibri Light" panose="020F0302020204030204" pitchFamily="34" charset="0"/>
              <a:cs typeface="Calibri Light" panose="020F0302020204030204" pitchFamily="34" charset="0"/>
            </a:rPr>
            <a:pPr algn="ctr"/>
            <a:t>?</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962024</xdr:colOff>
      <xdr:row>45</xdr:row>
      <xdr:rowOff>47625</xdr:rowOff>
    </xdr:from>
    <xdr:ext cx="972000" cy="504000"/>
    <xdr:sp macro="" textlink="Kosten!C27">
      <xdr:nvSpPr>
        <xdr:cNvPr id="217" name="Gefaltete Ecke 216">
          <a:extLst>
            <a:ext uri="{FF2B5EF4-FFF2-40B4-BE49-F238E27FC236}">
              <a16:creationId xmlns:a16="http://schemas.microsoft.com/office/drawing/2014/main" id="{00000000-0008-0000-0300-0000D9000000}"/>
            </a:ext>
          </a:extLst>
        </xdr:cNvPr>
        <xdr:cNvSpPr/>
      </xdr:nvSpPr>
      <xdr:spPr>
        <a:xfrm>
          <a:off x="1628774" y="932497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568FC5B4-72F1-474D-BCD2-44C920B77FB2}"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2162174</xdr:colOff>
      <xdr:row>45</xdr:row>
      <xdr:rowOff>142875</xdr:rowOff>
    </xdr:from>
    <xdr:ext cx="972000" cy="504000"/>
    <xdr:sp macro="" textlink="Kosten!C28">
      <xdr:nvSpPr>
        <xdr:cNvPr id="218" name="Gefaltete Ecke 217">
          <a:extLst>
            <a:ext uri="{FF2B5EF4-FFF2-40B4-BE49-F238E27FC236}">
              <a16:creationId xmlns:a16="http://schemas.microsoft.com/office/drawing/2014/main" id="{00000000-0008-0000-0300-0000DA000000}"/>
            </a:ext>
          </a:extLst>
        </xdr:cNvPr>
        <xdr:cNvSpPr/>
      </xdr:nvSpPr>
      <xdr:spPr>
        <a:xfrm>
          <a:off x="2828924" y="942022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DDF27334-1B0F-4BA9-9426-FA887C436631}"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1838324</xdr:colOff>
      <xdr:row>47</xdr:row>
      <xdr:rowOff>114300</xdr:rowOff>
    </xdr:from>
    <xdr:ext cx="972000" cy="504000"/>
    <xdr:sp macro="" textlink="Kosten!C29">
      <xdr:nvSpPr>
        <xdr:cNvPr id="219" name="Gefaltete Ecke 218">
          <a:extLst>
            <a:ext uri="{FF2B5EF4-FFF2-40B4-BE49-F238E27FC236}">
              <a16:creationId xmlns:a16="http://schemas.microsoft.com/office/drawing/2014/main" id="{00000000-0008-0000-0300-0000DB000000}"/>
            </a:ext>
          </a:extLst>
        </xdr:cNvPr>
        <xdr:cNvSpPr/>
      </xdr:nvSpPr>
      <xdr:spPr>
        <a:xfrm>
          <a:off x="2505074" y="977265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DF2E0A85-E44E-47C5-9466-CD776069CA3F}"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323849</xdr:colOff>
      <xdr:row>43</xdr:row>
      <xdr:rowOff>9525</xdr:rowOff>
    </xdr:from>
    <xdr:ext cx="972000" cy="504000"/>
    <xdr:sp macro="" textlink="Kosten!C30">
      <xdr:nvSpPr>
        <xdr:cNvPr id="220" name="Gefaltete Ecke 219">
          <a:extLst>
            <a:ext uri="{FF2B5EF4-FFF2-40B4-BE49-F238E27FC236}">
              <a16:creationId xmlns:a16="http://schemas.microsoft.com/office/drawing/2014/main" id="{00000000-0008-0000-0300-0000DC000000}"/>
            </a:ext>
          </a:extLst>
        </xdr:cNvPr>
        <xdr:cNvSpPr/>
      </xdr:nvSpPr>
      <xdr:spPr>
        <a:xfrm>
          <a:off x="3705224" y="890587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8495BA97-3371-4F9E-BE72-6994F0AAD5AB}"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257174</xdr:colOff>
      <xdr:row>40</xdr:row>
      <xdr:rowOff>142875</xdr:rowOff>
    </xdr:from>
    <xdr:ext cx="972000" cy="504000"/>
    <xdr:sp macro="" textlink="Kosten!C31">
      <xdr:nvSpPr>
        <xdr:cNvPr id="221" name="Gefaltete Ecke 220">
          <a:extLst>
            <a:ext uri="{FF2B5EF4-FFF2-40B4-BE49-F238E27FC236}">
              <a16:creationId xmlns:a16="http://schemas.microsoft.com/office/drawing/2014/main" id="{00000000-0008-0000-0300-0000DD000000}"/>
            </a:ext>
          </a:extLst>
        </xdr:cNvPr>
        <xdr:cNvSpPr/>
      </xdr:nvSpPr>
      <xdr:spPr>
        <a:xfrm>
          <a:off x="3638549" y="846772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9121FBEE-E2B4-4A35-ADD9-71B2E2AB72FF}"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1371599</xdr:colOff>
      <xdr:row>39</xdr:row>
      <xdr:rowOff>123825</xdr:rowOff>
    </xdr:from>
    <xdr:ext cx="972000" cy="504000"/>
    <xdr:sp macro="" textlink="Kosten!C32">
      <xdr:nvSpPr>
        <xdr:cNvPr id="222" name="Gefaltete Ecke 221">
          <a:extLst>
            <a:ext uri="{FF2B5EF4-FFF2-40B4-BE49-F238E27FC236}">
              <a16:creationId xmlns:a16="http://schemas.microsoft.com/office/drawing/2014/main" id="{00000000-0008-0000-0300-0000DE000000}"/>
            </a:ext>
          </a:extLst>
        </xdr:cNvPr>
        <xdr:cNvSpPr/>
      </xdr:nvSpPr>
      <xdr:spPr>
        <a:xfrm>
          <a:off x="4752974" y="825817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564B63EC-4B05-4601-96EB-664F1FC14E44}"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1724024</xdr:colOff>
      <xdr:row>43</xdr:row>
      <xdr:rowOff>47625</xdr:rowOff>
    </xdr:from>
    <xdr:ext cx="972000" cy="504000"/>
    <xdr:sp macro="" textlink="Kosten!C33">
      <xdr:nvSpPr>
        <xdr:cNvPr id="223" name="Gefaltete Ecke 222">
          <a:extLst>
            <a:ext uri="{FF2B5EF4-FFF2-40B4-BE49-F238E27FC236}">
              <a16:creationId xmlns:a16="http://schemas.microsoft.com/office/drawing/2014/main" id="{00000000-0008-0000-0300-0000DF000000}"/>
            </a:ext>
          </a:extLst>
        </xdr:cNvPr>
        <xdr:cNvSpPr/>
      </xdr:nvSpPr>
      <xdr:spPr>
        <a:xfrm>
          <a:off x="5105399" y="894397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B967D979-6F76-4D35-9850-FFF85166E488}"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790574</xdr:colOff>
      <xdr:row>45</xdr:row>
      <xdr:rowOff>95250</xdr:rowOff>
    </xdr:from>
    <xdr:ext cx="972000" cy="504000"/>
    <xdr:sp macro="" textlink="Kosten!C34">
      <xdr:nvSpPr>
        <xdr:cNvPr id="224" name="Gefaltete Ecke 223">
          <a:extLst>
            <a:ext uri="{FF2B5EF4-FFF2-40B4-BE49-F238E27FC236}">
              <a16:creationId xmlns:a16="http://schemas.microsoft.com/office/drawing/2014/main" id="{00000000-0008-0000-0300-0000E0000000}"/>
            </a:ext>
          </a:extLst>
        </xdr:cNvPr>
        <xdr:cNvSpPr/>
      </xdr:nvSpPr>
      <xdr:spPr>
        <a:xfrm>
          <a:off x="4171949" y="937260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3B81D4CC-163A-4D02-B5A7-0603FF33351D}"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857249</xdr:colOff>
      <xdr:row>48</xdr:row>
      <xdr:rowOff>0</xdr:rowOff>
    </xdr:from>
    <xdr:ext cx="972000" cy="504000"/>
    <xdr:sp macro="" textlink="Kosten!C35">
      <xdr:nvSpPr>
        <xdr:cNvPr id="225" name="Gefaltete Ecke 224">
          <a:extLst>
            <a:ext uri="{FF2B5EF4-FFF2-40B4-BE49-F238E27FC236}">
              <a16:creationId xmlns:a16="http://schemas.microsoft.com/office/drawing/2014/main" id="{00000000-0008-0000-0300-0000E1000000}"/>
            </a:ext>
          </a:extLst>
        </xdr:cNvPr>
        <xdr:cNvSpPr/>
      </xdr:nvSpPr>
      <xdr:spPr>
        <a:xfrm>
          <a:off x="4238624" y="984885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DD6684DD-A289-46D4-833A-64143701CC6E}"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390524</xdr:colOff>
      <xdr:row>47</xdr:row>
      <xdr:rowOff>76200</xdr:rowOff>
    </xdr:from>
    <xdr:ext cx="972000" cy="504000"/>
    <xdr:sp macro="" textlink="Kosten!C36">
      <xdr:nvSpPr>
        <xdr:cNvPr id="226" name="Gefaltete Ecke 225">
          <a:extLst>
            <a:ext uri="{FF2B5EF4-FFF2-40B4-BE49-F238E27FC236}">
              <a16:creationId xmlns:a16="http://schemas.microsoft.com/office/drawing/2014/main" id="{00000000-0008-0000-0300-0000E2000000}"/>
            </a:ext>
          </a:extLst>
        </xdr:cNvPr>
        <xdr:cNvSpPr/>
      </xdr:nvSpPr>
      <xdr:spPr>
        <a:xfrm>
          <a:off x="6486524" y="973455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C8CE7D93-74A8-4292-86CB-26E8BE53B888}"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2057399</xdr:colOff>
      <xdr:row>47</xdr:row>
      <xdr:rowOff>76200</xdr:rowOff>
    </xdr:from>
    <xdr:ext cx="972000" cy="504000"/>
    <xdr:sp macro="" textlink="Kosten!C37">
      <xdr:nvSpPr>
        <xdr:cNvPr id="227" name="Gefaltete Ecke 226">
          <a:extLst>
            <a:ext uri="{FF2B5EF4-FFF2-40B4-BE49-F238E27FC236}">
              <a16:creationId xmlns:a16="http://schemas.microsoft.com/office/drawing/2014/main" id="{00000000-0008-0000-0300-0000E3000000}"/>
            </a:ext>
          </a:extLst>
        </xdr:cNvPr>
        <xdr:cNvSpPr/>
      </xdr:nvSpPr>
      <xdr:spPr>
        <a:xfrm>
          <a:off x="5438774" y="973455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140895CC-A164-4E0D-BEDB-34BC782DA9C7}"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2581274</xdr:colOff>
      <xdr:row>40</xdr:row>
      <xdr:rowOff>85725</xdr:rowOff>
    </xdr:from>
    <xdr:ext cx="972000" cy="504000"/>
    <xdr:sp macro="" textlink="Kosten!C38">
      <xdr:nvSpPr>
        <xdr:cNvPr id="228" name="Gefaltete Ecke 227">
          <a:extLst>
            <a:ext uri="{FF2B5EF4-FFF2-40B4-BE49-F238E27FC236}">
              <a16:creationId xmlns:a16="http://schemas.microsoft.com/office/drawing/2014/main" id="{00000000-0008-0000-0300-0000E4000000}"/>
            </a:ext>
          </a:extLst>
        </xdr:cNvPr>
        <xdr:cNvSpPr/>
      </xdr:nvSpPr>
      <xdr:spPr>
        <a:xfrm>
          <a:off x="5962649" y="841057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C1D7C432-BDB7-44A4-A746-4ED632B923EA}"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409574</xdr:colOff>
      <xdr:row>43</xdr:row>
      <xdr:rowOff>133350</xdr:rowOff>
    </xdr:from>
    <xdr:ext cx="972000" cy="504000"/>
    <xdr:sp macro="" textlink="Kosten!C39">
      <xdr:nvSpPr>
        <xdr:cNvPr id="229" name="Gefaltete Ecke 228">
          <a:extLst>
            <a:ext uri="{FF2B5EF4-FFF2-40B4-BE49-F238E27FC236}">
              <a16:creationId xmlns:a16="http://schemas.microsoft.com/office/drawing/2014/main" id="{00000000-0008-0000-0300-0000E5000000}"/>
            </a:ext>
          </a:extLst>
        </xdr:cNvPr>
        <xdr:cNvSpPr/>
      </xdr:nvSpPr>
      <xdr:spPr>
        <a:xfrm>
          <a:off x="6505574" y="902970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88E6DD13-159A-4E2E-A982-C1390699D831}"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85724</xdr:colOff>
      <xdr:row>40</xdr:row>
      <xdr:rowOff>57150</xdr:rowOff>
    </xdr:from>
    <xdr:ext cx="972000" cy="504000"/>
    <xdr:sp macro="" textlink="Einnahmen!C25">
      <xdr:nvSpPr>
        <xdr:cNvPr id="237" name="Gefaltete Ecke 236">
          <a:extLst>
            <a:ext uri="{FF2B5EF4-FFF2-40B4-BE49-F238E27FC236}">
              <a16:creationId xmlns:a16="http://schemas.microsoft.com/office/drawing/2014/main" id="{00000000-0008-0000-0300-0000ED000000}"/>
            </a:ext>
          </a:extLst>
        </xdr:cNvPr>
        <xdr:cNvSpPr/>
      </xdr:nvSpPr>
      <xdr:spPr>
        <a:xfrm>
          <a:off x="8943974" y="838200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C29C3D22-2CAE-4869-9F49-E0714BA53AAF}" type="TxLink">
            <a:rPr lang="en-US" sz="900">
              <a:latin typeface="Calibri Light" panose="020F0302020204030204" pitchFamily="34" charset="0"/>
              <a:cs typeface="Calibri Light" panose="020F0302020204030204" pitchFamily="34" charset="0"/>
            </a:rPr>
            <a:pPr algn="ctr"/>
            <a:t>Revenu 1</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238124</xdr:colOff>
      <xdr:row>43</xdr:row>
      <xdr:rowOff>85725</xdr:rowOff>
    </xdr:from>
    <xdr:ext cx="972000" cy="504000"/>
    <xdr:sp macro="" textlink="Einnahmen!C26">
      <xdr:nvSpPr>
        <xdr:cNvPr id="238" name="Gefaltete Ecke 237">
          <a:extLst>
            <a:ext uri="{FF2B5EF4-FFF2-40B4-BE49-F238E27FC236}">
              <a16:creationId xmlns:a16="http://schemas.microsoft.com/office/drawing/2014/main" id="{00000000-0008-0000-0300-0000EE000000}"/>
            </a:ext>
          </a:extLst>
        </xdr:cNvPr>
        <xdr:cNvSpPr/>
      </xdr:nvSpPr>
      <xdr:spPr>
        <a:xfrm>
          <a:off x="9096374" y="898207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6D48C314-8E54-474A-B201-9B2D4530C790}" type="TxLink">
            <a:rPr lang="en-US" sz="900">
              <a:latin typeface="Calibri Light" panose="020F0302020204030204" pitchFamily="34" charset="0"/>
              <a:cs typeface="Calibri Light" panose="020F0302020204030204" pitchFamily="34" charset="0"/>
            </a:rPr>
            <a:pPr algn="ctr"/>
            <a:t>?</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5</xdr:col>
      <xdr:colOff>1266824</xdr:colOff>
      <xdr:row>45</xdr:row>
      <xdr:rowOff>142875</xdr:rowOff>
    </xdr:from>
    <xdr:ext cx="972000" cy="504000"/>
    <xdr:sp macro="" textlink="Einnahmen!C27">
      <xdr:nvSpPr>
        <xdr:cNvPr id="239" name="Gefaltete Ecke 238">
          <a:extLst>
            <a:ext uri="{FF2B5EF4-FFF2-40B4-BE49-F238E27FC236}">
              <a16:creationId xmlns:a16="http://schemas.microsoft.com/office/drawing/2014/main" id="{00000000-0008-0000-0300-0000EF000000}"/>
            </a:ext>
          </a:extLst>
        </xdr:cNvPr>
        <xdr:cNvSpPr/>
      </xdr:nvSpPr>
      <xdr:spPr>
        <a:xfrm>
          <a:off x="8743949" y="942022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E347E52D-70D9-4622-984F-9232D1B69C45}"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5</xdr:col>
      <xdr:colOff>180974</xdr:colOff>
      <xdr:row>47</xdr:row>
      <xdr:rowOff>95250</xdr:rowOff>
    </xdr:from>
    <xdr:ext cx="972000" cy="504000"/>
    <xdr:sp macro="" textlink="Einnahmen!C28">
      <xdr:nvSpPr>
        <xdr:cNvPr id="240" name="Gefaltete Ecke 239">
          <a:extLst>
            <a:ext uri="{FF2B5EF4-FFF2-40B4-BE49-F238E27FC236}">
              <a16:creationId xmlns:a16="http://schemas.microsoft.com/office/drawing/2014/main" id="{00000000-0008-0000-0300-0000F0000000}"/>
            </a:ext>
          </a:extLst>
        </xdr:cNvPr>
        <xdr:cNvSpPr/>
      </xdr:nvSpPr>
      <xdr:spPr>
        <a:xfrm>
          <a:off x="7658099" y="975360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4A161935-C23D-48D9-AFA5-DBDAF56B21DA}"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152399</xdr:colOff>
      <xdr:row>47</xdr:row>
      <xdr:rowOff>142875</xdr:rowOff>
    </xdr:from>
    <xdr:ext cx="972000" cy="504000"/>
    <xdr:sp macro="" textlink="Einnahmen!C29">
      <xdr:nvSpPr>
        <xdr:cNvPr id="241" name="Gefaltete Ecke 240">
          <a:extLst>
            <a:ext uri="{FF2B5EF4-FFF2-40B4-BE49-F238E27FC236}">
              <a16:creationId xmlns:a16="http://schemas.microsoft.com/office/drawing/2014/main" id="{00000000-0008-0000-0300-0000F1000000}"/>
            </a:ext>
          </a:extLst>
        </xdr:cNvPr>
        <xdr:cNvSpPr/>
      </xdr:nvSpPr>
      <xdr:spPr>
        <a:xfrm>
          <a:off x="9010649" y="980122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1C22D1AC-F1B7-431F-9768-86E12C236952}"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1314449</xdr:colOff>
      <xdr:row>40</xdr:row>
      <xdr:rowOff>38100</xdr:rowOff>
    </xdr:from>
    <xdr:ext cx="972000" cy="504000"/>
    <xdr:sp macro="" textlink="Einnahmen!C30">
      <xdr:nvSpPr>
        <xdr:cNvPr id="242" name="Gefaltete Ecke 241">
          <a:extLst>
            <a:ext uri="{FF2B5EF4-FFF2-40B4-BE49-F238E27FC236}">
              <a16:creationId xmlns:a16="http://schemas.microsoft.com/office/drawing/2014/main" id="{00000000-0008-0000-0300-0000F2000000}"/>
            </a:ext>
          </a:extLst>
        </xdr:cNvPr>
        <xdr:cNvSpPr/>
      </xdr:nvSpPr>
      <xdr:spPr>
        <a:xfrm>
          <a:off x="10172699" y="836295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B4EAC599-779B-4CCF-B201-8A66DB2C8773}"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1533524</xdr:colOff>
      <xdr:row>42</xdr:row>
      <xdr:rowOff>85725</xdr:rowOff>
    </xdr:from>
    <xdr:ext cx="972000" cy="504000"/>
    <xdr:sp macro="" textlink="Einnahmen!C31">
      <xdr:nvSpPr>
        <xdr:cNvPr id="243" name="Gefaltete Ecke 242">
          <a:extLst>
            <a:ext uri="{FF2B5EF4-FFF2-40B4-BE49-F238E27FC236}">
              <a16:creationId xmlns:a16="http://schemas.microsoft.com/office/drawing/2014/main" id="{00000000-0008-0000-0300-0000F3000000}"/>
            </a:ext>
          </a:extLst>
        </xdr:cNvPr>
        <xdr:cNvSpPr/>
      </xdr:nvSpPr>
      <xdr:spPr>
        <a:xfrm>
          <a:off x="10391774" y="879157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0E73D767-2406-499E-B223-5E221F638C25}"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1343024</xdr:colOff>
      <xdr:row>45</xdr:row>
      <xdr:rowOff>142875</xdr:rowOff>
    </xdr:from>
    <xdr:ext cx="972000" cy="504000"/>
    <xdr:sp macro="" textlink="Einnahmen!C32">
      <xdr:nvSpPr>
        <xdr:cNvPr id="244" name="Gefaltete Ecke 243">
          <a:extLst>
            <a:ext uri="{FF2B5EF4-FFF2-40B4-BE49-F238E27FC236}">
              <a16:creationId xmlns:a16="http://schemas.microsoft.com/office/drawing/2014/main" id="{00000000-0008-0000-0300-0000F4000000}"/>
            </a:ext>
          </a:extLst>
        </xdr:cNvPr>
        <xdr:cNvSpPr/>
      </xdr:nvSpPr>
      <xdr:spPr>
        <a:xfrm>
          <a:off x="10201274" y="942022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2E86F66B-0319-4347-ADA9-6ED4C12D1971}"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2047874</xdr:colOff>
      <xdr:row>47</xdr:row>
      <xdr:rowOff>123825</xdr:rowOff>
    </xdr:from>
    <xdr:ext cx="972000" cy="504000"/>
    <xdr:sp macro="" textlink="Einnahmen!C33">
      <xdr:nvSpPr>
        <xdr:cNvPr id="245" name="Gefaltete Ecke 244">
          <a:extLst>
            <a:ext uri="{FF2B5EF4-FFF2-40B4-BE49-F238E27FC236}">
              <a16:creationId xmlns:a16="http://schemas.microsoft.com/office/drawing/2014/main" id="{00000000-0008-0000-0300-0000F5000000}"/>
            </a:ext>
          </a:extLst>
        </xdr:cNvPr>
        <xdr:cNvSpPr/>
      </xdr:nvSpPr>
      <xdr:spPr>
        <a:xfrm>
          <a:off x="10906124" y="978217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CFA09A7C-77D2-4E61-80D4-444AF7E4EDE2}"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2619374</xdr:colOff>
      <xdr:row>39</xdr:row>
      <xdr:rowOff>133350</xdr:rowOff>
    </xdr:from>
    <xdr:ext cx="972000" cy="504000"/>
    <xdr:sp macro="" textlink="Einnahmen!C34">
      <xdr:nvSpPr>
        <xdr:cNvPr id="246" name="Gefaltete Ecke 245">
          <a:extLst>
            <a:ext uri="{FF2B5EF4-FFF2-40B4-BE49-F238E27FC236}">
              <a16:creationId xmlns:a16="http://schemas.microsoft.com/office/drawing/2014/main" id="{00000000-0008-0000-0300-0000F6000000}"/>
            </a:ext>
          </a:extLst>
        </xdr:cNvPr>
        <xdr:cNvSpPr/>
      </xdr:nvSpPr>
      <xdr:spPr>
        <a:xfrm>
          <a:off x="11477624" y="826770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FAFB26CB-45B4-4153-82A8-48FCD9C16A81}"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47624</xdr:colOff>
      <xdr:row>43</xdr:row>
      <xdr:rowOff>123825</xdr:rowOff>
    </xdr:from>
    <xdr:ext cx="972000" cy="504000"/>
    <xdr:sp macro="" textlink="Einnahmen!C35">
      <xdr:nvSpPr>
        <xdr:cNvPr id="247" name="Gefaltete Ecke 246">
          <a:extLst>
            <a:ext uri="{FF2B5EF4-FFF2-40B4-BE49-F238E27FC236}">
              <a16:creationId xmlns:a16="http://schemas.microsoft.com/office/drawing/2014/main" id="{00000000-0008-0000-0300-0000F7000000}"/>
            </a:ext>
          </a:extLst>
        </xdr:cNvPr>
        <xdr:cNvSpPr/>
      </xdr:nvSpPr>
      <xdr:spPr>
        <a:xfrm>
          <a:off x="11620499" y="902017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1AB9BB02-EB3F-42F3-8BE0-256E1F656988}"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314324</xdr:colOff>
      <xdr:row>45</xdr:row>
      <xdr:rowOff>104775</xdr:rowOff>
    </xdr:from>
    <xdr:ext cx="972000" cy="504000"/>
    <xdr:sp macro="" textlink="Einnahmen!C36">
      <xdr:nvSpPr>
        <xdr:cNvPr id="248" name="Gefaltete Ecke 247">
          <a:extLst>
            <a:ext uri="{FF2B5EF4-FFF2-40B4-BE49-F238E27FC236}">
              <a16:creationId xmlns:a16="http://schemas.microsoft.com/office/drawing/2014/main" id="{00000000-0008-0000-0300-0000F8000000}"/>
            </a:ext>
          </a:extLst>
        </xdr:cNvPr>
        <xdr:cNvSpPr/>
      </xdr:nvSpPr>
      <xdr:spPr>
        <a:xfrm>
          <a:off x="11887199" y="938212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6A3AF674-DC7F-46DF-9F2F-4CDB6A9F563B}"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1352549</xdr:colOff>
      <xdr:row>47</xdr:row>
      <xdr:rowOff>123825</xdr:rowOff>
    </xdr:from>
    <xdr:ext cx="972000" cy="504000"/>
    <xdr:sp macro="" textlink="Einnahmen!C37">
      <xdr:nvSpPr>
        <xdr:cNvPr id="249" name="Gefaltete Ecke 248">
          <a:extLst>
            <a:ext uri="{FF2B5EF4-FFF2-40B4-BE49-F238E27FC236}">
              <a16:creationId xmlns:a16="http://schemas.microsoft.com/office/drawing/2014/main" id="{00000000-0008-0000-0300-0000F9000000}"/>
            </a:ext>
          </a:extLst>
        </xdr:cNvPr>
        <xdr:cNvSpPr/>
      </xdr:nvSpPr>
      <xdr:spPr>
        <a:xfrm>
          <a:off x="12925424" y="978217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BC9F36D3-BFB6-46B1-82B4-557F47F983DE}"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7</xdr:col>
      <xdr:colOff>1238249</xdr:colOff>
      <xdr:row>40</xdr:row>
      <xdr:rowOff>85725</xdr:rowOff>
    </xdr:from>
    <xdr:ext cx="972000" cy="504000"/>
    <xdr:sp macro="" textlink="Einnahmen!C38">
      <xdr:nvSpPr>
        <xdr:cNvPr id="250" name="Gefaltete Ecke 249">
          <a:extLst>
            <a:ext uri="{FF2B5EF4-FFF2-40B4-BE49-F238E27FC236}">
              <a16:creationId xmlns:a16="http://schemas.microsoft.com/office/drawing/2014/main" id="{00000000-0008-0000-0300-0000FA000000}"/>
            </a:ext>
          </a:extLst>
        </xdr:cNvPr>
        <xdr:cNvSpPr/>
      </xdr:nvSpPr>
      <xdr:spPr>
        <a:xfrm>
          <a:off x="12811124" y="841057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DCF9430E-29BF-4DB9-8F56-EB732BB11B33}"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1600199</xdr:colOff>
      <xdr:row>44</xdr:row>
      <xdr:rowOff>38100</xdr:rowOff>
    </xdr:from>
    <xdr:ext cx="972000" cy="504000"/>
    <xdr:sp macro="" textlink="Einnahmen!C39">
      <xdr:nvSpPr>
        <xdr:cNvPr id="251" name="Gefaltete Ecke 250">
          <a:extLst>
            <a:ext uri="{FF2B5EF4-FFF2-40B4-BE49-F238E27FC236}">
              <a16:creationId xmlns:a16="http://schemas.microsoft.com/office/drawing/2014/main" id="{00000000-0008-0000-0300-0000FB000000}"/>
            </a:ext>
          </a:extLst>
        </xdr:cNvPr>
        <xdr:cNvSpPr/>
      </xdr:nvSpPr>
      <xdr:spPr>
        <a:xfrm>
          <a:off x="13173074" y="912495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1538B3C7-D0AD-4210-BB7C-BB0F9A9FDE66}"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1623483</xdr:colOff>
      <xdr:row>8</xdr:row>
      <xdr:rowOff>119861</xdr:rowOff>
    </xdr:from>
    <xdr:ext cx="972000" cy="504000"/>
    <xdr:sp macro="" textlink="Kundenbeziehung!E7">
      <xdr:nvSpPr>
        <xdr:cNvPr id="259" name="Gefaltete Ecke 258">
          <a:extLst>
            <a:ext uri="{FF2B5EF4-FFF2-40B4-BE49-F238E27FC236}">
              <a16:creationId xmlns:a16="http://schemas.microsoft.com/office/drawing/2014/main" id="{00000000-0008-0000-0300-000003010000}"/>
            </a:ext>
          </a:extLst>
        </xdr:cNvPr>
        <xdr:cNvSpPr/>
      </xdr:nvSpPr>
      <xdr:spPr>
        <a:xfrm>
          <a:off x="10481733" y="2196311"/>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noAutofit/>
        </a:bodyPr>
        <a:lstStyle/>
        <a:p>
          <a:pPr algn="ctr"/>
          <a:fld id="{3A94D7DF-A8D8-46C1-9957-FF08AF19DF34}" type="TxLink">
            <a:rPr lang="en-US" sz="900">
              <a:latin typeface="Calibri Light" panose="020F0302020204030204" pitchFamily="34" charset="0"/>
              <a:cs typeface="Calibri Light" panose="020F0302020204030204" pitchFamily="34" charset="0"/>
            </a:rPr>
            <a:pPr algn="ctr"/>
            <a:t>Coaching individuel</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1385358</xdr:colOff>
      <xdr:row>10</xdr:row>
      <xdr:rowOff>93855</xdr:rowOff>
    </xdr:from>
    <xdr:ext cx="972000" cy="504000"/>
    <xdr:sp macro="" textlink="Kundenbeziehung!E9">
      <xdr:nvSpPr>
        <xdr:cNvPr id="269" name="Gefaltete Ecke 268">
          <a:extLst>
            <a:ext uri="{FF2B5EF4-FFF2-40B4-BE49-F238E27FC236}">
              <a16:creationId xmlns:a16="http://schemas.microsoft.com/office/drawing/2014/main" id="{00000000-0008-0000-0300-00000D010000}"/>
            </a:ext>
          </a:extLst>
        </xdr:cNvPr>
        <xdr:cNvSpPr/>
      </xdr:nvSpPr>
      <xdr:spPr>
        <a:xfrm>
          <a:off x="10243608" y="255130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noAutofit/>
        </a:bodyPr>
        <a:lstStyle/>
        <a:p>
          <a:pPr algn="ctr"/>
          <a:fld id="{A6F32686-004C-4028-913B-12E3EF5EFD21}"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155575</xdr:colOff>
      <xdr:row>11</xdr:row>
      <xdr:rowOff>55305</xdr:rowOff>
    </xdr:from>
    <xdr:ext cx="972000" cy="504000"/>
    <xdr:sp macro="" textlink="Kundenbeziehung!E8">
      <xdr:nvSpPr>
        <xdr:cNvPr id="270" name="Gefaltete Ecke 269">
          <a:extLst>
            <a:ext uri="{FF2B5EF4-FFF2-40B4-BE49-F238E27FC236}">
              <a16:creationId xmlns:a16="http://schemas.microsoft.com/office/drawing/2014/main" id="{00000000-0008-0000-0300-00000E010000}"/>
            </a:ext>
          </a:extLst>
        </xdr:cNvPr>
        <xdr:cNvSpPr/>
      </xdr:nvSpPr>
      <xdr:spPr>
        <a:xfrm>
          <a:off x="9013825" y="270325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noAutofit/>
        </a:bodyPr>
        <a:lstStyle/>
        <a:p>
          <a:pPr algn="ctr"/>
          <a:fld id="{A9678982-95A9-439C-8C98-EDA40893357D}" type="TxLink">
            <a:rPr lang="en-US" sz="900">
              <a:latin typeface="Calibri Light" panose="020F0302020204030204" pitchFamily="34" charset="0"/>
              <a:cs typeface="Calibri Light" panose="020F0302020204030204" pitchFamily="34" charset="0"/>
            </a:rPr>
            <a:pPr algn="ctr"/>
            <a:t>Contacts personnalisé</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1543050</xdr:colOff>
      <xdr:row>11</xdr:row>
      <xdr:rowOff>162645</xdr:rowOff>
    </xdr:from>
    <xdr:ext cx="972000" cy="504000"/>
    <xdr:sp macro="" textlink="Kundenbeziehung!E11">
      <xdr:nvSpPr>
        <xdr:cNvPr id="271" name="Gefaltete Ecke 270">
          <a:extLst>
            <a:ext uri="{FF2B5EF4-FFF2-40B4-BE49-F238E27FC236}">
              <a16:creationId xmlns:a16="http://schemas.microsoft.com/office/drawing/2014/main" id="{00000000-0008-0000-0300-00000F010000}"/>
            </a:ext>
          </a:extLst>
        </xdr:cNvPr>
        <xdr:cNvSpPr/>
      </xdr:nvSpPr>
      <xdr:spPr>
        <a:xfrm>
          <a:off x="10401300" y="281059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noAutofit/>
        </a:bodyPr>
        <a:lstStyle/>
        <a:p>
          <a:pPr algn="ctr"/>
          <a:fld id="{8C709307-3ABA-4F85-964B-D4E2323A3F58}"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178859</xdr:colOff>
      <xdr:row>13</xdr:row>
      <xdr:rowOff>115023</xdr:rowOff>
    </xdr:from>
    <xdr:ext cx="972000" cy="504000"/>
    <xdr:sp macro="" textlink="Kundenbeziehung!E10">
      <xdr:nvSpPr>
        <xdr:cNvPr id="272" name="Gefaltete Ecke 271">
          <a:extLst>
            <a:ext uri="{FF2B5EF4-FFF2-40B4-BE49-F238E27FC236}">
              <a16:creationId xmlns:a16="http://schemas.microsoft.com/office/drawing/2014/main" id="{00000000-0008-0000-0300-000010010000}"/>
            </a:ext>
          </a:extLst>
        </xdr:cNvPr>
        <xdr:cNvSpPr/>
      </xdr:nvSpPr>
      <xdr:spPr>
        <a:xfrm>
          <a:off x="9037109" y="3143973"/>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noAutofit/>
        </a:bodyPr>
        <a:lstStyle/>
        <a:p>
          <a:pPr algn="ctr"/>
          <a:fld id="{23F5F0FC-20B2-4C65-9EE6-936E5DA244EC}"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1496483</xdr:colOff>
      <xdr:row>13</xdr:row>
      <xdr:rowOff>100206</xdr:rowOff>
    </xdr:from>
    <xdr:ext cx="972000" cy="504000"/>
    <xdr:sp macro="" textlink="Kundenbeziehung!E13">
      <xdr:nvSpPr>
        <xdr:cNvPr id="274" name="Gefaltete Ecke 273">
          <a:extLst>
            <a:ext uri="{FF2B5EF4-FFF2-40B4-BE49-F238E27FC236}">
              <a16:creationId xmlns:a16="http://schemas.microsoft.com/office/drawing/2014/main" id="{00000000-0008-0000-0300-000012010000}"/>
            </a:ext>
          </a:extLst>
        </xdr:cNvPr>
        <xdr:cNvSpPr/>
      </xdr:nvSpPr>
      <xdr:spPr>
        <a:xfrm>
          <a:off x="10354733" y="3129156"/>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noAutofit/>
        </a:bodyPr>
        <a:lstStyle/>
        <a:p>
          <a:pPr algn="ctr"/>
          <a:fld id="{87722B47-B569-4ECC-8D04-4DFA437BBE39}"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77259</xdr:colOff>
      <xdr:row>31</xdr:row>
      <xdr:rowOff>48954</xdr:rowOff>
    </xdr:from>
    <xdr:ext cx="972000" cy="504000"/>
    <xdr:sp macro="" textlink="Distribution!E11">
      <xdr:nvSpPr>
        <xdr:cNvPr id="276" name="Gefaltete Ecke 275">
          <a:extLst>
            <a:ext uri="{FF2B5EF4-FFF2-40B4-BE49-F238E27FC236}">
              <a16:creationId xmlns:a16="http://schemas.microsoft.com/office/drawing/2014/main" id="{00000000-0008-0000-0300-000014010000}"/>
            </a:ext>
          </a:extLst>
        </xdr:cNvPr>
        <xdr:cNvSpPr/>
      </xdr:nvSpPr>
      <xdr:spPr>
        <a:xfrm>
          <a:off x="8935509" y="6583104"/>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noAutofit/>
        </a:bodyPr>
        <a:lstStyle/>
        <a:p>
          <a:pPr algn="ctr"/>
          <a:fld id="{D31C0E1A-AE22-428D-881E-4200F6F45325}"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171449</xdr:colOff>
      <xdr:row>33</xdr:row>
      <xdr:rowOff>0</xdr:rowOff>
    </xdr:from>
    <xdr:ext cx="972000" cy="504000"/>
    <xdr:sp macro="" textlink="Kernkompetenzen!C13">
      <xdr:nvSpPr>
        <xdr:cNvPr id="97" name="Gefaltete Ecke 96">
          <a:extLst>
            <a:ext uri="{FF2B5EF4-FFF2-40B4-BE49-F238E27FC236}">
              <a16:creationId xmlns:a16="http://schemas.microsoft.com/office/drawing/2014/main" id="{00000000-0008-0000-0300-000061000000}"/>
            </a:ext>
          </a:extLst>
        </xdr:cNvPr>
        <xdr:cNvSpPr/>
      </xdr:nvSpPr>
      <xdr:spPr>
        <a:xfrm>
          <a:off x="3552824" y="691515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7ED2AD2C-573A-4D1C-B102-38D68599E7FD}"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777875</xdr:colOff>
      <xdr:row>17</xdr:row>
      <xdr:rowOff>134072</xdr:rowOff>
    </xdr:from>
    <xdr:ext cx="972000" cy="504000"/>
    <xdr:sp macro="" textlink="Kundenbeziehung!E15">
      <xdr:nvSpPr>
        <xdr:cNvPr id="230" name="Gefaltete Ecke 229">
          <a:extLst>
            <a:ext uri="{FF2B5EF4-FFF2-40B4-BE49-F238E27FC236}">
              <a16:creationId xmlns:a16="http://schemas.microsoft.com/office/drawing/2014/main" id="{00000000-0008-0000-0300-0000E6000000}"/>
            </a:ext>
          </a:extLst>
        </xdr:cNvPr>
        <xdr:cNvSpPr/>
      </xdr:nvSpPr>
      <xdr:spPr>
        <a:xfrm>
          <a:off x="9636125" y="3925022"/>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noAutofit/>
        </a:bodyPr>
        <a:lstStyle/>
        <a:p>
          <a:pPr algn="ctr"/>
          <a:fld id="{CC55DD28-B42B-45DB-8DCE-2EFF54C73A9F}"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89958</xdr:colOff>
      <xdr:row>14</xdr:row>
      <xdr:rowOff>158414</xdr:rowOff>
    </xdr:from>
    <xdr:ext cx="972000" cy="504000"/>
    <xdr:sp macro="" textlink="Kundenbeziehung!E17">
      <xdr:nvSpPr>
        <xdr:cNvPr id="256" name="Gefaltete Ecke 255">
          <a:extLst>
            <a:ext uri="{FF2B5EF4-FFF2-40B4-BE49-F238E27FC236}">
              <a16:creationId xmlns:a16="http://schemas.microsoft.com/office/drawing/2014/main" id="{00000000-0008-0000-0300-000000010000}"/>
            </a:ext>
          </a:extLst>
        </xdr:cNvPr>
        <xdr:cNvSpPr/>
      </xdr:nvSpPr>
      <xdr:spPr>
        <a:xfrm>
          <a:off x="8948208" y="3377864"/>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noAutofit/>
        </a:bodyPr>
        <a:lstStyle/>
        <a:p>
          <a:pPr algn="ctr"/>
          <a:fld id="{2ACB4225-0E19-4754-A310-37116A0C9226}" type="TxLink">
            <a:rPr lang="en-US" sz="900">
              <a:latin typeface="Calibri Light" panose="020F0302020204030204" pitchFamily="34" charset="0"/>
              <a:cs typeface="Calibri Light" panose="020F0302020204030204" pitchFamily="34" charset="0"/>
            </a:rPr>
            <a:pPr algn="ctr"/>
            <a:t>Publicité</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1895474</xdr:colOff>
      <xdr:row>15</xdr:row>
      <xdr:rowOff>14481</xdr:rowOff>
    </xdr:from>
    <xdr:ext cx="972000" cy="504000"/>
    <xdr:sp macro="" textlink="Kundenbeziehung!E14">
      <xdr:nvSpPr>
        <xdr:cNvPr id="257" name="Gefaltete Ecke 256">
          <a:extLst>
            <a:ext uri="{FF2B5EF4-FFF2-40B4-BE49-F238E27FC236}">
              <a16:creationId xmlns:a16="http://schemas.microsoft.com/office/drawing/2014/main" id="{00000000-0008-0000-0300-000001010000}"/>
            </a:ext>
          </a:extLst>
        </xdr:cNvPr>
        <xdr:cNvSpPr/>
      </xdr:nvSpPr>
      <xdr:spPr>
        <a:xfrm>
          <a:off x="10753724" y="3424431"/>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noAutofit/>
        </a:bodyPr>
        <a:lstStyle/>
        <a:p>
          <a:pPr algn="ctr"/>
          <a:fld id="{84474545-14E5-4A91-ABBD-AC92D31B0A74}"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184150</xdr:colOff>
      <xdr:row>32</xdr:row>
      <xdr:rowOff>52129</xdr:rowOff>
    </xdr:from>
    <xdr:ext cx="972000" cy="504000"/>
    <xdr:sp macro="" textlink="Distribution!E13">
      <xdr:nvSpPr>
        <xdr:cNvPr id="262" name="Gefaltete Ecke 261">
          <a:extLst>
            <a:ext uri="{FF2B5EF4-FFF2-40B4-BE49-F238E27FC236}">
              <a16:creationId xmlns:a16="http://schemas.microsoft.com/office/drawing/2014/main" id="{00000000-0008-0000-0300-000006010000}"/>
            </a:ext>
          </a:extLst>
        </xdr:cNvPr>
        <xdr:cNvSpPr/>
      </xdr:nvSpPr>
      <xdr:spPr>
        <a:xfrm>
          <a:off x="9042400" y="6776779"/>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noAutofit/>
        </a:bodyPr>
        <a:lstStyle/>
        <a:p>
          <a:pPr algn="ctr"/>
          <a:fld id="{02DD9A04-7D1A-4765-A40F-D4AA23874CBC}"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213784</xdr:colOff>
      <xdr:row>33</xdr:row>
      <xdr:rowOff>115629</xdr:rowOff>
    </xdr:from>
    <xdr:ext cx="972000" cy="504000"/>
    <xdr:sp macro="" textlink="Distribution!E15">
      <xdr:nvSpPr>
        <xdr:cNvPr id="263" name="Gefaltete Ecke 262">
          <a:extLst>
            <a:ext uri="{FF2B5EF4-FFF2-40B4-BE49-F238E27FC236}">
              <a16:creationId xmlns:a16="http://schemas.microsoft.com/office/drawing/2014/main" id="{00000000-0008-0000-0300-000007010000}"/>
            </a:ext>
          </a:extLst>
        </xdr:cNvPr>
        <xdr:cNvSpPr/>
      </xdr:nvSpPr>
      <xdr:spPr>
        <a:xfrm>
          <a:off x="9072034" y="7030779"/>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noAutofit/>
        </a:bodyPr>
        <a:lstStyle/>
        <a:p>
          <a:pPr algn="ctr"/>
          <a:fld id="{C0111706-B0D4-4B74-87DE-3CC9B979A3C9}"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1810809</xdr:colOff>
      <xdr:row>30</xdr:row>
      <xdr:rowOff>61654</xdr:rowOff>
    </xdr:from>
    <xdr:ext cx="972000" cy="504000"/>
    <xdr:sp macro="" textlink="Distribution!E14">
      <xdr:nvSpPr>
        <xdr:cNvPr id="264" name="Gefaltete Ecke 263">
          <a:extLst>
            <a:ext uri="{FF2B5EF4-FFF2-40B4-BE49-F238E27FC236}">
              <a16:creationId xmlns:a16="http://schemas.microsoft.com/office/drawing/2014/main" id="{00000000-0008-0000-0300-000008010000}"/>
            </a:ext>
          </a:extLst>
        </xdr:cNvPr>
        <xdr:cNvSpPr/>
      </xdr:nvSpPr>
      <xdr:spPr>
        <a:xfrm>
          <a:off x="10669059" y="6405304"/>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noAutofit/>
        </a:bodyPr>
        <a:lstStyle/>
        <a:p>
          <a:pPr algn="ctr"/>
          <a:fld id="{4FA3369B-1F75-4155-B7E1-73BA5421040B}"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80434</xdr:colOff>
      <xdr:row>35</xdr:row>
      <xdr:rowOff>43055</xdr:rowOff>
    </xdr:from>
    <xdr:ext cx="972000" cy="504000"/>
    <xdr:sp macro="" textlink="Distribution!E17">
      <xdr:nvSpPr>
        <xdr:cNvPr id="265" name="Gefaltete Ecke 264">
          <a:extLst>
            <a:ext uri="{FF2B5EF4-FFF2-40B4-BE49-F238E27FC236}">
              <a16:creationId xmlns:a16="http://schemas.microsoft.com/office/drawing/2014/main" id="{00000000-0008-0000-0300-000009010000}"/>
            </a:ext>
          </a:extLst>
        </xdr:cNvPr>
        <xdr:cNvSpPr/>
      </xdr:nvSpPr>
      <xdr:spPr>
        <a:xfrm>
          <a:off x="8938684" y="7339205"/>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noAutofit/>
        </a:bodyPr>
        <a:lstStyle/>
        <a:p>
          <a:pPr algn="ctr"/>
          <a:fld id="{5217F103-26AF-441D-99FD-AD61C89FD523}"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607484</xdr:colOff>
      <xdr:row>35</xdr:row>
      <xdr:rowOff>29296</xdr:rowOff>
    </xdr:from>
    <xdr:ext cx="972000" cy="504000"/>
    <xdr:sp macro="" textlink="Distribution!E19">
      <xdr:nvSpPr>
        <xdr:cNvPr id="266" name="Gefaltete Ecke 265">
          <a:extLst>
            <a:ext uri="{FF2B5EF4-FFF2-40B4-BE49-F238E27FC236}">
              <a16:creationId xmlns:a16="http://schemas.microsoft.com/office/drawing/2014/main" id="{00000000-0008-0000-0300-00000A010000}"/>
            </a:ext>
          </a:extLst>
        </xdr:cNvPr>
        <xdr:cNvSpPr/>
      </xdr:nvSpPr>
      <xdr:spPr>
        <a:xfrm>
          <a:off x="9465734" y="7325446"/>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noAutofit/>
        </a:bodyPr>
        <a:lstStyle/>
        <a:p>
          <a:pPr algn="ctr"/>
          <a:fld id="{4EF922A2-62CC-4E59-A556-998E02EF6333}"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1870075</xdr:colOff>
      <xdr:row>33</xdr:row>
      <xdr:rowOff>177463</xdr:rowOff>
    </xdr:from>
    <xdr:ext cx="972000" cy="504000"/>
    <xdr:sp macro="" textlink="Distribution!E20">
      <xdr:nvSpPr>
        <xdr:cNvPr id="267" name="Gefaltete Ecke 266">
          <a:extLst>
            <a:ext uri="{FF2B5EF4-FFF2-40B4-BE49-F238E27FC236}">
              <a16:creationId xmlns:a16="http://schemas.microsoft.com/office/drawing/2014/main" id="{00000000-0008-0000-0300-00000B010000}"/>
            </a:ext>
          </a:extLst>
        </xdr:cNvPr>
        <xdr:cNvSpPr/>
      </xdr:nvSpPr>
      <xdr:spPr>
        <a:xfrm>
          <a:off x="10728325" y="7092613"/>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noAutofit/>
        </a:bodyPr>
        <a:lstStyle/>
        <a:p>
          <a:pPr algn="ctr"/>
          <a:fld id="{6DCCFFC5-136D-4B05-B7AB-22518AB5B40B}"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1574801</xdr:colOff>
      <xdr:row>32</xdr:row>
      <xdr:rowOff>94913</xdr:rowOff>
    </xdr:from>
    <xdr:ext cx="972000" cy="504000"/>
    <xdr:sp macro="" textlink="Distribution!E18">
      <xdr:nvSpPr>
        <xdr:cNvPr id="268" name="Gefaltete Ecke 267">
          <a:extLst>
            <a:ext uri="{FF2B5EF4-FFF2-40B4-BE49-F238E27FC236}">
              <a16:creationId xmlns:a16="http://schemas.microsoft.com/office/drawing/2014/main" id="{00000000-0008-0000-0300-00000C010000}"/>
            </a:ext>
          </a:extLst>
        </xdr:cNvPr>
        <xdr:cNvSpPr/>
      </xdr:nvSpPr>
      <xdr:spPr>
        <a:xfrm>
          <a:off x="10433051" y="6819563"/>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noAutofit/>
        </a:bodyPr>
        <a:lstStyle/>
        <a:p>
          <a:pPr algn="ctr"/>
          <a:fld id="{104A0B10-6A00-4C30-A1EE-FB5361EF14BD}"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209549</xdr:colOff>
      <xdr:row>35</xdr:row>
      <xdr:rowOff>19050</xdr:rowOff>
    </xdr:from>
    <xdr:ext cx="972000" cy="504000"/>
    <xdr:sp macro="" textlink="Kernkompetenzen!C15">
      <xdr:nvSpPr>
        <xdr:cNvPr id="99" name="Gefaltete Ecke 98">
          <a:extLst>
            <a:ext uri="{FF2B5EF4-FFF2-40B4-BE49-F238E27FC236}">
              <a16:creationId xmlns:a16="http://schemas.microsoft.com/office/drawing/2014/main" id="{00000000-0008-0000-0300-000063000000}"/>
            </a:ext>
          </a:extLst>
        </xdr:cNvPr>
        <xdr:cNvSpPr/>
      </xdr:nvSpPr>
      <xdr:spPr>
        <a:xfrm>
          <a:off x="3590924" y="731520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E0CDAA5C-E672-4D3F-9B0A-2F2BC9991926}"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263524</xdr:colOff>
      <xdr:row>16</xdr:row>
      <xdr:rowOff>155240</xdr:rowOff>
    </xdr:from>
    <xdr:ext cx="972000" cy="504000"/>
    <xdr:sp macro="" textlink="Kundenbeziehung!E16">
      <xdr:nvSpPr>
        <xdr:cNvPr id="261" name="Gefaltete Ecke 260">
          <a:extLst>
            <a:ext uri="{FF2B5EF4-FFF2-40B4-BE49-F238E27FC236}">
              <a16:creationId xmlns:a16="http://schemas.microsoft.com/office/drawing/2014/main" id="{00000000-0008-0000-0300-000005010000}"/>
            </a:ext>
          </a:extLst>
        </xdr:cNvPr>
        <xdr:cNvSpPr/>
      </xdr:nvSpPr>
      <xdr:spPr>
        <a:xfrm>
          <a:off x="9121774" y="3755690"/>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noAutofit/>
        </a:bodyPr>
        <a:lstStyle/>
        <a:p>
          <a:pPr algn="ctr"/>
          <a:fld id="{CA08037F-5685-4B06-9A46-19EE8D86FE91}"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1585383</xdr:colOff>
      <xdr:row>16</xdr:row>
      <xdr:rowOff>186989</xdr:rowOff>
    </xdr:from>
    <xdr:ext cx="972000" cy="504000"/>
    <xdr:sp macro="" textlink="Kundenbeziehung!E18">
      <xdr:nvSpPr>
        <xdr:cNvPr id="281" name="Gefaltete Ecke 280">
          <a:extLst>
            <a:ext uri="{FF2B5EF4-FFF2-40B4-BE49-F238E27FC236}">
              <a16:creationId xmlns:a16="http://schemas.microsoft.com/office/drawing/2014/main" id="{00000000-0008-0000-0300-000019010000}"/>
            </a:ext>
          </a:extLst>
        </xdr:cNvPr>
        <xdr:cNvSpPr/>
      </xdr:nvSpPr>
      <xdr:spPr>
        <a:xfrm>
          <a:off x="10443633" y="3787439"/>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noAutofit/>
        </a:bodyPr>
        <a:lstStyle/>
        <a:p>
          <a:pPr algn="ctr"/>
          <a:fld id="{3B055827-B065-44DB-BE63-73C513F2ED66}"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1747308</xdr:colOff>
      <xdr:row>18</xdr:row>
      <xdr:rowOff>139364</xdr:rowOff>
    </xdr:from>
    <xdr:ext cx="972000" cy="504000"/>
    <xdr:sp macro="" textlink="Kundenbeziehung!E19">
      <xdr:nvSpPr>
        <xdr:cNvPr id="282" name="Gefaltete Ecke 281">
          <a:extLst>
            <a:ext uri="{FF2B5EF4-FFF2-40B4-BE49-F238E27FC236}">
              <a16:creationId xmlns:a16="http://schemas.microsoft.com/office/drawing/2014/main" id="{00000000-0008-0000-0300-00001A010000}"/>
            </a:ext>
          </a:extLst>
        </xdr:cNvPr>
        <xdr:cNvSpPr/>
      </xdr:nvSpPr>
      <xdr:spPr>
        <a:xfrm>
          <a:off x="10605558" y="4120814"/>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noAutofit/>
        </a:bodyPr>
        <a:lstStyle/>
        <a:p>
          <a:pPr algn="ctr"/>
          <a:fld id="{352D72A5-CE23-4134-B171-ED44866125AA}"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166158</xdr:colOff>
      <xdr:row>19</xdr:row>
      <xdr:rowOff>53639</xdr:rowOff>
    </xdr:from>
    <xdr:ext cx="972000" cy="504000"/>
    <xdr:sp macro="" textlink="Kundenbeziehung!E20">
      <xdr:nvSpPr>
        <xdr:cNvPr id="283" name="Gefaltete Ecke 282">
          <a:extLst>
            <a:ext uri="{FF2B5EF4-FFF2-40B4-BE49-F238E27FC236}">
              <a16:creationId xmlns:a16="http://schemas.microsoft.com/office/drawing/2014/main" id="{00000000-0008-0000-0300-00001B010000}"/>
            </a:ext>
          </a:extLst>
        </xdr:cNvPr>
        <xdr:cNvSpPr/>
      </xdr:nvSpPr>
      <xdr:spPr>
        <a:xfrm>
          <a:off x="9024408" y="4225589"/>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noAutofit/>
        </a:bodyPr>
        <a:lstStyle/>
        <a:p>
          <a:pPr algn="ctr"/>
          <a:fld id="{E0F23887-8B98-495A-A0D1-28A1E829C17D}"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1385359</xdr:colOff>
      <xdr:row>30</xdr:row>
      <xdr:rowOff>172779</xdr:rowOff>
    </xdr:from>
    <xdr:ext cx="972000" cy="504000"/>
    <xdr:sp macro="" textlink="Distribution!E16">
      <xdr:nvSpPr>
        <xdr:cNvPr id="284" name="Gefaltete Ecke 283">
          <a:extLst>
            <a:ext uri="{FF2B5EF4-FFF2-40B4-BE49-F238E27FC236}">
              <a16:creationId xmlns:a16="http://schemas.microsoft.com/office/drawing/2014/main" id="{00000000-0008-0000-0300-00001C010000}"/>
            </a:ext>
          </a:extLst>
        </xdr:cNvPr>
        <xdr:cNvSpPr/>
      </xdr:nvSpPr>
      <xdr:spPr>
        <a:xfrm>
          <a:off x="10243609" y="6516429"/>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noAutofit/>
        </a:bodyPr>
        <a:lstStyle/>
        <a:p>
          <a:pPr algn="ctr"/>
          <a:fld id="{9DA1AB06-892A-49DA-A3C8-C3F72243B94F}"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1565275</xdr:colOff>
      <xdr:row>35</xdr:row>
      <xdr:rowOff>72688</xdr:rowOff>
    </xdr:from>
    <xdr:ext cx="972000" cy="504000"/>
    <xdr:sp macro="" textlink="Distribution!E21">
      <xdr:nvSpPr>
        <xdr:cNvPr id="285" name="Gefaltete Ecke 284">
          <a:extLst>
            <a:ext uri="{FF2B5EF4-FFF2-40B4-BE49-F238E27FC236}">
              <a16:creationId xmlns:a16="http://schemas.microsoft.com/office/drawing/2014/main" id="{00000000-0008-0000-0300-00001D010000}"/>
            </a:ext>
          </a:extLst>
        </xdr:cNvPr>
        <xdr:cNvSpPr/>
      </xdr:nvSpPr>
      <xdr:spPr>
        <a:xfrm>
          <a:off x="10423525" y="7368838"/>
          <a:ext cx="972000" cy="5040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noAutofit/>
        </a:bodyPr>
        <a:lstStyle/>
        <a:p>
          <a:pPr algn="ctr"/>
          <a:fld id="{0AEBB362-27FC-4E54-A5DD-769AF9AD9A42}" type="TxLink">
            <a:rPr lang="en-US" sz="900">
              <a:latin typeface="Calibri Light" panose="020F0302020204030204" pitchFamily="34" charset="0"/>
              <a:cs typeface="Calibri Light" panose="020F0302020204030204" pitchFamily="34" charset="0"/>
            </a:rPr>
            <a:pPr algn="ctr"/>
            <a:t> </a:t>
          </a:fld>
          <a:endParaRPr lang="en-US" sz="900">
            <a:latin typeface="Calibri Light" panose="020F0302020204030204" pitchFamily="34" charset="0"/>
            <a:cs typeface="Calibri Light" panose="020F0302020204030204" pitchFamily="34" charset="0"/>
          </a:endParaRPr>
        </a:p>
      </xdr:txBody>
    </xdr:sp>
    <xdr:clientData fLocksWithSheet="0"/>
  </xdr:oneCellAnchor>
  <xdr:twoCellAnchor editAs="oneCell">
    <xdr:from>
      <xdr:col>7</xdr:col>
      <xdr:colOff>2577465</xdr:colOff>
      <xdr:row>1</xdr:row>
      <xdr:rowOff>57150</xdr:rowOff>
    </xdr:from>
    <xdr:to>
      <xdr:col>7</xdr:col>
      <xdr:colOff>2750265</xdr:colOff>
      <xdr:row>1</xdr:row>
      <xdr:rowOff>229950</xdr:rowOff>
    </xdr:to>
    <xdr:grpSp>
      <xdr:nvGrpSpPr>
        <xdr:cNvPr id="275" name="Gruppieren 274">
          <a:hlinkClick xmlns:r="http://schemas.openxmlformats.org/officeDocument/2006/relationships" r:id="rId5"/>
          <a:extLst>
            <a:ext uri="{FF2B5EF4-FFF2-40B4-BE49-F238E27FC236}">
              <a16:creationId xmlns:a16="http://schemas.microsoft.com/office/drawing/2014/main" id="{00000000-0008-0000-0300-000013010000}"/>
            </a:ext>
          </a:extLst>
        </xdr:cNvPr>
        <xdr:cNvGrpSpPr/>
      </xdr:nvGrpSpPr>
      <xdr:grpSpPr>
        <a:xfrm>
          <a:off x="14464665" y="628650"/>
          <a:ext cx="172800" cy="172800"/>
          <a:chOff x="8105775" y="571500"/>
          <a:chExt cx="172800" cy="172800"/>
        </a:xfrm>
      </xdr:grpSpPr>
      <xdr:sp macro="" textlink="">
        <xdr:nvSpPr>
          <xdr:cNvPr id="277" name="Rechteck 276">
            <a:extLst>
              <a:ext uri="{FF2B5EF4-FFF2-40B4-BE49-F238E27FC236}">
                <a16:creationId xmlns:a16="http://schemas.microsoft.com/office/drawing/2014/main" id="{00000000-0008-0000-0300-00001501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289" name="Textfeld 288">
            <a:extLst>
              <a:ext uri="{FF2B5EF4-FFF2-40B4-BE49-F238E27FC236}">
                <a16:creationId xmlns:a16="http://schemas.microsoft.com/office/drawing/2014/main" id="{00000000-0008-0000-0300-00002101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Calibri Light" panose="020F0302020204030204" pitchFamily="34" charset="0"/>
                <a:cs typeface="Calibri Light" panose="020F0302020204030204" pitchFamily="34" charset="0"/>
              </a:rPr>
              <a:t>?</a:t>
            </a:r>
          </a:p>
        </xdr:txBody>
      </xdr:sp>
    </xdr:grpSp>
    <xdr:clientData fPrintsWithSheet="0"/>
  </xdr:twoCellAnchor>
  <xdr:twoCellAnchor editAs="oneCell">
    <xdr:from>
      <xdr:col>0</xdr:col>
      <xdr:colOff>57150</xdr:colOff>
      <xdr:row>0</xdr:row>
      <xdr:rowOff>114300</xdr:rowOff>
    </xdr:from>
    <xdr:to>
      <xdr:col>0</xdr:col>
      <xdr:colOff>381150</xdr:colOff>
      <xdr:row>0</xdr:row>
      <xdr:rowOff>439765</xdr:rowOff>
    </xdr:to>
    <xdr:grpSp>
      <xdr:nvGrpSpPr>
        <xdr:cNvPr id="290" name="Gruppieren 289">
          <a:hlinkClick xmlns:r="http://schemas.openxmlformats.org/officeDocument/2006/relationships" r:id="rId6"/>
          <a:extLst>
            <a:ext uri="{FF2B5EF4-FFF2-40B4-BE49-F238E27FC236}">
              <a16:creationId xmlns:a16="http://schemas.microsoft.com/office/drawing/2014/main" id="{00000000-0008-0000-0300-000022010000}"/>
            </a:ext>
          </a:extLst>
        </xdr:cNvPr>
        <xdr:cNvGrpSpPr/>
      </xdr:nvGrpSpPr>
      <xdr:grpSpPr>
        <a:xfrm>
          <a:off x="57150" y="114300"/>
          <a:ext cx="324000" cy="325465"/>
          <a:chOff x="12729063" y="1298331"/>
          <a:chExt cx="324000" cy="323267"/>
        </a:xfrm>
      </xdr:grpSpPr>
      <xdr:sp macro="" textlink="">
        <xdr:nvSpPr>
          <xdr:cNvPr id="291" name="Rechteck 290">
            <a:extLst>
              <a:ext uri="{FF2B5EF4-FFF2-40B4-BE49-F238E27FC236}">
                <a16:creationId xmlns:a16="http://schemas.microsoft.com/office/drawing/2014/main" id="{00000000-0008-0000-0300-00002301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pic>
        <xdr:nvPicPr>
          <xdr:cNvPr id="292" name="Grafik 291" descr="http://www.clker.com/cliparts/Z/I/5/L/X/x/white-house-md.png">
            <a:extLst>
              <a:ext uri="{FF2B5EF4-FFF2-40B4-BE49-F238E27FC236}">
                <a16:creationId xmlns:a16="http://schemas.microsoft.com/office/drawing/2014/main" id="{00000000-0008-0000-0300-00002401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xdr:from>
      <xdr:col>2</xdr:col>
      <xdr:colOff>1495425</xdr:colOff>
      <xdr:row>5</xdr:row>
      <xdr:rowOff>47625</xdr:rowOff>
    </xdr:from>
    <xdr:to>
      <xdr:col>2</xdr:col>
      <xdr:colOff>1674615</xdr:colOff>
      <xdr:row>5</xdr:row>
      <xdr:rowOff>227625</xdr:rowOff>
    </xdr:to>
    <xdr:grpSp>
      <xdr:nvGrpSpPr>
        <xdr:cNvPr id="293" name="Gruppieren 292">
          <a:hlinkClick xmlns:r="http://schemas.openxmlformats.org/officeDocument/2006/relationships" r:id="rId8"/>
          <a:extLst>
            <a:ext uri="{FF2B5EF4-FFF2-40B4-BE49-F238E27FC236}">
              <a16:creationId xmlns:a16="http://schemas.microsoft.com/office/drawing/2014/main" id="{00000000-0008-0000-0300-000025010000}"/>
            </a:ext>
          </a:extLst>
        </xdr:cNvPr>
        <xdr:cNvGrpSpPr>
          <a:grpSpLocks noChangeAspect="1"/>
        </xdr:cNvGrpSpPr>
      </xdr:nvGrpSpPr>
      <xdr:grpSpPr>
        <a:xfrm>
          <a:off x="2181225" y="1487805"/>
          <a:ext cx="179190" cy="180000"/>
          <a:chOff x="12020550" y="2171700"/>
          <a:chExt cx="324000" cy="325465"/>
        </a:xfrm>
      </xdr:grpSpPr>
      <xdr:sp macro="" textlink="">
        <xdr:nvSpPr>
          <xdr:cNvPr id="294" name="Rechteck 293">
            <a:extLst>
              <a:ext uri="{FF2B5EF4-FFF2-40B4-BE49-F238E27FC236}">
                <a16:creationId xmlns:a16="http://schemas.microsoft.com/office/drawing/2014/main" id="{00000000-0008-0000-0300-00002601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295" name="Pfeil nach rechts 294">
            <a:extLst>
              <a:ext uri="{FF2B5EF4-FFF2-40B4-BE49-F238E27FC236}">
                <a16:creationId xmlns:a16="http://schemas.microsoft.com/office/drawing/2014/main" id="{00000000-0008-0000-0300-00002701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3</xdr:col>
      <xdr:colOff>1209675</xdr:colOff>
      <xdr:row>5</xdr:row>
      <xdr:rowOff>47625</xdr:rowOff>
    </xdr:from>
    <xdr:to>
      <xdr:col>3</xdr:col>
      <xdr:colOff>1388865</xdr:colOff>
      <xdr:row>5</xdr:row>
      <xdr:rowOff>227625</xdr:rowOff>
    </xdr:to>
    <xdr:grpSp>
      <xdr:nvGrpSpPr>
        <xdr:cNvPr id="296" name="Gruppieren 295">
          <a:hlinkClick xmlns:r="http://schemas.openxmlformats.org/officeDocument/2006/relationships" r:id="rId9"/>
          <a:extLst>
            <a:ext uri="{FF2B5EF4-FFF2-40B4-BE49-F238E27FC236}">
              <a16:creationId xmlns:a16="http://schemas.microsoft.com/office/drawing/2014/main" id="{00000000-0008-0000-0300-000028010000}"/>
            </a:ext>
          </a:extLst>
        </xdr:cNvPr>
        <xdr:cNvGrpSpPr>
          <a:grpSpLocks noChangeAspect="1"/>
        </xdr:cNvGrpSpPr>
      </xdr:nvGrpSpPr>
      <xdr:grpSpPr>
        <a:xfrm>
          <a:off x="4684395" y="1487805"/>
          <a:ext cx="179190" cy="180000"/>
          <a:chOff x="12020550" y="2171700"/>
          <a:chExt cx="324000" cy="325465"/>
        </a:xfrm>
      </xdr:grpSpPr>
      <xdr:sp macro="" textlink="">
        <xdr:nvSpPr>
          <xdr:cNvPr id="297" name="Rechteck 296">
            <a:extLst>
              <a:ext uri="{FF2B5EF4-FFF2-40B4-BE49-F238E27FC236}">
                <a16:creationId xmlns:a16="http://schemas.microsoft.com/office/drawing/2014/main" id="{00000000-0008-0000-0300-00002901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298" name="Pfeil nach rechts 297">
            <a:extLst>
              <a:ext uri="{FF2B5EF4-FFF2-40B4-BE49-F238E27FC236}">
                <a16:creationId xmlns:a16="http://schemas.microsoft.com/office/drawing/2014/main" id="{00000000-0008-0000-0300-00002A01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5</xdr:col>
      <xdr:colOff>266700</xdr:colOff>
      <xdr:row>5</xdr:row>
      <xdr:rowOff>47625</xdr:rowOff>
    </xdr:from>
    <xdr:to>
      <xdr:col>5</xdr:col>
      <xdr:colOff>445890</xdr:colOff>
      <xdr:row>5</xdr:row>
      <xdr:rowOff>227625</xdr:rowOff>
    </xdr:to>
    <xdr:grpSp>
      <xdr:nvGrpSpPr>
        <xdr:cNvPr id="299" name="Gruppieren 298">
          <a:hlinkClick xmlns:r="http://schemas.openxmlformats.org/officeDocument/2006/relationships" r:id="rId10"/>
          <a:extLst>
            <a:ext uri="{FF2B5EF4-FFF2-40B4-BE49-F238E27FC236}">
              <a16:creationId xmlns:a16="http://schemas.microsoft.com/office/drawing/2014/main" id="{00000000-0008-0000-0300-00002B010000}"/>
            </a:ext>
          </a:extLst>
        </xdr:cNvPr>
        <xdr:cNvGrpSpPr>
          <a:grpSpLocks noChangeAspect="1"/>
        </xdr:cNvGrpSpPr>
      </xdr:nvGrpSpPr>
      <xdr:grpSpPr>
        <a:xfrm>
          <a:off x="7947660" y="1487805"/>
          <a:ext cx="179190" cy="180000"/>
          <a:chOff x="12020550" y="2171700"/>
          <a:chExt cx="324000" cy="325465"/>
        </a:xfrm>
      </xdr:grpSpPr>
      <xdr:sp macro="" textlink="">
        <xdr:nvSpPr>
          <xdr:cNvPr id="300" name="Rechteck 299">
            <a:extLst>
              <a:ext uri="{FF2B5EF4-FFF2-40B4-BE49-F238E27FC236}">
                <a16:creationId xmlns:a16="http://schemas.microsoft.com/office/drawing/2014/main" id="{00000000-0008-0000-0300-00002C01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301" name="Pfeil nach rechts 300">
            <a:extLst>
              <a:ext uri="{FF2B5EF4-FFF2-40B4-BE49-F238E27FC236}">
                <a16:creationId xmlns:a16="http://schemas.microsoft.com/office/drawing/2014/main" id="{00000000-0008-0000-0300-00002D01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6</xdr:col>
      <xdr:colOff>1943100</xdr:colOff>
      <xdr:row>5</xdr:row>
      <xdr:rowOff>47625</xdr:rowOff>
    </xdr:from>
    <xdr:to>
      <xdr:col>6</xdr:col>
      <xdr:colOff>2122290</xdr:colOff>
      <xdr:row>5</xdr:row>
      <xdr:rowOff>227625</xdr:rowOff>
    </xdr:to>
    <xdr:grpSp>
      <xdr:nvGrpSpPr>
        <xdr:cNvPr id="302" name="Gruppieren 301">
          <a:hlinkClick xmlns:r="http://schemas.openxmlformats.org/officeDocument/2006/relationships" r:id="rId11"/>
          <a:extLst>
            <a:ext uri="{FF2B5EF4-FFF2-40B4-BE49-F238E27FC236}">
              <a16:creationId xmlns:a16="http://schemas.microsoft.com/office/drawing/2014/main" id="{00000000-0008-0000-0300-00002E010000}"/>
            </a:ext>
          </a:extLst>
        </xdr:cNvPr>
        <xdr:cNvGrpSpPr>
          <a:grpSpLocks noChangeAspect="1"/>
        </xdr:cNvGrpSpPr>
      </xdr:nvGrpSpPr>
      <xdr:grpSpPr>
        <a:xfrm>
          <a:off x="11041380" y="1487805"/>
          <a:ext cx="179190" cy="180000"/>
          <a:chOff x="12020550" y="2171700"/>
          <a:chExt cx="324000" cy="325465"/>
        </a:xfrm>
      </xdr:grpSpPr>
      <xdr:sp macro="" textlink="">
        <xdr:nvSpPr>
          <xdr:cNvPr id="303" name="Rechteck 302">
            <a:extLst>
              <a:ext uri="{FF2B5EF4-FFF2-40B4-BE49-F238E27FC236}">
                <a16:creationId xmlns:a16="http://schemas.microsoft.com/office/drawing/2014/main" id="{00000000-0008-0000-0300-00002F01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304" name="Pfeil nach rechts 303">
            <a:extLst>
              <a:ext uri="{FF2B5EF4-FFF2-40B4-BE49-F238E27FC236}">
                <a16:creationId xmlns:a16="http://schemas.microsoft.com/office/drawing/2014/main" id="{00000000-0008-0000-0300-00003001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7</xdr:col>
      <xdr:colOff>1752600</xdr:colOff>
      <xdr:row>5</xdr:row>
      <xdr:rowOff>47625</xdr:rowOff>
    </xdr:from>
    <xdr:to>
      <xdr:col>7</xdr:col>
      <xdr:colOff>1931790</xdr:colOff>
      <xdr:row>5</xdr:row>
      <xdr:rowOff>227625</xdr:rowOff>
    </xdr:to>
    <xdr:grpSp>
      <xdr:nvGrpSpPr>
        <xdr:cNvPr id="305" name="Gruppieren 304">
          <a:hlinkClick xmlns:r="http://schemas.openxmlformats.org/officeDocument/2006/relationships" r:id="rId12"/>
          <a:extLst>
            <a:ext uri="{FF2B5EF4-FFF2-40B4-BE49-F238E27FC236}">
              <a16:creationId xmlns:a16="http://schemas.microsoft.com/office/drawing/2014/main" id="{00000000-0008-0000-0300-000031010000}"/>
            </a:ext>
          </a:extLst>
        </xdr:cNvPr>
        <xdr:cNvGrpSpPr>
          <a:grpSpLocks noChangeAspect="1"/>
        </xdr:cNvGrpSpPr>
      </xdr:nvGrpSpPr>
      <xdr:grpSpPr>
        <a:xfrm>
          <a:off x="13639800" y="1487805"/>
          <a:ext cx="179190" cy="180000"/>
          <a:chOff x="12020550" y="2171700"/>
          <a:chExt cx="324000" cy="325465"/>
        </a:xfrm>
      </xdr:grpSpPr>
      <xdr:sp macro="" textlink="">
        <xdr:nvSpPr>
          <xdr:cNvPr id="306" name="Rechteck 305">
            <a:extLst>
              <a:ext uri="{FF2B5EF4-FFF2-40B4-BE49-F238E27FC236}">
                <a16:creationId xmlns:a16="http://schemas.microsoft.com/office/drawing/2014/main" id="{00000000-0008-0000-0300-00003201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307" name="Pfeil nach rechts 306">
            <a:extLst>
              <a:ext uri="{FF2B5EF4-FFF2-40B4-BE49-F238E27FC236}">
                <a16:creationId xmlns:a16="http://schemas.microsoft.com/office/drawing/2014/main" id="{00000000-0008-0000-0300-00003301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3</xdr:col>
      <xdr:colOff>1285875</xdr:colOff>
      <xdr:row>22</xdr:row>
      <xdr:rowOff>47625</xdr:rowOff>
    </xdr:from>
    <xdr:to>
      <xdr:col>3</xdr:col>
      <xdr:colOff>1465065</xdr:colOff>
      <xdr:row>22</xdr:row>
      <xdr:rowOff>227625</xdr:rowOff>
    </xdr:to>
    <xdr:grpSp>
      <xdr:nvGrpSpPr>
        <xdr:cNvPr id="308" name="Gruppieren 307">
          <a:hlinkClick xmlns:r="http://schemas.openxmlformats.org/officeDocument/2006/relationships" r:id="rId13"/>
          <a:extLst>
            <a:ext uri="{FF2B5EF4-FFF2-40B4-BE49-F238E27FC236}">
              <a16:creationId xmlns:a16="http://schemas.microsoft.com/office/drawing/2014/main" id="{00000000-0008-0000-0300-000034010000}"/>
            </a:ext>
          </a:extLst>
        </xdr:cNvPr>
        <xdr:cNvGrpSpPr>
          <a:grpSpLocks noChangeAspect="1"/>
        </xdr:cNvGrpSpPr>
      </xdr:nvGrpSpPr>
      <xdr:grpSpPr>
        <a:xfrm>
          <a:off x="4760595" y="4680585"/>
          <a:ext cx="179190" cy="180000"/>
          <a:chOff x="12020550" y="2171700"/>
          <a:chExt cx="324000" cy="325465"/>
        </a:xfrm>
      </xdr:grpSpPr>
      <xdr:sp macro="" textlink="">
        <xdr:nvSpPr>
          <xdr:cNvPr id="309" name="Rechteck 308">
            <a:extLst>
              <a:ext uri="{FF2B5EF4-FFF2-40B4-BE49-F238E27FC236}">
                <a16:creationId xmlns:a16="http://schemas.microsoft.com/office/drawing/2014/main" id="{00000000-0008-0000-0300-00003501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310" name="Pfeil nach rechts 309">
            <a:extLst>
              <a:ext uri="{FF2B5EF4-FFF2-40B4-BE49-F238E27FC236}">
                <a16:creationId xmlns:a16="http://schemas.microsoft.com/office/drawing/2014/main" id="{00000000-0008-0000-0300-00003601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6</xdr:col>
      <xdr:colOff>857250</xdr:colOff>
      <xdr:row>22</xdr:row>
      <xdr:rowOff>47625</xdr:rowOff>
    </xdr:from>
    <xdr:to>
      <xdr:col>6</xdr:col>
      <xdr:colOff>1036440</xdr:colOff>
      <xdr:row>22</xdr:row>
      <xdr:rowOff>227625</xdr:rowOff>
    </xdr:to>
    <xdr:grpSp>
      <xdr:nvGrpSpPr>
        <xdr:cNvPr id="311" name="Gruppieren 310">
          <a:hlinkClick xmlns:r="http://schemas.openxmlformats.org/officeDocument/2006/relationships" r:id="rId14"/>
          <a:extLst>
            <a:ext uri="{FF2B5EF4-FFF2-40B4-BE49-F238E27FC236}">
              <a16:creationId xmlns:a16="http://schemas.microsoft.com/office/drawing/2014/main" id="{00000000-0008-0000-0300-000037010000}"/>
            </a:ext>
          </a:extLst>
        </xdr:cNvPr>
        <xdr:cNvGrpSpPr>
          <a:grpSpLocks noChangeAspect="1"/>
        </xdr:cNvGrpSpPr>
      </xdr:nvGrpSpPr>
      <xdr:grpSpPr>
        <a:xfrm>
          <a:off x="9955530" y="4680585"/>
          <a:ext cx="179190" cy="180000"/>
          <a:chOff x="12020550" y="2171700"/>
          <a:chExt cx="324000" cy="325465"/>
        </a:xfrm>
      </xdr:grpSpPr>
      <xdr:sp macro="" textlink="">
        <xdr:nvSpPr>
          <xdr:cNvPr id="312" name="Rechteck 311">
            <a:extLst>
              <a:ext uri="{FF2B5EF4-FFF2-40B4-BE49-F238E27FC236}">
                <a16:creationId xmlns:a16="http://schemas.microsoft.com/office/drawing/2014/main" id="{00000000-0008-0000-0300-00003801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313" name="Pfeil nach rechts 312">
            <a:extLst>
              <a:ext uri="{FF2B5EF4-FFF2-40B4-BE49-F238E27FC236}">
                <a16:creationId xmlns:a16="http://schemas.microsoft.com/office/drawing/2014/main" id="{00000000-0008-0000-0300-00003901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2</xdr:col>
      <xdr:colOff>1276350</xdr:colOff>
      <xdr:row>38</xdr:row>
      <xdr:rowOff>47625</xdr:rowOff>
    </xdr:from>
    <xdr:to>
      <xdr:col>2</xdr:col>
      <xdr:colOff>1455540</xdr:colOff>
      <xdr:row>38</xdr:row>
      <xdr:rowOff>227625</xdr:rowOff>
    </xdr:to>
    <xdr:grpSp>
      <xdr:nvGrpSpPr>
        <xdr:cNvPr id="314" name="Gruppieren 313">
          <a:hlinkClick xmlns:r="http://schemas.openxmlformats.org/officeDocument/2006/relationships" r:id="rId15"/>
          <a:extLst>
            <a:ext uri="{FF2B5EF4-FFF2-40B4-BE49-F238E27FC236}">
              <a16:creationId xmlns:a16="http://schemas.microsoft.com/office/drawing/2014/main" id="{00000000-0008-0000-0300-00003A010000}"/>
            </a:ext>
          </a:extLst>
        </xdr:cNvPr>
        <xdr:cNvGrpSpPr>
          <a:grpSpLocks noChangeAspect="1"/>
        </xdr:cNvGrpSpPr>
      </xdr:nvGrpSpPr>
      <xdr:grpSpPr>
        <a:xfrm>
          <a:off x="1962150" y="7698105"/>
          <a:ext cx="179190" cy="180000"/>
          <a:chOff x="12020550" y="2171700"/>
          <a:chExt cx="324000" cy="325465"/>
        </a:xfrm>
      </xdr:grpSpPr>
      <xdr:sp macro="" textlink="">
        <xdr:nvSpPr>
          <xdr:cNvPr id="315" name="Rechteck 314">
            <a:extLst>
              <a:ext uri="{FF2B5EF4-FFF2-40B4-BE49-F238E27FC236}">
                <a16:creationId xmlns:a16="http://schemas.microsoft.com/office/drawing/2014/main" id="{00000000-0008-0000-0300-00003B01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316" name="Pfeil nach rechts 315">
            <a:extLst>
              <a:ext uri="{FF2B5EF4-FFF2-40B4-BE49-F238E27FC236}">
                <a16:creationId xmlns:a16="http://schemas.microsoft.com/office/drawing/2014/main" id="{00000000-0008-0000-0300-00003C01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6</xdr:col>
      <xdr:colOff>161925</xdr:colOff>
      <xdr:row>38</xdr:row>
      <xdr:rowOff>47625</xdr:rowOff>
    </xdr:from>
    <xdr:to>
      <xdr:col>6</xdr:col>
      <xdr:colOff>341115</xdr:colOff>
      <xdr:row>38</xdr:row>
      <xdr:rowOff>227625</xdr:rowOff>
    </xdr:to>
    <xdr:grpSp>
      <xdr:nvGrpSpPr>
        <xdr:cNvPr id="317" name="Gruppieren 316">
          <a:hlinkClick xmlns:r="http://schemas.openxmlformats.org/officeDocument/2006/relationships" r:id="rId16"/>
          <a:extLst>
            <a:ext uri="{FF2B5EF4-FFF2-40B4-BE49-F238E27FC236}">
              <a16:creationId xmlns:a16="http://schemas.microsoft.com/office/drawing/2014/main" id="{00000000-0008-0000-0300-00003D010000}"/>
            </a:ext>
          </a:extLst>
        </xdr:cNvPr>
        <xdr:cNvGrpSpPr>
          <a:grpSpLocks noChangeAspect="1"/>
        </xdr:cNvGrpSpPr>
      </xdr:nvGrpSpPr>
      <xdr:grpSpPr>
        <a:xfrm>
          <a:off x="9260205" y="7698105"/>
          <a:ext cx="179190" cy="180000"/>
          <a:chOff x="12020550" y="2171700"/>
          <a:chExt cx="324000" cy="325465"/>
        </a:xfrm>
      </xdr:grpSpPr>
      <xdr:sp macro="" textlink="">
        <xdr:nvSpPr>
          <xdr:cNvPr id="318" name="Rechteck 317">
            <a:extLst>
              <a:ext uri="{FF2B5EF4-FFF2-40B4-BE49-F238E27FC236}">
                <a16:creationId xmlns:a16="http://schemas.microsoft.com/office/drawing/2014/main" id="{00000000-0008-0000-0300-00003E01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319" name="Pfeil nach rechts 318">
            <a:extLst>
              <a:ext uri="{FF2B5EF4-FFF2-40B4-BE49-F238E27FC236}">
                <a16:creationId xmlns:a16="http://schemas.microsoft.com/office/drawing/2014/main" id="{00000000-0008-0000-0300-00003F01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xdr:twoCellAnchor>
  <xdr:twoCellAnchor editAs="oneCell">
    <xdr:from>
      <xdr:col>0</xdr:col>
      <xdr:colOff>76200</xdr:colOff>
      <xdr:row>5</xdr:row>
      <xdr:rowOff>0</xdr:rowOff>
    </xdr:from>
    <xdr:to>
      <xdr:col>0</xdr:col>
      <xdr:colOff>400200</xdr:colOff>
      <xdr:row>6</xdr:row>
      <xdr:rowOff>58765</xdr:rowOff>
    </xdr:to>
    <xdr:grpSp>
      <xdr:nvGrpSpPr>
        <xdr:cNvPr id="210" name="Gruppieren 209">
          <a:hlinkClick xmlns:r="http://schemas.openxmlformats.org/officeDocument/2006/relationships" r:id="rId17"/>
          <a:extLst>
            <a:ext uri="{FF2B5EF4-FFF2-40B4-BE49-F238E27FC236}">
              <a16:creationId xmlns:a16="http://schemas.microsoft.com/office/drawing/2014/main" id="{00000000-0008-0000-0300-0000D2000000}"/>
            </a:ext>
          </a:extLst>
        </xdr:cNvPr>
        <xdr:cNvGrpSpPr/>
      </xdr:nvGrpSpPr>
      <xdr:grpSpPr>
        <a:xfrm>
          <a:off x="76200" y="1440180"/>
          <a:ext cx="324000" cy="325465"/>
          <a:chOff x="12020550" y="2171700"/>
          <a:chExt cx="324000" cy="325465"/>
        </a:xfrm>
      </xdr:grpSpPr>
      <xdr:sp macro="" textlink="">
        <xdr:nvSpPr>
          <xdr:cNvPr id="211" name="Rechteck 210">
            <a:extLst>
              <a:ext uri="{FF2B5EF4-FFF2-40B4-BE49-F238E27FC236}">
                <a16:creationId xmlns:a16="http://schemas.microsoft.com/office/drawing/2014/main" id="{00000000-0008-0000-0300-0000D3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212" name="Pfeil nach rechts 211">
            <a:extLst>
              <a:ext uri="{FF2B5EF4-FFF2-40B4-BE49-F238E27FC236}">
                <a16:creationId xmlns:a16="http://schemas.microsoft.com/office/drawing/2014/main" id="{00000000-0008-0000-0300-0000D4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fPrintsWithSheet="0"/>
  </xdr:twoCellAnchor>
  <xdr:oneCellAnchor>
    <xdr:from>
      <xdr:col>0</xdr:col>
      <xdr:colOff>0</xdr:colOff>
      <xdr:row>6</xdr:row>
      <xdr:rowOff>66675</xdr:rowOff>
    </xdr:from>
    <xdr:ext cx="485775" cy="125227"/>
    <xdr:sp macro="" textlink="' '!A440">
      <xdr:nvSpPr>
        <xdr:cNvPr id="11" name="Textfeld 10">
          <a:extLst>
            <a:ext uri="{FF2B5EF4-FFF2-40B4-BE49-F238E27FC236}">
              <a16:creationId xmlns:a16="http://schemas.microsoft.com/office/drawing/2014/main" id="{00000000-0008-0000-0300-00000B000000}"/>
            </a:ext>
          </a:extLst>
        </xdr:cNvPr>
        <xdr:cNvSpPr txBox="1"/>
      </xdr:nvSpPr>
      <xdr:spPr>
        <a:xfrm>
          <a:off x="0" y="1762125"/>
          <a:ext cx="485775" cy="125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lgn="ctr"/>
          <a:fld id="{4BACCC3A-D8DD-4557-B63C-F06A3F0E2CC6}" type="TxLink">
            <a:rPr lang="de-CH" sz="800">
              <a:latin typeface="Calibri Light" panose="020F0302020204030204" pitchFamily="34" charset="0"/>
              <a:cs typeface="Calibri Light" panose="020F0302020204030204" pitchFamily="34" charset="0"/>
            </a:rPr>
            <a:pPr algn="ctr"/>
            <a:t>Forces</a:t>
          </a:fld>
          <a:endParaRPr lang="de-CH" sz="800">
            <a:latin typeface="Calibri Light" panose="020F0302020204030204" pitchFamily="34" charset="0"/>
            <a:cs typeface="Calibri Light" panose="020F0302020204030204" pitchFamily="34" charset="0"/>
          </a:endParaRPr>
        </a:p>
      </xdr:txBody>
    </xdr:sp>
    <xdr:clientData/>
  </xdr:oneCellAnchor>
  <xdr:twoCellAnchor editAs="oneCell">
    <xdr:from>
      <xdr:col>0</xdr:col>
      <xdr:colOff>76200</xdr:colOff>
      <xdr:row>7</xdr:row>
      <xdr:rowOff>171450</xdr:rowOff>
    </xdr:from>
    <xdr:to>
      <xdr:col>0</xdr:col>
      <xdr:colOff>400200</xdr:colOff>
      <xdr:row>9</xdr:row>
      <xdr:rowOff>115915</xdr:rowOff>
    </xdr:to>
    <xdr:grpSp>
      <xdr:nvGrpSpPr>
        <xdr:cNvPr id="231" name="Gruppieren 230">
          <a:hlinkClick xmlns:r="http://schemas.openxmlformats.org/officeDocument/2006/relationships" r:id="rId18"/>
          <a:extLst>
            <a:ext uri="{FF2B5EF4-FFF2-40B4-BE49-F238E27FC236}">
              <a16:creationId xmlns:a16="http://schemas.microsoft.com/office/drawing/2014/main" id="{00000000-0008-0000-0300-0000E7000000}"/>
            </a:ext>
          </a:extLst>
        </xdr:cNvPr>
        <xdr:cNvGrpSpPr/>
      </xdr:nvGrpSpPr>
      <xdr:grpSpPr>
        <a:xfrm>
          <a:off x="76200" y="2061210"/>
          <a:ext cx="324000" cy="310225"/>
          <a:chOff x="12020550" y="2171700"/>
          <a:chExt cx="324000" cy="325465"/>
        </a:xfrm>
      </xdr:grpSpPr>
      <xdr:sp macro="" textlink="">
        <xdr:nvSpPr>
          <xdr:cNvPr id="232" name="Rechteck 231">
            <a:extLst>
              <a:ext uri="{FF2B5EF4-FFF2-40B4-BE49-F238E27FC236}">
                <a16:creationId xmlns:a16="http://schemas.microsoft.com/office/drawing/2014/main" id="{00000000-0008-0000-0300-0000E8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233" name="Pfeil nach rechts 232">
            <a:extLst>
              <a:ext uri="{FF2B5EF4-FFF2-40B4-BE49-F238E27FC236}">
                <a16:creationId xmlns:a16="http://schemas.microsoft.com/office/drawing/2014/main" id="{00000000-0008-0000-0300-0000E9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fPrintsWithSheet="0"/>
  </xdr:twoCellAnchor>
  <xdr:oneCellAnchor>
    <xdr:from>
      <xdr:col>0</xdr:col>
      <xdr:colOff>0</xdr:colOff>
      <xdr:row>9</xdr:row>
      <xdr:rowOff>123825</xdr:rowOff>
    </xdr:from>
    <xdr:ext cx="485775" cy="125227"/>
    <xdr:sp macro="" textlink="' '!A441">
      <xdr:nvSpPr>
        <xdr:cNvPr id="235" name="Textfeld 234">
          <a:extLst>
            <a:ext uri="{FF2B5EF4-FFF2-40B4-BE49-F238E27FC236}">
              <a16:creationId xmlns:a16="http://schemas.microsoft.com/office/drawing/2014/main" id="{00000000-0008-0000-0300-0000EB000000}"/>
            </a:ext>
          </a:extLst>
        </xdr:cNvPr>
        <xdr:cNvSpPr txBox="1"/>
      </xdr:nvSpPr>
      <xdr:spPr>
        <a:xfrm>
          <a:off x="0" y="2390775"/>
          <a:ext cx="485775" cy="125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lgn="ctr"/>
          <a:fld id="{72E8A6E1-B832-40AD-A707-4B1C9342A0D9}" type="TxLink">
            <a:rPr lang="de-CH" sz="800">
              <a:latin typeface="Calibri Light" panose="020F0302020204030204" pitchFamily="34" charset="0"/>
              <a:cs typeface="Calibri Light" panose="020F0302020204030204" pitchFamily="34" charset="0"/>
            </a:rPr>
            <a:pPr algn="ctr"/>
            <a:t>Chances</a:t>
          </a:fld>
          <a:endParaRPr lang="de-CH" sz="800">
            <a:latin typeface="Calibri Light" panose="020F0302020204030204" pitchFamily="34" charset="0"/>
            <a:cs typeface="Calibri Light" panose="020F0302020204030204" pitchFamily="34" charset="0"/>
          </a:endParaRPr>
        </a:p>
      </xdr:txBody>
    </xdr:sp>
    <xdr:clientData/>
  </xdr:oneCellAnchor>
  <mc:AlternateContent xmlns:mc="http://schemas.openxmlformats.org/markup-compatibility/2006">
    <mc:Choice xmlns:a14="http://schemas.microsoft.com/office/drawing/2010/main" Requires="a14">
      <xdr:twoCellAnchor editAs="oneCell">
        <xdr:from>
          <xdr:col>7</xdr:col>
          <xdr:colOff>510540</xdr:colOff>
          <xdr:row>0</xdr:row>
          <xdr:rowOff>0</xdr:rowOff>
        </xdr:from>
        <xdr:to>
          <xdr:col>7</xdr:col>
          <xdr:colOff>2779395</xdr:colOff>
          <xdr:row>0</xdr:row>
          <xdr:rowOff>533400</xdr:rowOff>
        </xdr:to>
        <xdr:pic>
          <xdr:nvPicPr>
            <xdr:cNvPr id="234" name="Grafik 59">
              <a:extLst>
                <a:ext uri="{FF2B5EF4-FFF2-40B4-BE49-F238E27FC236}">
                  <a16:creationId xmlns:a16="http://schemas.microsoft.com/office/drawing/2014/main" id="{00000000-0008-0000-0300-0000EA000000}"/>
                </a:ext>
              </a:extLst>
            </xdr:cNvPr>
            <xdr:cNvPicPr>
              <a:picLocks noChangeAspect="1" noChangeArrowheads="1"/>
              <a:extLst>
                <a:ext uri="{84589F7E-364E-4C9E-8A38-B11213B215E9}">
                  <a14:cameraTool cellRange="Logo!$D$6" spid="_x0000_s196633"/>
                </a:ext>
              </a:extLst>
            </xdr:cNvPicPr>
          </xdr:nvPicPr>
          <xdr:blipFill>
            <a:blip xmlns:r="http://schemas.openxmlformats.org/officeDocument/2006/relationships" r:embed="rId19"/>
            <a:srcRect/>
            <a:stretch>
              <a:fillRect/>
            </a:stretch>
          </xdr:blipFill>
          <xdr:spPr bwMode="auto">
            <a:xfrm>
              <a:off x="12397740" y="0"/>
              <a:ext cx="2268855" cy="533400"/>
            </a:xfrm>
            <a:prstGeom prst="rect">
              <a:avLst/>
            </a:prstGeom>
            <a:solidFill>
              <a:schemeClr val="bg1"/>
            </a:solidFill>
            <a:ln w="9525">
              <a:noFill/>
              <a:miter lim="800000"/>
              <a:headEnd/>
              <a:tailEnd/>
            </a:ln>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76389</xdr:colOff>
          <xdr:row>11</xdr:row>
          <xdr:rowOff>19137</xdr:rowOff>
        </xdr:from>
        <xdr:to>
          <xdr:col>16</xdr:col>
          <xdr:colOff>132300</xdr:colOff>
          <xdr:row>11</xdr:row>
          <xdr:rowOff>222853</xdr:rowOff>
        </xdr:to>
        <xdr:grpSp>
          <xdr:nvGrpSpPr>
            <xdr:cNvPr id="3" name="Gruppieren 2">
              <a:extLst>
                <a:ext uri="{FF2B5EF4-FFF2-40B4-BE49-F238E27FC236}">
                  <a16:creationId xmlns:a16="http://schemas.microsoft.com/office/drawing/2014/main" id="{00000000-0008-0000-0400-000003000000}"/>
                </a:ext>
              </a:extLst>
            </xdr:cNvPr>
            <xdr:cNvGrpSpPr/>
          </xdr:nvGrpSpPr>
          <xdr:grpSpPr>
            <a:xfrm>
              <a:off x="4427409" y="2640417"/>
              <a:ext cx="2341911" cy="203716"/>
              <a:chOff x="3581388" y="2105144"/>
              <a:chExt cx="2247892" cy="276225"/>
            </a:xfrm>
          </xdr:grpSpPr>
          <xdr:sp macro="" textlink="">
            <xdr:nvSpPr>
              <xdr:cNvPr id="398337" name="Group Box 1" hidden="1">
                <a:extLst>
                  <a:ext uri="{63B3BB69-23CF-44E3-9099-C40C66FF867C}">
                    <a14:compatExt spid="_x0000_s398337"/>
                  </a:ext>
                  <a:ext uri="{FF2B5EF4-FFF2-40B4-BE49-F238E27FC236}">
                    <a16:creationId xmlns:a16="http://schemas.microsoft.com/office/drawing/2014/main" id="{00000000-0008-0000-0400-000001140600}"/>
                  </a:ext>
                </a:extLst>
              </xdr:cNvPr>
              <xdr:cNvSpPr/>
            </xdr:nvSpPr>
            <xdr:spPr bwMode="auto">
              <a:xfrm>
                <a:off x="3581388" y="2105144"/>
                <a:ext cx="2247892" cy="276225"/>
              </a:xfrm>
              <a:prstGeom prst="rect">
                <a:avLst/>
              </a:prstGeom>
              <a:noFill/>
              <a:ln w="9525">
                <a:miter lim="800000"/>
                <a:headEnd/>
                <a:tailEnd/>
              </a:ln>
              <a:extLst>
                <a:ext uri="{909E8E84-426E-40DD-AFC4-6F175D3DCCD1}">
                  <a14:hiddenFill>
                    <a:noFill/>
                  </a14:hiddenFill>
                </a:ext>
              </a:extLst>
            </xdr:spPr>
          </xdr:sp>
          <xdr:sp macro="" textlink="">
            <xdr:nvSpPr>
              <xdr:cNvPr id="398338" name="Option Button 2" hidden="1">
                <a:extLst>
                  <a:ext uri="{63B3BB69-23CF-44E3-9099-C40C66FF867C}">
                    <a14:compatExt spid="_x0000_s398338"/>
                  </a:ext>
                  <a:ext uri="{FF2B5EF4-FFF2-40B4-BE49-F238E27FC236}">
                    <a16:creationId xmlns:a16="http://schemas.microsoft.com/office/drawing/2014/main" id="{00000000-0008-0000-0400-000002140600}"/>
                  </a:ext>
                </a:extLst>
              </xdr:cNvPr>
              <xdr:cNvSpPr/>
            </xdr:nvSpPr>
            <xdr:spPr bwMode="auto">
              <a:xfrm>
                <a:off x="3705222"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39" name="Option Button 3" hidden="1">
                <a:extLst>
                  <a:ext uri="{63B3BB69-23CF-44E3-9099-C40C66FF867C}">
                    <a14:compatExt spid="_x0000_s398339"/>
                  </a:ext>
                  <a:ext uri="{FF2B5EF4-FFF2-40B4-BE49-F238E27FC236}">
                    <a16:creationId xmlns:a16="http://schemas.microsoft.com/office/drawing/2014/main" id="{00000000-0008-0000-0400-000003140600}"/>
                  </a:ext>
                </a:extLst>
              </xdr:cNvPr>
              <xdr:cNvSpPr/>
            </xdr:nvSpPr>
            <xdr:spPr bwMode="auto">
              <a:xfrm>
                <a:off x="4143371"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40" name="Option Button 4" hidden="1">
                <a:extLst>
                  <a:ext uri="{63B3BB69-23CF-44E3-9099-C40C66FF867C}">
                    <a14:compatExt spid="_x0000_s398340"/>
                  </a:ext>
                  <a:ext uri="{FF2B5EF4-FFF2-40B4-BE49-F238E27FC236}">
                    <a16:creationId xmlns:a16="http://schemas.microsoft.com/office/drawing/2014/main" id="{00000000-0008-0000-0400-000004140600}"/>
                  </a:ext>
                </a:extLst>
              </xdr:cNvPr>
              <xdr:cNvSpPr/>
            </xdr:nvSpPr>
            <xdr:spPr bwMode="auto">
              <a:xfrm>
                <a:off x="4581519" y="2152645"/>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41" name="Option Button 5" hidden="1">
                <a:extLst>
                  <a:ext uri="{63B3BB69-23CF-44E3-9099-C40C66FF867C}">
                    <a14:compatExt spid="_x0000_s398341"/>
                  </a:ext>
                  <a:ext uri="{FF2B5EF4-FFF2-40B4-BE49-F238E27FC236}">
                    <a16:creationId xmlns:a16="http://schemas.microsoft.com/office/drawing/2014/main" id="{00000000-0008-0000-0400-000005140600}"/>
                  </a:ext>
                </a:extLst>
              </xdr:cNvPr>
              <xdr:cNvSpPr/>
            </xdr:nvSpPr>
            <xdr:spPr bwMode="auto">
              <a:xfrm>
                <a:off x="5019669"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42" name="Option Button 6" hidden="1">
                <a:extLst>
                  <a:ext uri="{63B3BB69-23CF-44E3-9099-C40C66FF867C}">
                    <a14:compatExt spid="_x0000_s398342"/>
                  </a:ext>
                  <a:ext uri="{FF2B5EF4-FFF2-40B4-BE49-F238E27FC236}">
                    <a16:creationId xmlns:a16="http://schemas.microsoft.com/office/drawing/2014/main" id="{00000000-0008-0000-0400-000006140600}"/>
                  </a:ext>
                </a:extLst>
              </xdr:cNvPr>
              <xdr:cNvSpPr/>
            </xdr:nvSpPr>
            <xdr:spPr bwMode="auto">
              <a:xfrm>
                <a:off x="5457824" y="2152648"/>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76406</xdr:colOff>
          <xdr:row>12</xdr:row>
          <xdr:rowOff>28557</xdr:rowOff>
        </xdr:from>
        <xdr:to>
          <xdr:col>16</xdr:col>
          <xdr:colOff>132308</xdr:colOff>
          <xdr:row>12</xdr:row>
          <xdr:rowOff>232265</xdr:rowOff>
        </xdr:to>
        <xdr:grpSp>
          <xdr:nvGrpSpPr>
            <xdr:cNvPr id="12" name="Gruppieren 11">
              <a:extLst>
                <a:ext uri="{FF2B5EF4-FFF2-40B4-BE49-F238E27FC236}">
                  <a16:creationId xmlns:a16="http://schemas.microsoft.com/office/drawing/2014/main" id="{00000000-0008-0000-0400-00000C000000}"/>
                </a:ext>
              </a:extLst>
            </xdr:cNvPr>
            <xdr:cNvGrpSpPr/>
          </xdr:nvGrpSpPr>
          <xdr:grpSpPr>
            <a:xfrm>
              <a:off x="4427426" y="3046077"/>
              <a:ext cx="2341902" cy="203708"/>
              <a:chOff x="3581409" y="2104640"/>
              <a:chExt cx="2247901" cy="276223"/>
            </a:xfrm>
          </xdr:grpSpPr>
          <xdr:sp macro="" textlink="">
            <xdr:nvSpPr>
              <xdr:cNvPr id="398343" name="Group Box 7" hidden="1">
                <a:extLst>
                  <a:ext uri="{63B3BB69-23CF-44E3-9099-C40C66FF867C}">
                    <a14:compatExt spid="_x0000_s398343"/>
                  </a:ext>
                  <a:ext uri="{FF2B5EF4-FFF2-40B4-BE49-F238E27FC236}">
                    <a16:creationId xmlns:a16="http://schemas.microsoft.com/office/drawing/2014/main" id="{00000000-0008-0000-0400-000007140600}"/>
                  </a:ext>
                </a:extLst>
              </xdr:cNvPr>
              <xdr:cNvSpPr/>
            </xdr:nvSpPr>
            <xdr:spPr bwMode="auto">
              <a:xfrm>
                <a:off x="3581409" y="2104640"/>
                <a:ext cx="2247901" cy="276223"/>
              </a:xfrm>
              <a:prstGeom prst="rect">
                <a:avLst/>
              </a:prstGeom>
              <a:noFill/>
              <a:ln w="9525">
                <a:miter lim="800000"/>
                <a:headEnd/>
                <a:tailEnd/>
              </a:ln>
              <a:extLst>
                <a:ext uri="{909E8E84-426E-40DD-AFC4-6F175D3DCCD1}">
                  <a14:hiddenFill>
                    <a:noFill/>
                  </a14:hiddenFill>
                </a:ext>
              </a:extLst>
            </xdr:spPr>
          </xdr:sp>
          <xdr:sp macro="" textlink="">
            <xdr:nvSpPr>
              <xdr:cNvPr id="398344" name="Option Button 8" hidden="1">
                <a:extLst>
                  <a:ext uri="{63B3BB69-23CF-44E3-9099-C40C66FF867C}">
                    <a14:compatExt spid="_x0000_s398344"/>
                  </a:ext>
                  <a:ext uri="{FF2B5EF4-FFF2-40B4-BE49-F238E27FC236}">
                    <a16:creationId xmlns:a16="http://schemas.microsoft.com/office/drawing/2014/main" id="{00000000-0008-0000-0400-000008140600}"/>
                  </a:ext>
                </a:extLst>
              </xdr:cNvPr>
              <xdr:cNvSpPr/>
            </xdr:nvSpPr>
            <xdr:spPr bwMode="auto">
              <a:xfrm>
                <a:off x="370522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45" name="Option Button 9" hidden="1">
                <a:extLst>
                  <a:ext uri="{63B3BB69-23CF-44E3-9099-C40C66FF867C}">
                    <a14:compatExt spid="_x0000_s398345"/>
                  </a:ext>
                  <a:ext uri="{FF2B5EF4-FFF2-40B4-BE49-F238E27FC236}">
                    <a16:creationId xmlns:a16="http://schemas.microsoft.com/office/drawing/2014/main" id="{00000000-0008-0000-0400-000009140600}"/>
                  </a:ext>
                </a:extLst>
              </xdr:cNvPr>
              <xdr:cNvSpPr/>
            </xdr:nvSpPr>
            <xdr:spPr bwMode="auto">
              <a:xfrm>
                <a:off x="4143374"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46" name="Option Button 10" hidden="1">
                <a:extLst>
                  <a:ext uri="{63B3BB69-23CF-44E3-9099-C40C66FF867C}">
                    <a14:compatExt spid="_x0000_s398346"/>
                  </a:ext>
                  <a:ext uri="{FF2B5EF4-FFF2-40B4-BE49-F238E27FC236}">
                    <a16:creationId xmlns:a16="http://schemas.microsoft.com/office/drawing/2014/main" id="{00000000-0008-0000-0400-00000A140600}"/>
                  </a:ext>
                </a:extLst>
              </xdr:cNvPr>
              <xdr:cNvSpPr/>
            </xdr:nvSpPr>
            <xdr:spPr bwMode="auto">
              <a:xfrm>
                <a:off x="4581526"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47" name="Option Button 11" hidden="1">
                <a:extLst>
                  <a:ext uri="{63B3BB69-23CF-44E3-9099-C40C66FF867C}">
                    <a14:compatExt spid="_x0000_s398347"/>
                  </a:ext>
                  <a:ext uri="{FF2B5EF4-FFF2-40B4-BE49-F238E27FC236}">
                    <a16:creationId xmlns:a16="http://schemas.microsoft.com/office/drawing/2014/main" id="{00000000-0008-0000-0400-00000B140600}"/>
                  </a:ext>
                </a:extLst>
              </xdr:cNvPr>
              <xdr:cNvSpPr/>
            </xdr:nvSpPr>
            <xdr:spPr bwMode="auto">
              <a:xfrm>
                <a:off x="501967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48" name="Option Button 12" hidden="1">
                <a:extLst>
                  <a:ext uri="{63B3BB69-23CF-44E3-9099-C40C66FF867C}">
                    <a14:compatExt spid="_x0000_s398348"/>
                  </a:ext>
                  <a:ext uri="{FF2B5EF4-FFF2-40B4-BE49-F238E27FC236}">
                    <a16:creationId xmlns:a16="http://schemas.microsoft.com/office/drawing/2014/main" id="{00000000-0008-0000-0400-00000C140600}"/>
                  </a:ext>
                </a:extLst>
              </xdr:cNvPr>
              <xdr:cNvSpPr/>
            </xdr:nvSpPr>
            <xdr:spPr bwMode="auto">
              <a:xfrm>
                <a:off x="545782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76387</xdr:colOff>
          <xdr:row>12</xdr:row>
          <xdr:rowOff>390629</xdr:rowOff>
        </xdr:from>
        <xdr:to>
          <xdr:col>16</xdr:col>
          <xdr:colOff>132298</xdr:colOff>
          <xdr:row>13</xdr:row>
          <xdr:rowOff>184584</xdr:rowOff>
        </xdr:to>
        <xdr:grpSp>
          <xdr:nvGrpSpPr>
            <xdr:cNvPr id="21" name="Gruppieren 20">
              <a:extLst>
                <a:ext uri="{FF2B5EF4-FFF2-40B4-BE49-F238E27FC236}">
                  <a16:creationId xmlns:a16="http://schemas.microsoft.com/office/drawing/2014/main" id="{00000000-0008-0000-0400-000015000000}"/>
                </a:ext>
              </a:extLst>
            </xdr:cNvPr>
            <xdr:cNvGrpSpPr/>
          </xdr:nvGrpSpPr>
          <xdr:grpSpPr>
            <a:xfrm>
              <a:off x="4427407" y="3408149"/>
              <a:ext cx="2341911" cy="190195"/>
              <a:chOff x="3581388" y="2105174"/>
              <a:chExt cx="2247895" cy="276225"/>
            </a:xfrm>
          </xdr:grpSpPr>
          <xdr:sp macro="" textlink="">
            <xdr:nvSpPr>
              <xdr:cNvPr id="398349" name="Group Box 13" hidden="1">
                <a:extLst>
                  <a:ext uri="{63B3BB69-23CF-44E3-9099-C40C66FF867C}">
                    <a14:compatExt spid="_x0000_s398349"/>
                  </a:ext>
                  <a:ext uri="{FF2B5EF4-FFF2-40B4-BE49-F238E27FC236}">
                    <a16:creationId xmlns:a16="http://schemas.microsoft.com/office/drawing/2014/main" id="{00000000-0008-0000-0400-00000D140600}"/>
                  </a:ext>
                </a:extLst>
              </xdr:cNvPr>
              <xdr:cNvSpPr/>
            </xdr:nvSpPr>
            <xdr:spPr bwMode="auto">
              <a:xfrm>
                <a:off x="3581388" y="2105174"/>
                <a:ext cx="2247895" cy="276225"/>
              </a:xfrm>
              <a:prstGeom prst="rect">
                <a:avLst/>
              </a:prstGeom>
              <a:noFill/>
              <a:ln w="9525">
                <a:miter lim="800000"/>
                <a:headEnd/>
                <a:tailEnd/>
              </a:ln>
              <a:extLst>
                <a:ext uri="{909E8E84-426E-40DD-AFC4-6F175D3DCCD1}">
                  <a14:hiddenFill>
                    <a:noFill/>
                  </a14:hiddenFill>
                </a:ext>
              </a:extLst>
            </xdr:spPr>
          </xdr:sp>
          <xdr:sp macro="" textlink="">
            <xdr:nvSpPr>
              <xdr:cNvPr id="398350" name="Option Button 14" hidden="1">
                <a:extLst>
                  <a:ext uri="{63B3BB69-23CF-44E3-9099-C40C66FF867C}">
                    <a14:compatExt spid="_x0000_s398350"/>
                  </a:ext>
                  <a:ext uri="{FF2B5EF4-FFF2-40B4-BE49-F238E27FC236}">
                    <a16:creationId xmlns:a16="http://schemas.microsoft.com/office/drawing/2014/main" id="{00000000-0008-0000-0400-00000E14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51" name="Option Button 15" hidden="1">
                <a:extLst>
                  <a:ext uri="{63B3BB69-23CF-44E3-9099-C40C66FF867C}">
                    <a14:compatExt spid="_x0000_s398351"/>
                  </a:ext>
                  <a:ext uri="{FF2B5EF4-FFF2-40B4-BE49-F238E27FC236}">
                    <a16:creationId xmlns:a16="http://schemas.microsoft.com/office/drawing/2014/main" id="{00000000-0008-0000-0400-00000F14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52" name="Option Button 16" hidden="1">
                <a:extLst>
                  <a:ext uri="{63B3BB69-23CF-44E3-9099-C40C66FF867C}">
                    <a14:compatExt spid="_x0000_s398352"/>
                  </a:ext>
                  <a:ext uri="{FF2B5EF4-FFF2-40B4-BE49-F238E27FC236}">
                    <a16:creationId xmlns:a16="http://schemas.microsoft.com/office/drawing/2014/main" id="{00000000-0008-0000-0400-00001014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53" name="Option Button 17" hidden="1">
                <a:extLst>
                  <a:ext uri="{63B3BB69-23CF-44E3-9099-C40C66FF867C}">
                    <a14:compatExt spid="_x0000_s398353"/>
                  </a:ext>
                  <a:ext uri="{FF2B5EF4-FFF2-40B4-BE49-F238E27FC236}">
                    <a16:creationId xmlns:a16="http://schemas.microsoft.com/office/drawing/2014/main" id="{00000000-0008-0000-0400-00001114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54" name="Option Button 18" hidden="1">
                <a:extLst>
                  <a:ext uri="{63B3BB69-23CF-44E3-9099-C40C66FF867C}">
                    <a14:compatExt spid="_x0000_s398354"/>
                  </a:ext>
                  <a:ext uri="{FF2B5EF4-FFF2-40B4-BE49-F238E27FC236}">
                    <a16:creationId xmlns:a16="http://schemas.microsoft.com/office/drawing/2014/main" id="{00000000-0008-0000-0400-00001214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76389</xdr:colOff>
          <xdr:row>15</xdr:row>
          <xdr:rowOff>19087</xdr:rowOff>
        </xdr:from>
        <xdr:to>
          <xdr:col>16</xdr:col>
          <xdr:colOff>132300</xdr:colOff>
          <xdr:row>15</xdr:row>
          <xdr:rowOff>203957</xdr:rowOff>
        </xdr:to>
        <xdr:grpSp>
          <xdr:nvGrpSpPr>
            <xdr:cNvPr id="30" name="Gruppieren 29">
              <a:extLst>
                <a:ext uri="{FF2B5EF4-FFF2-40B4-BE49-F238E27FC236}">
                  <a16:creationId xmlns:a16="http://schemas.microsoft.com/office/drawing/2014/main" id="{00000000-0008-0000-0400-00001E000000}"/>
                </a:ext>
              </a:extLst>
            </xdr:cNvPr>
            <xdr:cNvGrpSpPr/>
          </xdr:nvGrpSpPr>
          <xdr:grpSpPr>
            <a:xfrm>
              <a:off x="4427409" y="3859567"/>
              <a:ext cx="2341911" cy="184870"/>
              <a:chOff x="3581388" y="2104839"/>
              <a:chExt cx="2247895" cy="276222"/>
            </a:xfrm>
          </xdr:grpSpPr>
          <xdr:sp macro="" textlink="">
            <xdr:nvSpPr>
              <xdr:cNvPr id="398355" name="Group Box 19" hidden="1">
                <a:extLst>
                  <a:ext uri="{63B3BB69-23CF-44E3-9099-C40C66FF867C}">
                    <a14:compatExt spid="_x0000_s398355"/>
                  </a:ext>
                  <a:ext uri="{FF2B5EF4-FFF2-40B4-BE49-F238E27FC236}">
                    <a16:creationId xmlns:a16="http://schemas.microsoft.com/office/drawing/2014/main" id="{00000000-0008-0000-0400-000013140600}"/>
                  </a:ext>
                </a:extLst>
              </xdr:cNvPr>
              <xdr:cNvSpPr/>
            </xdr:nvSpPr>
            <xdr:spPr bwMode="auto">
              <a:xfrm>
                <a:off x="3581388" y="2104839"/>
                <a:ext cx="2247895" cy="276222"/>
              </a:xfrm>
              <a:prstGeom prst="rect">
                <a:avLst/>
              </a:prstGeom>
              <a:noFill/>
              <a:ln w="9525">
                <a:miter lim="800000"/>
                <a:headEnd/>
                <a:tailEnd/>
              </a:ln>
              <a:extLst>
                <a:ext uri="{909E8E84-426E-40DD-AFC4-6F175D3DCCD1}">
                  <a14:hiddenFill>
                    <a:noFill/>
                  </a14:hiddenFill>
                </a:ext>
              </a:extLst>
            </xdr:spPr>
          </xdr:sp>
          <xdr:sp macro="" textlink="">
            <xdr:nvSpPr>
              <xdr:cNvPr id="398356" name="Option Button 20" hidden="1">
                <a:extLst>
                  <a:ext uri="{63B3BB69-23CF-44E3-9099-C40C66FF867C}">
                    <a14:compatExt spid="_x0000_s398356"/>
                  </a:ext>
                  <a:ext uri="{FF2B5EF4-FFF2-40B4-BE49-F238E27FC236}">
                    <a16:creationId xmlns:a16="http://schemas.microsoft.com/office/drawing/2014/main" id="{00000000-0008-0000-0400-000014140600}"/>
                  </a:ext>
                </a:extLst>
              </xdr:cNvPr>
              <xdr:cNvSpPr/>
            </xdr:nvSpPr>
            <xdr:spPr bwMode="auto">
              <a:xfrm>
                <a:off x="3705226" y="2152666"/>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57" name="Option Button 21" hidden="1">
                <a:extLst>
                  <a:ext uri="{63B3BB69-23CF-44E3-9099-C40C66FF867C}">
                    <a14:compatExt spid="_x0000_s398357"/>
                  </a:ext>
                  <a:ext uri="{FF2B5EF4-FFF2-40B4-BE49-F238E27FC236}">
                    <a16:creationId xmlns:a16="http://schemas.microsoft.com/office/drawing/2014/main" id="{00000000-0008-0000-0400-000015140600}"/>
                  </a:ext>
                </a:extLst>
              </xdr:cNvPr>
              <xdr:cNvSpPr/>
            </xdr:nvSpPr>
            <xdr:spPr bwMode="auto">
              <a:xfrm>
                <a:off x="4143376" y="2152666"/>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58" name="Option Button 22" hidden="1">
                <a:extLst>
                  <a:ext uri="{63B3BB69-23CF-44E3-9099-C40C66FF867C}">
                    <a14:compatExt spid="_x0000_s398358"/>
                  </a:ext>
                  <a:ext uri="{FF2B5EF4-FFF2-40B4-BE49-F238E27FC236}">
                    <a16:creationId xmlns:a16="http://schemas.microsoft.com/office/drawing/2014/main" id="{00000000-0008-0000-0400-000016140600}"/>
                  </a:ext>
                </a:extLst>
              </xdr:cNvPr>
              <xdr:cNvSpPr/>
            </xdr:nvSpPr>
            <xdr:spPr bwMode="auto">
              <a:xfrm>
                <a:off x="4581525" y="2152666"/>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59" name="Option Button 23" hidden="1">
                <a:extLst>
                  <a:ext uri="{63B3BB69-23CF-44E3-9099-C40C66FF867C}">
                    <a14:compatExt spid="_x0000_s398359"/>
                  </a:ext>
                  <a:ext uri="{FF2B5EF4-FFF2-40B4-BE49-F238E27FC236}">
                    <a16:creationId xmlns:a16="http://schemas.microsoft.com/office/drawing/2014/main" id="{00000000-0008-0000-0400-000017140600}"/>
                  </a:ext>
                </a:extLst>
              </xdr:cNvPr>
              <xdr:cNvSpPr/>
            </xdr:nvSpPr>
            <xdr:spPr bwMode="auto">
              <a:xfrm>
                <a:off x="5019675" y="2152666"/>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60" name="Option Button 24" hidden="1">
                <a:extLst>
                  <a:ext uri="{63B3BB69-23CF-44E3-9099-C40C66FF867C}">
                    <a14:compatExt spid="_x0000_s398360"/>
                  </a:ext>
                  <a:ext uri="{FF2B5EF4-FFF2-40B4-BE49-F238E27FC236}">
                    <a16:creationId xmlns:a16="http://schemas.microsoft.com/office/drawing/2014/main" id="{00000000-0008-0000-0400-000018140600}"/>
                  </a:ext>
                </a:extLst>
              </xdr:cNvPr>
              <xdr:cNvSpPr/>
            </xdr:nvSpPr>
            <xdr:spPr bwMode="auto">
              <a:xfrm>
                <a:off x="5457824" y="2152666"/>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76389</xdr:colOff>
          <xdr:row>16</xdr:row>
          <xdr:rowOff>28589</xdr:rowOff>
        </xdr:from>
        <xdr:to>
          <xdr:col>16</xdr:col>
          <xdr:colOff>132300</xdr:colOff>
          <xdr:row>16</xdr:row>
          <xdr:rowOff>204324</xdr:rowOff>
        </xdr:to>
        <xdr:grpSp>
          <xdr:nvGrpSpPr>
            <xdr:cNvPr id="39" name="Gruppieren 38">
              <a:extLst>
                <a:ext uri="{FF2B5EF4-FFF2-40B4-BE49-F238E27FC236}">
                  <a16:creationId xmlns:a16="http://schemas.microsoft.com/office/drawing/2014/main" id="{00000000-0008-0000-0400-000027000000}"/>
                </a:ext>
              </a:extLst>
            </xdr:cNvPr>
            <xdr:cNvGrpSpPr/>
          </xdr:nvGrpSpPr>
          <xdr:grpSpPr>
            <a:xfrm>
              <a:off x="4427409" y="4265309"/>
              <a:ext cx="2341911" cy="175735"/>
              <a:chOff x="3581388" y="2105284"/>
              <a:chExt cx="2247895" cy="276227"/>
            </a:xfrm>
          </xdr:grpSpPr>
          <xdr:sp macro="" textlink="">
            <xdr:nvSpPr>
              <xdr:cNvPr id="398361" name="Group Box 25" hidden="1">
                <a:extLst>
                  <a:ext uri="{63B3BB69-23CF-44E3-9099-C40C66FF867C}">
                    <a14:compatExt spid="_x0000_s398361"/>
                  </a:ext>
                  <a:ext uri="{FF2B5EF4-FFF2-40B4-BE49-F238E27FC236}">
                    <a16:creationId xmlns:a16="http://schemas.microsoft.com/office/drawing/2014/main" id="{00000000-0008-0000-0400-000019140600}"/>
                  </a:ext>
                </a:extLst>
              </xdr:cNvPr>
              <xdr:cNvSpPr/>
            </xdr:nvSpPr>
            <xdr:spPr bwMode="auto">
              <a:xfrm>
                <a:off x="3581388" y="2105284"/>
                <a:ext cx="2247895" cy="276227"/>
              </a:xfrm>
              <a:prstGeom prst="rect">
                <a:avLst/>
              </a:prstGeom>
              <a:noFill/>
              <a:ln w="9525">
                <a:miter lim="800000"/>
                <a:headEnd/>
                <a:tailEnd/>
              </a:ln>
              <a:extLst>
                <a:ext uri="{909E8E84-426E-40DD-AFC4-6F175D3DCCD1}">
                  <a14:hiddenFill>
                    <a:noFill/>
                  </a14:hiddenFill>
                </a:ext>
              </a:extLst>
            </xdr:spPr>
          </xdr:sp>
          <xdr:sp macro="" textlink="">
            <xdr:nvSpPr>
              <xdr:cNvPr id="398362" name="Option Button 26" hidden="1">
                <a:extLst>
                  <a:ext uri="{63B3BB69-23CF-44E3-9099-C40C66FF867C}">
                    <a14:compatExt spid="_x0000_s398362"/>
                  </a:ext>
                  <a:ext uri="{FF2B5EF4-FFF2-40B4-BE49-F238E27FC236}">
                    <a16:creationId xmlns:a16="http://schemas.microsoft.com/office/drawing/2014/main" id="{00000000-0008-0000-0400-00001A140600}"/>
                  </a:ext>
                </a:extLst>
              </xdr:cNvPr>
              <xdr:cNvSpPr/>
            </xdr:nvSpPr>
            <xdr:spPr bwMode="auto">
              <a:xfrm>
                <a:off x="3705226" y="2152647"/>
                <a:ext cx="216000" cy="18000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63" name="Option Button 27" hidden="1">
                <a:extLst>
                  <a:ext uri="{63B3BB69-23CF-44E3-9099-C40C66FF867C}">
                    <a14:compatExt spid="_x0000_s398363"/>
                  </a:ext>
                  <a:ext uri="{FF2B5EF4-FFF2-40B4-BE49-F238E27FC236}">
                    <a16:creationId xmlns:a16="http://schemas.microsoft.com/office/drawing/2014/main" id="{00000000-0008-0000-0400-00001B140600}"/>
                  </a:ext>
                </a:extLst>
              </xdr:cNvPr>
              <xdr:cNvSpPr/>
            </xdr:nvSpPr>
            <xdr:spPr bwMode="auto">
              <a:xfrm>
                <a:off x="4143376" y="2152647"/>
                <a:ext cx="216000" cy="18000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64" name="Option Button 28" hidden="1">
                <a:extLst>
                  <a:ext uri="{63B3BB69-23CF-44E3-9099-C40C66FF867C}">
                    <a14:compatExt spid="_x0000_s398364"/>
                  </a:ext>
                  <a:ext uri="{FF2B5EF4-FFF2-40B4-BE49-F238E27FC236}">
                    <a16:creationId xmlns:a16="http://schemas.microsoft.com/office/drawing/2014/main" id="{00000000-0008-0000-0400-00001C140600}"/>
                  </a:ext>
                </a:extLst>
              </xdr:cNvPr>
              <xdr:cNvSpPr/>
            </xdr:nvSpPr>
            <xdr:spPr bwMode="auto">
              <a:xfrm>
                <a:off x="4581525" y="2152647"/>
                <a:ext cx="216000" cy="18000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65" name="Option Button 29" hidden="1">
                <a:extLst>
                  <a:ext uri="{63B3BB69-23CF-44E3-9099-C40C66FF867C}">
                    <a14:compatExt spid="_x0000_s398365"/>
                  </a:ext>
                  <a:ext uri="{FF2B5EF4-FFF2-40B4-BE49-F238E27FC236}">
                    <a16:creationId xmlns:a16="http://schemas.microsoft.com/office/drawing/2014/main" id="{00000000-0008-0000-0400-00001D140600}"/>
                  </a:ext>
                </a:extLst>
              </xdr:cNvPr>
              <xdr:cNvSpPr/>
            </xdr:nvSpPr>
            <xdr:spPr bwMode="auto">
              <a:xfrm>
                <a:off x="5019675" y="2152647"/>
                <a:ext cx="216000" cy="18000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66" name="Option Button 30" hidden="1">
                <a:extLst>
                  <a:ext uri="{63B3BB69-23CF-44E3-9099-C40C66FF867C}">
                    <a14:compatExt spid="_x0000_s398366"/>
                  </a:ext>
                  <a:ext uri="{FF2B5EF4-FFF2-40B4-BE49-F238E27FC236}">
                    <a16:creationId xmlns:a16="http://schemas.microsoft.com/office/drawing/2014/main" id="{00000000-0008-0000-0400-00001E140600}"/>
                  </a:ext>
                </a:extLst>
              </xdr:cNvPr>
              <xdr:cNvSpPr/>
            </xdr:nvSpPr>
            <xdr:spPr bwMode="auto">
              <a:xfrm>
                <a:off x="5457824" y="2152647"/>
                <a:ext cx="216000" cy="18000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76389</xdr:colOff>
          <xdr:row>17</xdr:row>
          <xdr:rowOff>9591</xdr:rowOff>
        </xdr:from>
        <xdr:to>
          <xdr:col>16</xdr:col>
          <xdr:colOff>132300</xdr:colOff>
          <xdr:row>17</xdr:row>
          <xdr:rowOff>203596</xdr:rowOff>
        </xdr:to>
        <xdr:grpSp>
          <xdr:nvGrpSpPr>
            <xdr:cNvPr id="48" name="Gruppieren 47">
              <a:extLst>
                <a:ext uri="{FF2B5EF4-FFF2-40B4-BE49-F238E27FC236}">
                  <a16:creationId xmlns:a16="http://schemas.microsoft.com/office/drawing/2014/main" id="{00000000-0008-0000-0400-000030000000}"/>
                </a:ext>
              </a:extLst>
            </xdr:cNvPr>
            <xdr:cNvGrpSpPr/>
          </xdr:nvGrpSpPr>
          <xdr:grpSpPr>
            <a:xfrm>
              <a:off x="4427409" y="4642551"/>
              <a:ext cx="2341911" cy="194005"/>
              <a:chOff x="3581388" y="2104863"/>
              <a:chExt cx="2247895" cy="276226"/>
            </a:xfrm>
          </xdr:grpSpPr>
          <xdr:sp macro="" textlink="">
            <xdr:nvSpPr>
              <xdr:cNvPr id="398367" name="Group Box 31" hidden="1">
                <a:extLst>
                  <a:ext uri="{63B3BB69-23CF-44E3-9099-C40C66FF867C}">
                    <a14:compatExt spid="_x0000_s398367"/>
                  </a:ext>
                  <a:ext uri="{FF2B5EF4-FFF2-40B4-BE49-F238E27FC236}">
                    <a16:creationId xmlns:a16="http://schemas.microsoft.com/office/drawing/2014/main" id="{00000000-0008-0000-0400-00001F140600}"/>
                  </a:ext>
                </a:extLst>
              </xdr:cNvPr>
              <xdr:cNvSpPr/>
            </xdr:nvSpPr>
            <xdr:spPr bwMode="auto">
              <a:xfrm>
                <a:off x="3581388"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8368" name="Option Button 32" hidden="1">
                <a:extLst>
                  <a:ext uri="{63B3BB69-23CF-44E3-9099-C40C66FF867C}">
                    <a14:compatExt spid="_x0000_s398368"/>
                  </a:ext>
                  <a:ext uri="{FF2B5EF4-FFF2-40B4-BE49-F238E27FC236}">
                    <a16:creationId xmlns:a16="http://schemas.microsoft.com/office/drawing/2014/main" id="{00000000-0008-0000-0400-00002014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69" name="Option Button 33" hidden="1">
                <a:extLst>
                  <a:ext uri="{63B3BB69-23CF-44E3-9099-C40C66FF867C}">
                    <a14:compatExt spid="_x0000_s398369"/>
                  </a:ext>
                  <a:ext uri="{FF2B5EF4-FFF2-40B4-BE49-F238E27FC236}">
                    <a16:creationId xmlns:a16="http://schemas.microsoft.com/office/drawing/2014/main" id="{00000000-0008-0000-0400-00002114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70" name="Option Button 34" hidden="1">
                <a:extLst>
                  <a:ext uri="{63B3BB69-23CF-44E3-9099-C40C66FF867C}">
                    <a14:compatExt spid="_x0000_s398370"/>
                  </a:ext>
                  <a:ext uri="{FF2B5EF4-FFF2-40B4-BE49-F238E27FC236}">
                    <a16:creationId xmlns:a16="http://schemas.microsoft.com/office/drawing/2014/main" id="{00000000-0008-0000-0400-00002214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71" name="Option Button 35" hidden="1">
                <a:extLst>
                  <a:ext uri="{63B3BB69-23CF-44E3-9099-C40C66FF867C}">
                    <a14:compatExt spid="_x0000_s398371"/>
                  </a:ext>
                  <a:ext uri="{FF2B5EF4-FFF2-40B4-BE49-F238E27FC236}">
                    <a16:creationId xmlns:a16="http://schemas.microsoft.com/office/drawing/2014/main" id="{00000000-0008-0000-0400-00002314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72" name="Option Button 36" hidden="1">
                <a:extLst>
                  <a:ext uri="{63B3BB69-23CF-44E3-9099-C40C66FF867C}">
                    <a14:compatExt spid="_x0000_s398372"/>
                  </a:ext>
                  <a:ext uri="{FF2B5EF4-FFF2-40B4-BE49-F238E27FC236}">
                    <a16:creationId xmlns:a16="http://schemas.microsoft.com/office/drawing/2014/main" id="{00000000-0008-0000-0400-00002414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76389</xdr:colOff>
          <xdr:row>24</xdr:row>
          <xdr:rowOff>19000</xdr:rowOff>
        </xdr:from>
        <xdr:to>
          <xdr:col>16</xdr:col>
          <xdr:colOff>132300</xdr:colOff>
          <xdr:row>24</xdr:row>
          <xdr:rowOff>194736</xdr:rowOff>
        </xdr:to>
        <xdr:grpSp>
          <xdr:nvGrpSpPr>
            <xdr:cNvPr id="57" name="Gruppieren 56">
              <a:extLst>
                <a:ext uri="{FF2B5EF4-FFF2-40B4-BE49-F238E27FC236}">
                  <a16:creationId xmlns:a16="http://schemas.microsoft.com/office/drawing/2014/main" id="{00000000-0008-0000-0400-000039000000}"/>
                </a:ext>
              </a:extLst>
            </xdr:cNvPr>
            <xdr:cNvGrpSpPr/>
          </xdr:nvGrpSpPr>
          <xdr:grpSpPr>
            <a:xfrm>
              <a:off x="4427409" y="7227520"/>
              <a:ext cx="2341911" cy="175736"/>
              <a:chOff x="3581388" y="2105078"/>
              <a:chExt cx="2247895" cy="276221"/>
            </a:xfrm>
          </xdr:grpSpPr>
          <xdr:sp macro="" textlink="">
            <xdr:nvSpPr>
              <xdr:cNvPr id="398373" name="Group Box 37" hidden="1">
                <a:extLst>
                  <a:ext uri="{63B3BB69-23CF-44E3-9099-C40C66FF867C}">
                    <a14:compatExt spid="_x0000_s398373"/>
                  </a:ext>
                  <a:ext uri="{FF2B5EF4-FFF2-40B4-BE49-F238E27FC236}">
                    <a16:creationId xmlns:a16="http://schemas.microsoft.com/office/drawing/2014/main" id="{00000000-0008-0000-0400-000025140600}"/>
                  </a:ext>
                </a:extLst>
              </xdr:cNvPr>
              <xdr:cNvSpPr/>
            </xdr:nvSpPr>
            <xdr:spPr bwMode="auto">
              <a:xfrm>
                <a:off x="3581388" y="2105078"/>
                <a:ext cx="2247895" cy="276221"/>
              </a:xfrm>
              <a:prstGeom prst="rect">
                <a:avLst/>
              </a:prstGeom>
              <a:noFill/>
              <a:ln w="9525">
                <a:miter lim="800000"/>
                <a:headEnd/>
                <a:tailEnd/>
              </a:ln>
              <a:extLst>
                <a:ext uri="{909E8E84-426E-40DD-AFC4-6F175D3DCCD1}">
                  <a14:hiddenFill>
                    <a:noFill/>
                  </a14:hiddenFill>
                </a:ext>
              </a:extLst>
            </xdr:spPr>
          </xdr:sp>
          <xdr:sp macro="" textlink="">
            <xdr:nvSpPr>
              <xdr:cNvPr id="398374" name="Option Button 38" hidden="1">
                <a:extLst>
                  <a:ext uri="{63B3BB69-23CF-44E3-9099-C40C66FF867C}">
                    <a14:compatExt spid="_x0000_s398374"/>
                  </a:ext>
                  <a:ext uri="{FF2B5EF4-FFF2-40B4-BE49-F238E27FC236}">
                    <a16:creationId xmlns:a16="http://schemas.microsoft.com/office/drawing/2014/main" id="{00000000-0008-0000-0400-000026140600}"/>
                  </a:ext>
                </a:extLst>
              </xdr:cNvPr>
              <xdr:cNvSpPr/>
            </xdr:nvSpPr>
            <xdr:spPr bwMode="auto">
              <a:xfrm>
                <a:off x="3705226" y="2152656"/>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75" name="Option Button 39" hidden="1">
                <a:extLst>
                  <a:ext uri="{63B3BB69-23CF-44E3-9099-C40C66FF867C}">
                    <a14:compatExt spid="_x0000_s398375"/>
                  </a:ext>
                  <a:ext uri="{FF2B5EF4-FFF2-40B4-BE49-F238E27FC236}">
                    <a16:creationId xmlns:a16="http://schemas.microsoft.com/office/drawing/2014/main" id="{00000000-0008-0000-0400-000027140600}"/>
                  </a:ext>
                </a:extLst>
              </xdr:cNvPr>
              <xdr:cNvSpPr/>
            </xdr:nvSpPr>
            <xdr:spPr bwMode="auto">
              <a:xfrm>
                <a:off x="4143376" y="2152656"/>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76" name="Option Button 40" hidden="1">
                <a:extLst>
                  <a:ext uri="{63B3BB69-23CF-44E3-9099-C40C66FF867C}">
                    <a14:compatExt spid="_x0000_s398376"/>
                  </a:ext>
                  <a:ext uri="{FF2B5EF4-FFF2-40B4-BE49-F238E27FC236}">
                    <a16:creationId xmlns:a16="http://schemas.microsoft.com/office/drawing/2014/main" id="{00000000-0008-0000-0400-000028140600}"/>
                  </a:ext>
                </a:extLst>
              </xdr:cNvPr>
              <xdr:cNvSpPr/>
            </xdr:nvSpPr>
            <xdr:spPr bwMode="auto">
              <a:xfrm>
                <a:off x="4581525" y="2152656"/>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77" name="Option Button 41" hidden="1">
                <a:extLst>
                  <a:ext uri="{63B3BB69-23CF-44E3-9099-C40C66FF867C}">
                    <a14:compatExt spid="_x0000_s398377"/>
                  </a:ext>
                  <a:ext uri="{FF2B5EF4-FFF2-40B4-BE49-F238E27FC236}">
                    <a16:creationId xmlns:a16="http://schemas.microsoft.com/office/drawing/2014/main" id="{00000000-0008-0000-0400-000029140600}"/>
                  </a:ext>
                </a:extLst>
              </xdr:cNvPr>
              <xdr:cNvSpPr/>
            </xdr:nvSpPr>
            <xdr:spPr bwMode="auto">
              <a:xfrm>
                <a:off x="5019675" y="2152656"/>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78" name="Option Button 42" hidden="1">
                <a:extLst>
                  <a:ext uri="{63B3BB69-23CF-44E3-9099-C40C66FF867C}">
                    <a14:compatExt spid="_x0000_s398378"/>
                  </a:ext>
                  <a:ext uri="{FF2B5EF4-FFF2-40B4-BE49-F238E27FC236}">
                    <a16:creationId xmlns:a16="http://schemas.microsoft.com/office/drawing/2014/main" id="{00000000-0008-0000-0400-00002A140600}"/>
                  </a:ext>
                </a:extLst>
              </xdr:cNvPr>
              <xdr:cNvSpPr/>
            </xdr:nvSpPr>
            <xdr:spPr bwMode="auto">
              <a:xfrm>
                <a:off x="5457824" y="2152656"/>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76389</xdr:colOff>
          <xdr:row>25</xdr:row>
          <xdr:rowOff>9525</xdr:rowOff>
        </xdr:from>
        <xdr:to>
          <xdr:col>16</xdr:col>
          <xdr:colOff>132300</xdr:colOff>
          <xdr:row>25</xdr:row>
          <xdr:rowOff>203530</xdr:rowOff>
        </xdr:to>
        <xdr:grpSp>
          <xdr:nvGrpSpPr>
            <xdr:cNvPr id="66" name="Gruppieren 65">
              <a:extLst>
                <a:ext uri="{FF2B5EF4-FFF2-40B4-BE49-F238E27FC236}">
                  <a16:creationId xmlns:a16="http://schemas.microsoft.com/office/drawing/2014/main" id="{00000000-0008-0000-0400-000042000000}"/>
                </a:ext>
              </a:extLst>
            </xdr:cNvPr>
            <xdr:cNvGrpSpPr/>
          </xdr:nvGrpSpPr>
          <xdr:grpSpPr>
            <a:xfrm>
              <a:off x="4427409" y="7614285"/>
              <a:ext cx="2341911" cy="194005"/>
              <a:chOff x="3581388" y="2105027"/>
              <a:chExt cx="2247895" cy="276225"/>
            </a:xfrm>
          </xdr:grpSpPr>
          <xdr:sp macro="" textlink="">
            <xdr:nvSpPr>
              <xdr:cNvPr id="398379" name="Group Box 43" hidden="1">
                <a:extLst>
                  <a:ext uri="{63B3BB69-23CF-44E3-9099-C40C66FF867C}">
                    <a14:compatExt spid="_x0000_s398379"/>
                  </a:ext>
                  <a:ext uri="{FF2B5EF4-FFF2-40B4-BE49-F238E27FC236}">
                    <a16:creationId xmlns:a16="http://schemas.microsoft.com/office/drawing/2014/main" id="{00000000-0008-0000-0400-00002B140600}"/>
                  </a:ext>
                </a:extLst>
              </xdr:cNvPr>
              <xdr:cNvSpPr/>
            </xdr:nvSpPr>
            <xdr:spPr bwMode="auto">
              <a:xfrm>
                <a:off x="3581388" y="2105027"/>
                <a:ext cx="2247895" cy="276225"/>
              </a:xfrm>
              <a:prstGeom prst="rect">
                <a:avLst/>
              </a:prstGeom>
              <a:noFill/>
              <a:ln w="9525">
                <a:miter lim="800000"/>
                <a:headEnd/>
                <a:tailEnd/>
              </a:ln>
              <a:extLst>
                <a:ext uri="{909E8E84-426E-40DD-AFC4-6F175D3DCCD1}">
                  <a14:hiddenFill>
                    <a:noFill/>
                  </a14:hiddenFill>
                </a:ext>
              </a:extLst>
            </xdr:spPr>
          </xdr:sp>
          <xdr:sp macro="" textlink="">
            <xdr:nvSpPr>
              <xdr:cNvPr id="398380" name="Option Button 44" hidden="1">
                <a:extLst>
                  <a:ext uri="{63B3BB69-23CF-44E3-9099-C40C66FF867C}">
                    <a14:compatExt spid="_x0000_s398380"/>
                  </a:ext>
                  <a:ext uri="{FF2B5EF4-FFF2-40B4-BE49-F238E27FC236}">
                    <a16:creationId xmlns:a16="http://schemas.microsoft.com/office/drawing/2014/main" id="{00000000-0008-0000-0400-00002C140600}"/>
                  </a:ext>
                </a:extLst>
              </xdr:cNvPr>
              <xdr:cNvSpPr/>
            </xdr:nvSpPr>
            <xdr:spPr bwMode="auto">
              <a:xfrm>
                <a:off x="370522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81" name="Option Button 45" hidden="1">
                <a:extLst>
                  <a:ext uri="{63B3BB69-23CF-44E3-9099-C40C66FF867C}">
                    <a14:compatExt spid="_x0000_s398381"/>
                  </a:ext>
                  <a:ext uri="{FF2B5EF4-FFF2-40B4-BE49-F238E27FC236}">
                    <a16:creationId xmlns:a16="http://schemas.microsoft.com/office/drawing/2014/main" id="{00000000-0008-0000-0400-00002D140600}"/>
                  </a:ext>
                </a:extLst>
              </xdr:cNvPr>
              <xdr:cNvSpPr/>
            </xdr:nvSpPr>
            <xdr:spPr bwMode="auto">
              <a:xfrm>
                <a:off x="414337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82" name="Option Button 46" hidden="1">
                <a:extLst>
                  <a:ext uri="{63B3BB69-23CF-44E3-9099-C40C66FF867C}">
                    <a14:compatExt spid="_x0000_s398382"/>
                  </a:ext>
                  <a:ext uri="{FF2B5EF4-FFF2-40B4-BE49-F238E27FC236}">
                    <a16:creationId xmlns:a16="http://schemas.microsoft.com/office/drawing/2014/main" id="{00000000-0008-0000-0400-00002E140600}"/>
                  </a:ext>
                </a:extLst>
              </xdr:cNvPr>
              <xdr:cNvSpPr/>
            </xdr:nvSpPr>
            <xdr:spPr bwMode="auto">
              <a:xfrm>
                <a:off x="458152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83" name="Option Button 47" hidden="1">
                <a:extLst>
                  <a:ext uri="{63B3BB69-23CF-44E3-9099-C40C66FF867C}">
                    <a14:compatExt spid="_x0000_s398383"/>
                  </a:ext>
                  <a:ext uri="{FF2B5EF4-FFF2-40B4-BE49-F238E27FC236}">
                    <a16:creationId xmlns:a16="http://schemas.microsoft.com/office/drawing/2014/main" id="{00000000-0008-0000-0400-00002F140600}"/>
                  </a:ext>
                </a:extLst>
              </xdr:cNvPr>
              <xdr:cNvSpPr/>
            </xdr:nvSpPr>
            <xdr:spPr bwMode="auto">
              <a:xfrm>
                <a:off x="501967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84" name="Option Button 48" hidden="1">
                <a:extLst>
                  <a:ext uri="{63B3BB69-23CF-44E3-9099-C40C66FF867C}">
                    <a14:compatExt spid="_x0000_s398384"/>
                  </a:ext>
                  <a:ext uri="{FF2B5EF4-FFF2-40B4-BE49-F238E27FC236}">
                    <a16:creationId xmlns:a16="http://schemas.microsoft.com/office/drawing/2014/main" id="{00000000-0008-0000-0400-000030140600}"/>
                  </a:ext>
                </a:extLst>
              </xdr:cNvPr>
              <xdr:cNvSpPr/>
            </xdr:nvSpPr>
            <xdr:spPr bwMode="auto">
              <a:xfrm>
                <a:off x="5457824"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76389</xdr:colOff>
          <xdr:row>26</xdr:row>
          <xdr:rowOff>19016</xdr:rowOff>
        </xdr:from>
        <xdr:to>
          <xdr:col>16</xdr:col>
          <xdr:colOff>132300</xdr:colOff>
          <xdr:row>26</xdr:row>
          <xdr:rowOff>188312</xdr:rowOff>
        </xdr:to>
        <xdr:grpSp>
          <xdr:nvGrpSpPr>
            <xdr:cNvPr id="75" name="Gruppieren 74">
              <a:extLst>
                <a:ext uri="{FF2B5EF4-FFF2-40B4-BE49-F238E27FC236}">
                  <a16:creationId xmlns:a16="http://schemas.microsoft.com/office/drawing/2014/main" id="{00000000-0008-0000-0400-00004B000000}"/>
                </a:ext>
              </a:extLst>
            </xdr:cNvPr>
            <xdr:cNvGrpSpPr/>
          </xdr:nvGrpSpPr>
          <xdr:grpSpPr>
            <a:xfrm>
              <a:off x="4427409" y="8020016"/>
              <a:ext cx="2341911" cy="169296"/>
              <a:chOff x="3581388" y="2104844"/>
              <a:chExt cx="2247895" cy="276225"/>
            </a:xfrm>
          </xdr:grpSpPr>
          <xdr:sp macro="" textlink="">
            <xdr:nvSpPr>
              <xdr:cNvPr id="398385" name="Group Box 49" hidden="1">
                <a:extLst>
                  <a:ext uri="{63B3BB69-23CF-44E3-9099-C40C66FF867C}">
                    <a14:compatExt spid="_x0000_s398385"/>
                  </a:ext>
                  <a:ext uri="{FF2B5EF4-FFF2-40B4-BE49-F238E27FC236}">
                    <a16:creationId xmlns:a16="http://schemas.microsoft.com/office/drawing/2014/main" id="{00000000-0008-0000-0400-000031140600}"/>
                  </a:ext>
                </a:extLst>
              </xdr:cNvPr>
              <xdr:cNvSpPr/>
            </xdr:nvSpPr>
            <xdr:spPr bwMode="auto">
              <a:xfrm>
                <a:off x="3581388" y="2104844"/>
                <a:ext cx="2247895" cy="276225"/>
              </a:xfrm>
              <a:prstGeom prst="rect">
                <a:avLst/>
              </a:prstGeom>
              <a:noFill/>
              <a:ln w="9525">
                <a:miter lim="800000"/>
                <a:headEnd/>
                <a:tailEnd/>
              </a:ln>
              <a:extLst>
                <a:ext uri="{909E8E84-426E-40DD-AFC4-6F175D3DCCD1}">
                  <a14:hiddenFill>
                    <a:noFill/>
                  </a14:hiddenFill>
                </a:ext>
              </a:extLst>
            </xdr:spPr>
          </xdr:sp>
          <xdr:sp macro="" textlink="">
            <xdr:nvSpPr>
              <xdr:cNvPr id="398386" name="Option Button 50" hidden="1">
                <a:extLst>
                  <a:ext uri="{63B3BB69-23CF-44E3-9099-C40C66FF867C}">
                    <a14:compatExt spid="_x0000_s398386"/>
                  </a:ext>
                  <a:ext uri="{FF2B5EF4-FFF2-40B4-BE49-F238E27FC236}">
                    <a16:creationId xmlns:a16="http://schemas.microsoft.com/office/drawing/2014/main" id="{00000000-0008-0000-0400-000032140600}"/>
                  </a:ext>
                </a:extLst>
              </xdr:cNvPr>
              <xdr:cNvSpPr/>
            </xdr:nvSpPr>
            <xdr:spPr bwMode="auto">
              <a:xfrm>
                <a:off x="3705226" y="2152660"/>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87" name="Option Button 51" hidden="1">
                <a:extLst>
                  <a:ext uri="{63B3BB69-23CF-44E3-9099-C40C66FF867C}">
                    <a14:compatExt spid="_x0000_s398387"/>
                  </a:ext>
                  <a:ext uri="{FF2B5EF4-FFF2-40B4-BE49-F238E27FC236}">
                    <a16:creationId xmlns:a16="http://schemas.microsoft.com/office/drawing/2014/main" id="{00000000-0008-0000-0400-000033140600}"/>
                  </a:ext>
                </a:extLst>
              </xdr:cNvPr>
              <xdr:cNvSpPr/>
            </xdr:nvSpPr>
            <xdr:spPr bwMode="auto">
              <a:xfrm>
                <a:off x="4143376" y="2152660"/>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88" name="Option Button 52" hidden="1">
                <a:extLst>
                  <a:ext uri="{63B3BB69-23CF-44E3-9099-C40C66FF867C}">
                    <a14:compatExt spid="_x0000_s398388"/>
                  </a:ext>
                  <a:ext uri="{FF2B5EF4-FFF2-40B4-BE49-F238E27FC236}">
                    <a16:creationId xmlns:a16="http://schemas.microsoft.com/office/drawing/2014/main" id="{00000000-0008-0000-0400-000034140600}"/>
                  </a:ext>
                </a:extLst>
              </xdr:cNvPr>
              <xdr:cNvSpPr/>
            </xdr:nvSpPr>
            <xdr:spPr bwMode="auto">
              <a:xfrm>
                <a:off x="4581525" y="2152660"/>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89" name="Option Button 53" hidden="1">
                <a:extLst>
                  <a:ext uri="{63B3BB69-23CF-44E3-9099-C40C66FF867C}">
                    <a14:compatExt spid="_x0000_s398389"/>
                  </a:ext>
                  <a:ext uri="{FF2B5EF4-FFF2-40B4-BE49-F238E27FC236}">
                    <a16:creationId xmlns:a16="http://schemas.microsoft.com/office/drawing/2014/main" id="{00000000-0008-0000-0400-000035140600}"/>
                  </a:ext>
                </a:extLst>
              </xdr:cNvPr>
              <xdr:cNvSpPr/>
            </xdr:nvSpPr>
            <xdr:spPr bwMode="auto">
              <a:xfrm>
                <a:off x="5019675" y="2152660"/>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90" name="Option Button 54" hidden="1">
                <a:extLst>
                  <a:ext uri="{63B3BB69-23CF-44E3-9099-C40C66FF867C}">
                    <a14:compatExt spid="_x0000_s398390"/>
                  </a:ext>
                  <a:ext uri="{FF2B5EF4-FFF2-40B4-BE49-F238E27FC236}">
                    <a16:creationId xmlns:a16="http://schemas.microsoft.com/office/drawing/2014/main" id="{00000000-0008-0000-0400-000036140600}"/>
                  </a:ext>
                </a:extLst>
              </xdr:cNvPr>
              <xdr:cNvSpPr/>
            </xdr:nvSpPr>
            <xdr:spPr bwMode="auto">
              <a:xfrm>
                <a:off x="5457824" y="2152660"/>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76393</xdr:colOff>
          <xdr:row>27</xdr:row>
          <xdr:rowOff>28578</xdr:rowOff>
        </xdr:from>
        <xdr:to>
          <xdr:col>16</xdr:col>
          <xdr:colOff>132301</xdr:colOff>
          <xdr:row>27</xdr:row>
          <xdr:rowOff>204311</xdr:rowOff>
        </xdr:to>
        <xdr:grpSp>
          <xdr:nvGrpSpPr>
            <xdr:cNvPr id="84" name="Gruppieren 83">
              <a:extLst>
                <a:ext uri="{FF2B5EF4-FFF2-40B4-BE49-F238E27FC236}">
                  <a16:creationId xmlns:a16="http://schemas.microsoft.com/office/drawing/2014/main" id="{00000000-0008-0000-0400-000054000000}"/>
                </a:ext>
              </a:extLst>
            </xdr:cNvPr>
            <xdr:cNvGrpSpPr/>
          </xdr:nvGrpSpPr>
          <xdr:grpSpPr>
            <a:xfrm>
              <a:off x="4427413" y="8425818"/>
              <a:ext cx="2341908" cy="175733"/>
              <a:chOff x="3581401" y="2105311"/>
              <a:chExt cx="2247892" cy="276224"/>
            </a:xfrm>
          </xdr:grpSpPr>
          <xdr:sp macro="" textlink="">
            <xdr:nvSpPr>
              <xdr:cNvPr id="398391" name="Group Box 55" hidden="1">
                <a:extLst>
                  <a:ext uri="{63B3BB69-23CF-44E3-9099-C40C66FF867C}">
                    <a14:compatExt spid="_x0000_s398391"/>
                  </a:ext>
                  <a:ext uri="{FF2B5EF4-FFF2-40B4-BE49-F238E27FC236}">
                    <a16:creationId xmlns:a16="http://schemas.microsoft.com/office/drawing/2014/main" id="{00000000-0008-0000-0400-000037140600}"/>
                  </a:ext>
                </a:extLst>
              </xdr:cNvPr>
              <xdr:cNvSpPr/>
            </xdr:nvSpPr>
            <xdr:spPr bwMode="auto">
              <a:xfrm>
                <a:off x="3581401" y="2105311"/>
                <a:ext cx="2247892" cy="276224"/>
              </a:xfrm>
              <a:prstGeom prst="rect">
                <a:avLst/>
              </a:prstGeom>
              <a:noFill/>
              <a:ln w="9525">
                <a:miter lim="800000"/>
                <a:headEnd/>
                <a:tailEnd/>
              </a:ln>
              <a:extLst>
                <a:ext uri="{909E8E84-426E-40DD-AFC4-6F175D3DCCD1}">
                  <a14:hiddenFill>
                    <a:noFill/>
                  </a14:hiddenFill>
                </a:ext>
              </a:extLst>
            </xdr:spPr>
          </xdr:sp>
          <xdr:sp macro="" textlink="">
            <xdr:nvSpPr>
              <xdr:cNvPr id="398392" name="Option Button 56" hidden="1">
                <a:extLst>
                  <a:ext uri="{63B3BB69-23CF-44E3-9099-C40C66FF867C}">
                    <a14:compatExt spid="_x0000_s398392"/>
                  </a:ext>
                  <a:ext uri="{FF2B5EF4-FFF2-40B4-BE49-F238E27FC236}">
                    <a16:creationId xmlns:a16="http://schemas.microsoft.com/office/drawing/2014/main" id="{00000000-0008-0000-0400-000038140600}"/>
                  </a:ext>
                </a:extLst>
              </xdr:cNvPr>
              <xdr:cNvSpPr/>
            </xdr:nvSpPr>
            <xdr:spPr bwMode="auto">
              <a:xfrm>
                <a:off x="370522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93" name="Option Button 57" hidden="1">
                <a:extLst>
                  <a:ext uri="{63B3BB69-23CF-44E3-9099-C40C66FF867C}">
                    <a14:compatExt spid="_x0000_s398393"/>
                  </a:ext>
                  <a:ext uri="{FF2B5EF4-FFF2-40B4-BE49-F238E27FC236}">
                    <a16:creationId xmlns:a16="http://schemas.microsoft.com/office/drawing/2014/main" id="{00000000-0008-0000-0400-000039140600}"/>
                  </a:ext>
                </a:extLst>
              </xdr:cNvPr>
              <xdr:cNvSpPr/>
            </xdr:nvSpPr>
            <xdr:spPr bwMode="auto">
              <a:xfrm>
                <a:off x="414337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94" name="Option Button 58" hidden="1">
                <a:extLst>
                  <a:ext uri="{63B3BB69-23CF-44E3-9099-C40C66FF867C}">
                    <a14:compatExt spid="_x0000_s398394"/>
                  </a:ext>
                  <a:ext uri="{FF2B5EF4-FFF2-40B4-BE49-F238E27FC236}">
                    <a16:creationId xmlns:a16="http://schemas.microsoft.com/office/drawing/2014/main" id="{00000000-0008-0000-0400-00003A140600}"/>
                  </a:ext>
                </a:extLst>
              </xdr:cNvPr>
              <xdr:cNvSpPr/>
            </xdr:nvSpPr>
            <xdr:spPr bwMode="auto">
              <a:xfrm>
                <a:off x="45815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95" name="Option Button 59" hidden="1">
                <a:extLst>
                  <a:ext uri="{63B3BB69-23CF-44E3-9099-C40C66FF867C}">
                    <a14:compatExt spid="_x0000_s398395"/>
                  </a:ext>
                  <a:ext uri="{FF2B5EF4-FFF2-40B4-BE49-F238E27FC236}">
                    <a16:creationId xmlns:a16="http://schemas.microsoft.com/office/drawing/2014/main" id="{00000000-0008-0000-0400-00003B140600}"/>
                  </a:ext>
                </a:extLst>
              </xdr:cNvPr>
              <xdr:cNvSpPr/>
            </xdr:nvSpPr>
            <xdr:spPr bwMode="auto">
              <a:xfrm>
                <a:off x="501967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96" name="Option Button 60" hidden="1">
                <a:extLst>
                  <a:ext uri="{63B3BB69-23CF-44E3-9099-C40C66FF867C}">
                    <a14:compatExt spid="_x0000_s398396"/>
                  </a:ext>
                  <a:ext uri="{FF2B5EF4-FFF2-40B4-BE49-F238E27FC236}">
                    <a16:creationId xmlns:a16="http://schemas.microsoft.com/office/drawing/2014/main" id="{00000000-0008-0000-0400-00003C140600}"/>
                  </a:ext>
                </a:extLst>
              </xdr:cNvPr>
              <xdr:cNvSpPr/>
            </xdr:nvSpPr>
            <xdr:spPr bwMode="auto">
              <a:xfrm>
                <a:off x="54578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10</xdr:row>
          <xdr:rowOff>18952</xdr:rowOff>
        </xdr:from>
        <xdr:to>
          <xdr:col>16</xdr:col>
          <xdr:colOff>132296</xdr:colOff>
          <xdr:row>10</xdr:row>
          <xdr:rowOff>222093</xdr:rowOff>
        </xdr:to>
        <xdr:grpSp>
          <xdr:nvGrpSpPr>
            <xdr:cNvPr id="93" name="Gruppieren 92">
              <a:extLst>
                <a:ext uri="{FF2B5EF4-FFF2-40B4-BE49-F238E27FC236}">
                  <a16:creationId xmlns:a16="http://schemas.microsoft.com/office/drawing/2014/main" id="{00000000-0008-0000-0400-00005D000000}"/>
                </a:ext>
              </a:extLst>
            </xdr:cNvPr>
            <xdr:cNvGrpSpPr/>
          </xdr:nvGrpSpPr>
          <xdr:grpSpPr>
            <a:xfrm>
              <a:off x="4417695" y="2243992"/>
              <a:ext cx="2351621" cy="203141"/>
              <a:chOff x="3581395" y="2104700"/>
              <a:chExt cx="2247900" cy="276226"/>
            </a:xfrm>
          </xdr:grpSpPr>
          <xdr:sp macro="" textlink="">
            <xdr:nvSpPr>
              <xdr:cNvPr id="398397" name="Group Box 61" hidden="1">
                <a:extLst>
                  <a:ext uri="{63B3BB69-23CF-44E3-9099-C40C66FF867C}">
                    <a14:compatExt spid="_x0000_s398397"/>
                  </a:ext>
                  <a:ext uri="{FF2B5EF4-FFF2-40B4-BE49-F238E27FC236}">
                    <a16:creationId xmlns:a16="http://schemas.microsoft.com/office/drawing/2014/main" id="{00000000-0008-0000-0400-00003D140600}"/>
                  </a:ext>
                </a:extLst>
              </xdr:cNvPr>
              <xdr:cNvSpPr/>
            </xdr:nvSpPr>
            <xdr:spPr bwMode="auto">
              <a:xfrm>
                <a:off x="3581395" y="2104700"/>
                <a:ext cx="2247900" cy="276226"/>
              </a:xfrm>
              <a:prstGeom prst="rect">
                <a:avLst/>
              </a:prstGeom>
              <a:noFill/>
              <a:ln w="9525">
                <a:miter lim="800000"/>
                <a:headEnd/>
                <a:tailEnd/>
              </a:ln>
              <a:extLst>
                <a:ext uri="{909E8E84-426E-40DD-AFC4-6F175D3DCCD1}">
                  <a14:hiddenFill>
                    <a:noFill/>
                  </a14:hiddenFill>
                </a:ext>
              </a:extLst>
            </xdr:spPr>
          </xdr:sp>
          <xdr:sp macro="" textlink="">
            <xdr:nvSpPr>
              <xdr:cNvPr id="398398" name="Option Button 62" hidden="1">
                <a:extLst>
                  <a:ext uri="{63B3BB69-23CF-44E3-9099-C40C66FF867C}">
                    <a14:compatExt spid="_x0000_s398398"/>
                  </a:ext>
                  <a:ext uri="{FF2B5EF4-FFF2-40B4-BE49-F238E27FC236}">
                    <a16:creationId xmlns:a16="http://schemas.microsoft.com/office/drawing/2014/main" id="{00000000-0008-0000-0400-00003E140600}"/>
                  </a:ext>
                </a:extLst>
              </xdr:cNvPr>
              <xdr:cNvSpPr/>
            </xdr:nvSpPr>
            <xdr:spPr bwMode="auto">
              <a:xfrm>
                <a:off x="3705225" y="2152663"/>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399" name="Option Button 63" hidden="1">
                <a:extLst>
                  <a:ext uri="{63B3BB69-23CF-44E3-9099-C40C66FF867C}">
                    <a14:compatExt spid="_x0000_s398399"/>
                  </a:ext>
                  <a:ext uri="{FF2B5EF4-FFF2-40B4-BE49-F238E27FC236}">
                    <a16:creationId xmlns:a16="http://schemas.microsoft.com/office/drawing/2014/main" id="{00000000-0008-0000-0400-00003F140600}"/>
                  </a:ext>
                </a:extLst>
              </xdr:cNvPr>
              <xdr:cNvSpPr/>
            </xdr:nvSpPr>
            <xdr:spPr bwMode="auto">
              <a:xfrm>
                <a:off x="4143376" y="2152663"/>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00" name="Option Button 64" hidden="1">
                <a:extLst>
                  <a:ext uri="{63B3BB69-23CF-44E3-9099-C40C66FF867C}">
                    <a14:compatExt spid="_x0000_s398400"/>
                  </a:ext>
                  <a:ext uri="{FF2B5EF4-FFF2-40B4-BE49-F238E27FC236}">
                    <a16:creationId xmlns:a16="http://schemas.microsoft.com/office/drawing/2014/main" id="{00000000-0008-0000-0400-000040140600}"/>
                  </a:ext>
                </a:extLst>
              </xdr:cNvPr>
              <xdr:cNvSpPr/>
            </xdr:nvSpPr>
            <xdr:spPr bwMode="auto">
              <a:xfrm>
                <a:off x="4581526" y="2152663"/>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01" name="Option Button 65" hidden="1">
                <a:extLst>
                  <a:ext uri="{63B3BB69-23CF-44E3-9099-C40C66FF867C}">
                    <a14:compatExt spid="_x0000_s398401"/>
                  </a:ext>
                  <a:ext uri="{FF2B5EF4-FFF2-40B4-BE49-F238E27FC236}">
                    <a16:creationId xmlns:a16="http://schemas.microsoft.com/office/drawing/2014/main" id="{00000000-0008-0000-0400-000041140600}"/>
                  </a:ext>
                </a:extLst>
              </xdr:cNvPr>
              <xdr:cNvSpPr/>
            </xdr:nvSpPr>
            <xdr:spPr bwMode="auto">
              <a:xfrm>
                <a:off x="5019673" y="2152663"/>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02" name="Option Button 66" hidden="1">
                <a:extLst>
                  <a:ext uri="{63B3BB69-23CF-44E3-9099-C40C66FF867C}">
                    <a14:compatExt spid="_x0000_s398402"/>
                  </a:ext>
                  <a:ext uri="{FF2B5EF4-FFF2-40B4-BE49-F238E27FC236}">
                    <a16:creationId xmlns:a16="http://schemas.microsoft.com/office/drawing/2014/main" id="{00000000-0008-0000-0400-000042140600}"/>
                  </a:ext>
                </a:extLst>
              </xdr:cNvPr>
              <xdr:cNvSpPr/>
            </xdr:nvSpPr>
            <xdr:spPr bwMode="auto">
              <a:xfrm>
                <a:off x="5457824" y="2152663"/>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editAs="oneCell">
    <xdr:from>
      <xdr:col>20</xdr:col>
      <xdr:colOff>1546860</xdr:colOff>
      <xdr:row>1</xdr:row>
      <xdr:rowOff>49530</xdr:rowOff>
    </xdr:from>
    <xdr:to>
      <xdr:col>20</xdr:col>
      <xdr:colOff>1719660</xdr:colOff>
      <xdr:row>1</xdr:row>
      <xdr:rowOff>222330</xdr:rowOff>
    </xdr:to>
    <xdr:grpSp>
      <xdr:nvGrpSpPr>
        <xdr:cNvPr id="103" name="Gruppieren 102">
          <a:hlinkClick xmlns:r="http://schemas.openxmlformats.org/officeDocument/2006/relationships" r:id="rId1"/>
          <a:extLst>
            <a:ext uri="{FF2B5EF4-FFF2-40B4-BE49-F238E27FC236}">
              <a16:creationId xmlns:a16="http://schemas.microsoft.com/office/drawing/2014/main" id="{00000000-0008-0000-0400-000067000000}"/>
            </a:ext>
          </a:extLst>
        </xdr:cNvPr>
        <xdr:cNvGrpSpPr/>
      </xdr:nvGrpSpPr>
      <xdr:grpSpPr>
        <a:xfrm>
          <a:off x="8869680" y="621030"/>
          <a:ext cx="172800" cy="172800"/>
          <a:chOff x="8105775" y="571500"/>
          <a:chExt cx="172800" cy="172800"/>
        </a:xfrm>
      </xdr:grpSpPr>
      <xdr:sp macro="" textlink="">
        <xdr:nvSpPr>
          <xdr:cNvPr id="104" name="Rechteck 103">
            <a:extLst>
              <a:ext uri="{FF2B5EF4-FFF2-40B4-BE49-F238E27FC236}">
                <a16:creationId xmlns:a16="http://schemas.microsoft.com/office/drawing/2014/main" id="{00000000-0008-0000-0400-000068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105" name="Textfeld 104">
            <a:extLst>
              <a:ext uri="{FF2B5EF4-FFF2-40B4-BE49-F238E27FC236}">
                <a16:creationId xmlns:a16="http://schemas.microsoft.com/office/drawing/2014/main" id="{00000000-0008-0000-0400-000069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Calibri Light" panose="020F0302020204030204" pitchFamily="34" charset="0"/>
                <a:cs typeface="Calibri Light" panose="020F0302020204030204" pitchFamily="34" charset="0"/>
              </a:rPr>
              <a:t>?</a:t>
            </a:r>
          </a:p>
        </xdr:txBody>
      </xdr:sp>
    </xdr:grpSp>
    <xdr:clientData fPrintsWithSheet="0"/>
  </xdr:twoCellAnchor>
  <xdr:twoCellAnchor editAs="oneCell">
    <xdr:from>
      <xdr:col>0</xdr:col>
      <xdr:colOff>19050</xdr:colOff>
      <xdr:row>7</xdr:row>
      <xdr:rowOff>38100</xdr:rowOff>
    </xdr:from>
    <xdr:to>
      <xdr:col>1</xdr:col>
      <xdr:colOff>44282</xdr:colOff>
      <xdr:row>10</xdr:row>
      <xdr:rowOff>171450</xdr:rowOff>
    </xdr:to>
    <xdr:pic>
      <xdr:nvPicPr>
        <xdr:cNvPr id="106" name="Picture 2">
          <a:extLst>
            <a:ext uri="{FF2B5EF4-FFF2-40B4-BE49-F238E27FC236}">
              <a16:creationId xmlns:a16="http://schemas.microsoft.com/office/drawing/2014/main" id="{00000000-0008-0000-0400-00006A000000}"/>
            </a:ext>
          </a:extLst>
        </xdr:cNvPr>
        <xdr:cNvPicPr>
          <a:picLocks noChangeAspect="1" noChangeArrowheads="1"/>
        </xdr:cNvPicPr>
      </xdr:nvPicPr>
      <xdr:blipFill rotWithShape="1">
        <a:blip xmlns:r="http://schemas.openxmlformats.org/officeDocument/2006/relationships" r:embed="rId2" cstate="print">
          <a:clrChange>
            <a:clrFrom>
              <a:srgbClr val="F3F3F4"/>
            </a:clrFrom>
            <a:clrTo>
              <a:srgbClr val="F3F3F4">
                <a:alpha val="0"/>
              </a:srgbClr>
            </a:clrTo>
          </a:clrChange>
          <a:duotone>
            <a:prstClr val="black"/>
            <a:schemeClr val="tx2">
              <a:tint val="45000"/>
              <a:satMod val="400000"/>
            </a:schemeClr>
          </a:duotone>
        </a:blip>
        <a:srcRect l="27534" t="5297" r="56446" b="59189"/>
        <a:stretch/>
      </xdr:blipFill>
      <xdr:spPr bwMode="auto">
        <a:xfrm>
          <a:off x="19050" y="1752600"/>
          <a:ext cx="491957" cy="438150"/>
        </a:xfrm>
        <a:prstGeom prst="rect">
          <a:avLst/>
        </a:prstGeom>
        <a:noFill/>
        <a:ln w="9525">
          <a:noFill/>
          <a:miter lim="800000"/>
          <a:headEnd/>
          <a:tailEnd/>
        </a:ln>
      </xdr:spPr>
    </xdr:pic>
    <xdr:clientData/>
  </xdr:twoCellAnchor>
  <xdr:twoCellAnchor editAs="oneCell">
    <xdr:from>
      <xdr:col>0</xdr:col>
      <xdr:colOff>19050</xdr:colOff>
      <xdr:row>13</xdr:row>
      <xdr:rowOff>190501</xdr:rowOff>
    </xdr:from>
    <xdr:to>
      <xdr:col>0</xdr:col>
      <xdr:colOff>447675</xdr:colOff>
      <xdr:row>15</xdr:row>
      <xdr:rowOff>278424</xdr:rowOff>
    </xdr:to>
    <xdr:pic>
      <xdr:nvPicPr>
        <xdr:cNvPr id="107" name="Picture 2">
          <a:extLst>
            <a:ext uri="{FF2B5EF4-FFF2-40B4-BE49-F238E27FC236}">
              <a16:creationId xmlns:a16="http://schemas.microsoft.com/office/drawing/2014/main" id="{00000000-0008-0000-0400-00006B000000}"/>
            </a:ext>
          </a:extLst>
        </xdr:cNvPr>
        <xdr:cNvPicPr>
          <a:picLocks noChangeAspect="1" noChangeArrowheads="1"/>
        </xdr:cNvPicPr>
      </xdr:nvPicPr>
      <xdr:blipFill rotWithShape="1">
        <a:blip xmlns:r="http://schemas.openxmlformats.org/officeDocument/2006/relationships" r:embed="rId3" cstate="print">
          <a:clrChange>
            <a:clrFrom>
              <a:srgbClr val="F3F3F4"/>
            </a:clrFrom>
            <a:clrTo>
              <a:srgbClr val="F3F3F4">
                <a:alpha val="0"/>
              </a:srgbClr>
            </a:clrTo>
          </a:clrChange>
          <a:duotone>
            <a:prstClr val="black"/>
            <a:schemeClr val="tx2">
              <a:tint val="45000"/>
              <a:satMod val="400000"/>
            </a:schemeClr>
          </a:duotone>
        </a:blip>
        <a:srcRect l="2083" t="4479" r="85088" b="52214"/>
        <a:stretch/>
      </xdr:blipFill>
      <xdr:spPr bwMode="auto">
        <a:xfrm>
          <a:off x="19050" y="3409951"/>
          <a:ext cx="428625" cy="516548"/>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editAs="oneCell">
        <xdr:from>
          <xdr:col>6</xdr:col>
          <xdr:colOff>76389</xdr:colOff>
          <xdr:row>18</xdr:row>
          <xdr:rowOff>9609</xdr:rowOff>
        </xdr:from>
        <xdr:to>
          <xdr:col>16</xdr:col>
          <xdr:colOff>132300</xdr:colOff>
          <xdr:row>18</xdr:row>
          <xdr:rowOff>212750</xdr:rowOff>
        </xdr:to>
        <xdr:grpSp>
          <xdr:nvGrpSpPr>
            <xdr:cNvPr id="109" name="Gruppieren 108">
              <a:extLst>
                <a:ext uri="{FF2B5EF4-FFF2-40B4-BE49-F238E27FC236}">
                  <a16:creationId xmlns:a16="http://schemas.microsoft.com/office/drawing/2014/main" id="{00000000-0008-0000-0400-00006D000000}"/>
                </a:ext>
              </a:extLst>
            </xdr:cNvPr>
            <xdr:cNvGrpSpPr/>
          </xdr:nvGrpSpPr>
          <xdr:grpSpPr>
            <a:xfrm>
              <a:off x="4427409" y="5038809"/>
              <a:ext cx="2341911" cy="203141"/>
              <a:chOff x="3581388" y="2105350"/>
              <a:chExt cx="2247895" cy="276226"/>
            </a:xfrm>
          </xdr:grpSpPr>
          <xdr:sp macro="" textlink="">
            <xdr:nvSpPr>
              <xdr:cNvPr id="398404" name="Group Box 68" hidden="1">
                <a:extLst>
                  <a:ext uri="{63B3BB69-23CF-44E3-9099-C40C66FF867C}">
                    <a14:compatExt spid="_x0000_s398404"/>
                  </a:ext>
                  <a:ext uri="{FF2B5EF4-FFF2-40B4-BE49-F238E27FC236}">
                    <a16:creationId xmlns:a16="http://schemas.microsoft.com/office/drawing/2014/main" id="{00000000-0008-0000-0400-000044140600}"/>
                  </a:ext>
                </a:extLst>
              </xdr:cNvPr>
              <xdr:cNvSpPr/>
            </xdr:nvSpPr>
            <xdr:spPr bwMode="auto">
              <a:xfrm>
                <a:off x="3581388" y="2105350"/>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8405" name="Option Button 69" hidden="1">
                <a:extLst>
                  <a:ext uri="{63B3BB69-23CF-44E3-9099-C40C66FF867C}">
                    <a14:compatExt spid="_x0000_s398405"/>
                  </a:ext>
                  <a:ext uri="{FF2B5EF4-FFF2-40B4-BE49-F238E27FC236}">
                    <a16:creationId xmlns:a16="http://schemas.microsoft.com/office/drawing/2014/main" id="{00000000-0008-0000-0400-000045140600}"/>
                  </a:ext>
                </a:extLst>
              </xdr:cNvPr>
              <xdr:cNvSpPr/>
            </xdr:nvSpPr>
            <xdr:spPr bwMode="auto">
              <a:xfrm>
                <a:off x="3705226" y="2152642"/>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06" name="Option Button 70" hidden="1">
                <a:extLst>
                  <a:ext uri="{63B3BB69-23CF-44E3-9099-C40C66FF867C}">
                    <a14:compatExt spid="_x0000_s398406"/>
                  </a:ext>
                  <a:ext uri="{FF2B5EF4-FFF2-40B4-BE49-F238E27FC236}">
                    <a16:creationId xmlns:a16="http://schemas.microsoft.com/office/drawing/2014/main" id="{00000000-0008-0000-0400-000046140600}"/>
                  </a:ext>
                </a:extLst>
              </xdr:cNvPr>
              <xdr:cNvSpPr/>
            </xdr:nvSpPr>
            <xdr:spPr bwMode="auto">
              <a:xfrm>
                <a:off x="4143376" y="2152642"/>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07" name="Option Button 71" hidden="1">
                <a:extLst>
                  <a:ext uri="{63B3BB69-23CF-44E3-9099-C40C66FF867C}">
                    <a14:compatExt spid="_x0000_s398407"/>
                  </a:ext>
                  <a:ext uri="{FF2B5EF4-FFF2-40B4-BE49-F238E27FC236}">
                    <a16:creationId xmlns:a16="http://schemas.microsoft.com/office/drawing/2014/main" id="{00000000-0008-0000-0400-000047140600}"/>
                  </a:ext>
                </a:extLst>
              </xdr:cNvPr>
              <xdr:cNvSpPr/>
            </xdr:nvSpPr>
            <xdr:spPr bwMode="auto">
              <a:xfrm>
                <a:off x="4581525" y="2152642"/>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08" name="Option Button 72" hidden="1">
                <a:extLst>
                  <a:ext uri="{63B3BB69-23CF-44E3-9099-C40C66FF867C}">
                    <a14:compatExt spid="_x0000_s398408"/>
                  </a:ext>
                  <a:ext uri="{FF2B5EF4-FFF2-40B4-BE49-F238E27FC236}">
                    <a16:creationId xmlns:a16="http://schemas.microsoft.com/office/drawing/2014/main" id="{00000000-0008-0000-0400-000048140600}"/>
                  </a:ext>
                </a:extLst>
              </xdr:cNvPr>
              <xdr:cNvSpPr/>
            </xdr:nvSpPr>
            <xdr:spPr bwMode="auto">
              <a:xfrm>
                <a:off x="5019675" y="2152642"/>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09" name="Option Button 73" hidden="1">
                <a:extLst>
                  <a:ext uri="{63B3BB69-23CF-44E3-9099-C40C66FF867C}">
                    <a14:compatExt spid="_x0000_s398409"/>
                  </a:ext>
                  <a:ext uri="{FF2B5EF4-FFF2-40B4-BE49-F238E27FC236}">
                    <a16:creationId xmlns:a16="http://schemas.microsoft.com/office/drawing/2014/main" id="{00000000-0008-0000-0400-000049140600}"/>
                  </a:ext>
                </a:extLst>
              </xdr:cNvPr>
              <xdr:cNvSpPr/>
            </xdr:nvSpPr>
            <xdr:spPr bwMode="auto">
              <a:xfrm>
                <a:off x="5457824" y="2152642"/>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76389</xdr:colOff>
          <xdr:row>19</xdr:row>
          <xdr:rowOff>9609</xdr:rowOff>
        </xdr:from>
        <xdr:to>
          <xdr:col>16</xdr:col>
          <xdr:colOff>132300</xdr:colOff>
          <xdr:row>19</xdr:row>
          <xdr:rowOff>212750</xdr:rowOff>
        </xdr:to>
        <xdr:grpSp>
          <xdr:nvGrpSpPr>
            <xdr:cNvPr id="118" name="Gruppieren 117">
              <a:extLst>
                <a:ext uri="{FF2B5EF4-FFF2-40B4-BE49-F238E27FC236}">
                  <a16:creationId xmlns:a16="http://schemas.microsoft.com/office/drawing/2014/main" id="{00000000-0008-0000-0400-000076000000}"/>
                </a:ext>
              </a:extLst>
            </xdr:cNvPr>
            <xdr:cNvGrpSpPr/>
          </xdr:nvGrpSpPr>
          <xdr:grpSpPr>
            <a:xfrm>
              <a:off x="4427409" y="5435049"/>
              <a:ext cx="2341911" cy="203141"/>
              <a:chOff x="3581388" y="2105350"/>
              <a:chExt cx="2247895" cy="276226"/>
            </a:xfrm>
          </xdr:grpSpPr>
          <xdr:sp macro="" textlink="">
            <xdr:nvSpPr>
              <xdr:cNvPr id="398410" name="Group Box 74" hidden="1">
                <a:extLst>
                  <a:ext uri="{63B3BB69-23CF-44E3-9099-C40C66FF867C}">
                    <a14:compatExt spid="_x0000_s398410"/>
                  </a:ext>
                  <a:ext uri="{FF2B5EF4-FFF2-40B4-BE49-F238E27FC236}">
                    <a16:creationId xmlns:a16="http://schemas.microsoft.com/office/drawing/2014/main" id="{00000000-0008-0000-0400-00004A140600}"/>
                  </a:ext>
                </a:extLst>
              </xdr:cNvPr>
              <xdr:cNvSpPr/>
            </xdr:nvSpPr>
            <xdr:spPr bwMode="auto">
              <a:xfrm>
                <a:off x="3581388" y="2105350"/>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8411" name="Option Button 75" hidden="1">
                <a:extLst>
                  <a:ext uri="{63B3BB69-23CF-44E3-9099-C40C66FF867C}">
                    <a14:compatExt spid="_x0000_s398411"/>
                  </a:ext>
                  <a:ext uri="{FF2B5EF4-FFF2-40B4-BE49-F238E27FC236}">
                    <a16:creationId xmlns:a16="http://schemas.microsoft.com/office/drawing/2014/main" id="{00000000-0008-0000-0400-00004B140600}"/>
                  </a:ext>
                </a:extLst>
              </xdr:cNvPr>
              <xdr:cNvSpPr/>
            </xdr:nvSpPr>
            <xdr:spPr bwMode="auto">
              <a:xfrm>
                <a:off x="3705226" y="2152642"/>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12" name="Option Button 76" hidden="1">
                <a:extLst>
                  <a:ext uri="{63B3BB69-23CF-44E3-9099-C40C66FF867C}">
                    <a14:compatExt spid="_x0000_s398412"/>
                  </a:ext>
                  <a:ext uri="{FF2B5EF4-FFF2-40B4-BE49-F238E27FC236}">
                    <a16:creationId xmlns:a16="http://schemas.microsoft.com/office/drawing/2014/main" id="{00000000-0008-0000-0400-00004C140600}"/>
                  </a:ext>
                </a:extLst>
              </xdr:cNvPr>
              <xdr:cNvSpPr/>
            </xdr:nvSpPr>
            <xdr:spPr bwMode="auto">
              <a:xfrm>
                <a:off x="4143376" y="2152642"/>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13" name="Option Button 77" hidden="1">
                <a:extLst>
                  <a:ext uri="{63B3BB69-23CF-44E3-9099-C40C66FF867C}">
                    <a14:compatExt spid="_x0000_s398413"/>
                  </a:ext>
                  <a:ext uri="{FF2B5EF4-FFF2-40B4-BE49-F238E27FC236}">
                    <a16:creationId xmlns:a16="http://schemas.microsoft.com/office/drawing/2014/main" id="{00000000-0008-0000-0400-00004D140600}"/>
                  </a:ext>
                </a:extLst>
              </xdr:cNvPr>
              <xdr:cNvSpPr/>
            </xdr:nvSpPr>
            <xdr:spPr bwMode="auto">
              <a:xfrm>
                <a:off x="4581525" y="2152642"/>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14" name="Option Button 78" hidden="1">
                <a:extLst>
                  <a:ext uri="{63B3BB69-23CF-44E3-9099-C40C66FF867C}">
                    <a14:compatExt spid="_x0000_s398414"/>
                  </a:ext>
                  <a:ext uri="{FF2B5EF4-FFF2-40B4-BE49-F238E27FC236}">
                    <a16:creationId xmlns:a16="http://schemas.microsoft.com/office/drawing/2014/main" id="{00000000-0008-0000-0400-00004E140600}"/>
                  </a:ext>
                </a:extLst>
              </xdr:cNvPr>
              <xdr:cNvSpPr/>
            </xdr:nvSpPr>
            <xdr:spPr bwMode="auto">
              <a:xfrm>
                <a:off x="5019675" y="2152642"/>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15" name="Option Button 79" hidden="1">
                <a:extLst>
                  <a:ext uri="{63B3BB69-23CF-44E3-9099-C40C66FF867C}">
                    <a14:compatExt spid="_x0000_s398415"/>
                  </a:ext>
                  <a:ext uri="{FF2B5EF4-FFF2-40B4-BE49-F238E27FC236}">
                    <a16:creationId xmlns:a16="http://schemas.microsoft.com/office/drawing/2014/main" id="{00000000-0008-0000-0400-00004F140600}"/>
                  </a:ext>
                </a:extLst>
              </xdr:cNvPr>
              <xdr:cNvSpPr/>
            </xdr:nvSpPr>
            <xdr:spPr bwMode="auto">
              <a:xfrm>
                <a:off x="5457824" y="2152642"/>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76389</xdr:colOff>
          <xdr:row>20</xdr:row>
          <xdr:rowOff>19116</xdr:rowOff>
        </xdr:from>
        <xdr:to>
          <xdr:col>16</xdr:col>
          <xdr:colOff>132300</xdr:colOff>
          <xdr:row>20</xdr:row>
          <xdr:rowOff>213121</xdr:rowOff>
        </xdr:to>
        <xdr:grpSp>
          <xdr:nvGrpSpPr>
            <xdr:cNvPr id="127" name="Gruppieren 126">
              <a:extLst>
                <a:ext uri="{FF2B5EF4-FFF2-40B4-BE49-F238E27FC236}">
                  <a16:creationId xmlns:a16="http://schemas.microsoft.com/office/drawing/2014/main" id="{00000000-0008-0000-0400-00007F000000}"/>
                </a:ext>
              </a:extLst>
            </xdr:cNvPr>
            <xdr:cNvGrpSpPr/>
          </xdr:nvGrpSpPr>
          <xdr:grpSpPr>
            <a:xfrm>
              <a:off x="4427409" y="5840796"/>
              <a:ext cx="2341911" cy="194005"/>
              <a:chOff x="3581388" y="2104863"/>
              <a:chExt cx="2247895" cy="276226"/>
            </a:xfrm>
          </xdr:grpSpPr>
          <xdr:sp macro="" textlink="">
            <xdr:nvSpPr>
              <xdr:cNvPr id="398416" name="Group Box 80" hidden="1">
                <a:extLst>
                  <a:ext uri="{63B3BB69-23CF-44E3-9099-C40C66FF867C}">
                    <a14:compatExt spid="_x0000_s398416"/>
                  </a:ext>
                  <a:ext uri="{FF2B5EF4-FFF2-40B4-BE49-F238E27FC236}">
                    <a16:creationId xmlns:a16="http://schemas.microsoft.com/office/drawing/2014/main" id="{00000000-0008-0000-0400-000050140600}"/>
                  </a:ext>
                </a:extLst>
              </xdr:cNvPr>
              <xdr:cNvSpPr/>
            </xdr:nvSpPr>
            <xdr:spPr bwMode="auto">
              <a:xfrm>
                <a:off x="3581388"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8417" name="Option Button 81" hidden="1">
                <a:extLst>
                  <a:ext uri="{63B3BB69-23CF-44E3-9099-C40C66FF867C}">
                    <a14:compatExt spid="_x0000_s398417"/>
                  </a:ext>
                  <a:ext uri="{FF2B5EF4-FFF2-40B4-BE49-F238E27FC236}">
                    <a16:creationId xmlns:a16="http://schemas.microsoft.com/office/drawing/2014/main" id="{00000000-0008-0000-0400-00005114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18" name="Option Button 82" hidden="1">
                <a:extLst>
                  <a:ext uri="{63B3BB69-23CF-44E3-9099-C40C66FF867C}">
                    <a14:compatExt spid="_x0000_s398418"/>
                  </a:ext>
                  <a:ext uri="{FF2B5EF4-FFF2-40B4-BE49-F238E27FC236}">
                    <a16:creationId xmlns:a16="http://schemas.microsoft.com/office/drawing/2014/main" id="{00000000-0008-0000-0400-00005214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19" name="Option Button 83" hidden="1">
                <a:extLst>
                  <a:ext uri="{63B3BB69-23CF-44E3-9099-C40C66FF867C}">
                    <a14:compatExt spid="_x0000_s398419"/>
                  </a:ext>
                  <a:ext uri="{FF2B5EF4-FFF2-40B4-BE49-F238E27FC236}">
                    <a16:creationId xmlns:a16="http://schemas.microsoft.com/office/drawing/2014/main" id="{00000000-0008-0000-0400-00005314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20" name="Option Button 84" hidden="1">
                <a:extLst>
                  <a:ext uri="{63B3BB69-23CF-44E3-9099-C40C66FF867C}">
                    <a14:compatExt spid="_x0000_s398420"/>
                  </a:ext>
                  <a:ext uri="{FF2B5EF4-FFF2-40B4-BE49-F238E27FC236}">
                    <a16:creationId xmlns:a16="http://schemas.microsoft.com/office/drawing/2014/main" id="{00000000-0008-0000-0400-00005414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21" name="Option Button 85" hidden="1">
                <a:extLst>
                  <a:ext uri="{63B3BB69-23CF-44E3-9099-C40C66FF867C}">
                    <a14:compatExt spid="_x0000_s398421"/>
                  </a:ext>
                  <a:ext uri="{FF2B5EF4-FFF2-40B4-BE49-F238E27FC236}">
                    <a16:creationId xmlns:a16="http://schemas.microsoft.com/office/drawing/2014/main" id="{00000000-0008-0000-0400-00005514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76389</xdr:colOff>
          <xdr:row>21</xdr:row>
          <xdr:rowOff>9591</xdr:rowOff>
        </xdr:from>
        <xdr:to>
          <xdr:col>16</xdr:col>
          <xdr:colOff>132300</xdr:colOff>
          <xdr:row>21</xdr:row>
          <xdr:rowOff>203596</xdr:rowOff>
        </xdr:to>
        <xdr:grpSp>
          <xdr:nvGrpSpPr>
            <xdr:cNvPr id="136" name="Gruppieren 135">
              <a:extLst>
                <a:ext uri="{FF2B5EF4-FFF2-40B4-BE49-F238E27FC236}">
                  <a16:creationId xmlns:a16="http://schemas.microsoft.com/office/drawing/2014/main" id="{00000000-0008-0000-0400-000088000000}"/>
                </a:ext>
              </a:extLst>
            </xdr:cNvPr>
            <xdr:cNvGrpSpPr/>
          </xdr:nvGrpSpPr>
          <xdr:grpSpPr>
            <a:xfrm>
              <a:off x="4427409" y="6227511"/>
              <a:ext cx="2341911" cy="194005"/>
              <a:chOff x="3581388" y="2104863"/>
              <a:chExt cx="2247895" cy="276226"/>
            </a:xfrm>
          </xdr:grpSpPr>
          <xdr:sp macro="" textlink="">
            <xdr:nvSpPr>
              <xdr:cNvPr id="398422" name="Group Box 86" hidden="1">
                <a:extLst>
                  <a:ext uri="{63B3BB69-23CF-44E3-9099-C40C66FF867C}">
                    <a14:compatExt spid="_x0000_s398422"/>
                  </a:ext>
                  <a:ext uri="{FF2B5EF4-FFF2-40B4-BE49-F238E27FC236}">
                    <a16:creationId xmlns:a16="http://schemas.microsoft.com/office/drawing/2014/main" id="{00000000-0008-0000-0400-000056140600}"/>
                  </a:ext>
                </a:extLst>
              </xdr:cNvPr>
              <xdr:cNvSpPr/>
            </xdr:nvSpPr>
            <xdr:spPr bwMode="auto">
              <a:xfrm>
                <a:off x="3581388"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8423" name="Option Button 87" hidden="1">
                <a:extLst>
                  <a:ext uri="{63B3BB69-23CF-44E3-9099-C40C66FF867C}">
                    <a14:compatExt spid="_x0000_s398423"/>
                  </a:ext>
                  <a:ext uri="{FF2B5EF4-FFF2-40B4-BE49-F238E27FC236}">
                    <a16:creationId xmlns:a16="http://schemas.microsoft.com/office/drawing/2014/main" id="{00000000-0008-0000-0400-00005714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24" name="Option Button 88" hidden="1">
                <a:extLst>
                  <a:ext uri="{63B3BB69-23CF-44E3-9099-C40C66FF867C}">
                    <a14:compatExt spid="_x0000_s398424"/>
                  </a:ext>
                  <a:ext uri="{FF2B5EF4-FFF2-40B4-BE49-F238E27FC236}">
                    <a16:creationId xmlns:a16="http://schemas.microsoft.com/office/drawing/2014/main" id="{00000000-0008-0000-0400-00005814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25" name="Option Button 89" hidden="1">
                <a:extLst>
                  <a:ext uri="{63B3BB69-23CF-44E3-9099-C40C66FF867C}">
                    <a14:compatExt spid="_x0000_s398425"/>
                  </a:ext>
                  <a:ext uri="{FF2B5EF4-FFF2-40B4-BE49-F238E27FC236}">
                    <a16:creationId xmlns:a16="http://schemas.microsoft.com/office/drawing/2014/main" id="{00000000-0008-0000-0400-00005914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26" name="Option Button 90" hidden="1">
                <a:extLst>
                  <a:ext uri="{63B3BB69-23CF-44E3-9099-C40C66FF867C}">
                    <a14:compatExt spid="_x0000_s398426"/>
                  </a:ext>
                  <a:ext uri="{FF2B5EF4-FFF2-40B4-BE49-F238E27FC236}">
                    <a16:creationId xmlns:a16="http://schemas.microsoft.com/office/drawing/2014/main" id="{00000000-0008-0000-0400-00005A14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27" name="Option Button 91" hidden="1">
                <a:extLst>
                  <a:ext uri="{63B3BB69-23CF-44E3-9099-C40C66FF867C}">
                    <a14:compatExt spid="_x0000_s398427"/>
                  </a:ext>
                  <a:ext uri="{FF2B5EF4-FFF2-40B4-BE49-F238E27FC236}">
                    <a16:creationId xmlns:a16="http://schemas.microsoft.com/office/drawing/2014/main" id="{00000000-0008-0000-0400-00005B14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76389</xdr:colOff>
          <xdr:row>22</xdr:row>
          <xdr:rowOff>9591</xdr:rowOff>
        </xdr:from>
        <xdr:to>
          <xdr:col>16</xdr:col>
          <xdr:colOff>132300</xdr:colOff>
          <xdr:row>22</xdr:row>
          <xdr:rowOff>203596</xdr:rowOff>
        </xdr:to>
        <xdr:grpSp>
          <xdr:nvGrpSpPr>
            <xdr:cNvPr id="145" name="Gruppieren 144">
              <a:extLst>
                <a:ext uri="{FF2B5EF4-FFF2-40B4-BE49-F238E27FC236}">
                  <a16:creationId xmlns:a16="http://schemas.microsoft.com/office/drawing/2014/main" id="{00000000-0008-0000-0400-000091000000}"/>
                </a:ext>
              </a:extLst>
            </xdr:cNvPr>
            <xdr:cNvGrpSpPr/>
          </xdr:nvGrpSpPr>
          <xdr:grpSpPr>
            <a:xfrm>
              <a:off x="4427409" y="6623751"/>
              <a:ext cx="2341911" cy="194005"/>
              <a:chOff x="3581388" y="2104863"/>
              <a:chExt cx="2247895" cy="276226"/>
            </a:xfrm>
          </xdr:grpSpPr>
          <xdr:sp macro="" textlink="">
            <xdr:nvSpPr>
              <xdr:cNvPr id="398428" name="Group Box 92" hidden="1">
                <a:extLst>
                  <a:ext uri="{63B3BB69-23CF-44E3-9099-C40C66FF867C}">
                    <a14:compatExt spid="_x0000_s398428"/>
                  </a:ext>
                  <a:ext uri="{FF2B5EF4-FFF2-40B4-BE49-F238E27FC236}">
                    <a16:creationId xmlns:a16="http://schemas.microsoft.com/office/drawing/2014/main" id="{00000000-0008-0000-0400-00005C140600}"/>
                  </a:ext>
                </a:extLst>
              </xdr:cNvPr>
              <xdr:cNvSpPr/>
            </xdr:nvSpPr>
            <xdr:spPr bwMode="auto">
              <a:xfrm>
                <a:off x="3581388"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8429" name="Option Button 93" hidden="1">
                <a:extLst>
                  <a:ext uri="{63B3BB69-23CF-44E3-9099-C40C66FF867C}">
                    <a14:compatExt spid="_x0000_s398429"/>
                  </a:ext>
                  <a:ext uri="{FF2B5EF4-FFF2-40B4-BE49-F238E27FC236}">
                    <a16:creationId xmlns:a16="http://schemas.microsoft.com/office/drawing/2014/main" id="{00000000-0008-0000-0400-00005D14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30" name="Option Button 94" hidden="1">
                <a:extLst>
                  <a:ext uri="{63B3BB69-23CF-44E3-9099-C40C66FF867C}">
                    <a14:compatExt spid="_x0000_s398430"/>
                  </a:ext>
                  <a:ext uri="{FF2B5EF4-FFF2-40B4-BE49-F238E27FC236}">
                    <a16:creationId xmlns:a16="http://schemas.microsoft.com/office/drawing/2014/main" id="{00000000-0008-0000-0400-00005E14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31" name="Option Button 95" hidden="1">
                <a:extLst>
                  <a:ext uri="{63B3BB69-23CF-44E3-9099-C40C66FF867C}">
                    <a14:compatExt spid="_x0000_s398431"/>
                  </a:ext>
                  <a:ext uri="{FF2B5EF4-FFF2-40B4-BE49-F238E27FC236}">
                    <a16:creationId xmlns:a16="http://schemas.microsoft.com/office/drawing/2014/main" id="{00000000-0008-0000-0400-00005F14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32" name="Option Button 96" hidden="1">
                <a:extLst>
                  <a:ext uri="{63B3BB69-23CF-44E3-9099-C40C66FF867C}">
                    <a14:compatExt spid="_x0000_s398432"/>
                  </a:ext>
                  <a:ext uri="{FF2B5EF4-FFF2-40B4-BE49-F238E27FC236}">
                    <a16:creationId xmlns:a16="http://schemas.microsoft.com/office/drawing/2014/main" id="{00000000-0008-0000-0400-00006014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33" name="Option Button 97" hidden="1">
                <a:extLst>
                  <a:ext uri="{63B3BB69-23CF-44E3-9099-C40C66FF867C}">
                    <a14:compatExt spid="_x0000_s398433"/>
                  </a:ext>
                  <a:ext uri="{FF2B5EF4-FFF2-40B4-BE49-F238E27FC236}">
                    <a16:creationId xmlns:a16="http://schemas.microsoft.com/office/drawing/2014/main" id="{00000000-0008-0000-0400-00006114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editAs="oneCell">
    <xdr:from>
      <xdr:col>0</xdr:col>
      <xdr:colOff>0</xdr:colOff>
      <xdr:row>22</xdr:row>
      <xdr:rowOff>361951</xdr:rowOff>
    </xdr:from>
    <xdr:to>
      <xdr:col>1</xdr:col>
      <xdr:colOff>55245</xdr:colOff>
      <xdr:row>24</xdr:row>
      <xdr:rowOff>180976</xdr:rowOff>
    </xdr:to>
    <xdr:pic>
      <xdr:nvPicPr>
        <xdr:cNvPr id="153" name="Picture 2">
          <a:extLst>
            <a:ext uri="{FF2B5EF4-FFF2-40B4-BE49-F238E27FC236}">
              <a16:creationId xmlns:a16="http://schemas.microsoft.com/office/drawing/2014/main" id="{00000000-0008-0000-0400-000099000000}"/>
            </a:ext>
          </a:extLst>
        </xdr:cNvPr>
        <xdr:cNvPicPr>
          <a:picLocks noChangeAspect="1" noChangeArrowheads="1"/>
        </xdr:cNvPicPr>
      </xdr:nvPicPr>
      <xdr:blipFill rotWithShape="1">
        <a:blip xmlns:r="http://schemas.openxmlformats.org/officeDocument/2006/relationships" r:embed="rId3" cstate="print">
          <a:clrChange>
            <a:clrFrom>
              <a:srgbClr val="F3F3F4"/>
            </a:clrFrom>
            <a:clrTo>
              <a:srgbClr val="F3F3F4">
                <a:alpha val="0"/>
              </a:srgbClr>
            </a:clrTo>
          </a:clrChange>
          <a:duotone>
            <a:prstClr val="black"/>
            <a:schemeClr val="tx2">
              <a:tint val="45000"/>
              <a:satMod val="400000"/>
            </a:schemeClr>
          </a:duotone>
        </a:blip>
        <a:srcRect l="81250" t="12592" r="3728" b="53622"/>
        <a:stretch/>
      </xdr:blipFill>
      <xdr:spPr bwMode="auto">
        <a:xfrm>
          <a:off x="0" y="6810376"/>
          <a:ext cx="521970" cy="419100"/>
        </a:xfrm>
        <a:prstGeom prst="rect">
          <a:avLst/>
        </a:prstGeom>
        <a:noFill/>
        <a:ln w="9525">
          <a:noFill/>
          <a:miter lim="800000"/>
          <a:headEnd/>
          <a:tailEnd/>
        </a:ln>
      </xdr:spPr>
    </xdr:pic>
    <xdr:clientData/>
  </xdr:twoCellAnchor>
  <xdr:twoCellAnchor editAs="oneCell">
    <xdr:from>
      <xdr:col>0</xdr:col>
      <xdr:colOff>66675</xdr:colOff>
      <xdr:row>28</xdr:row>
      <xdr:rowOff>1</xdr:rowOff>
    </xdr:from>
    <xdr:to>
      <xdr:col>1</xdr:col>
      <xdr:colOff>62865</xdr:colOff>
      <xdr:row>29</xdr:row>
      <xdr:rowOff>314326</xdr:rowOff>
    </xdr:to>
    <xdr:pic>
      <xdr:nvPicPr>
        <xdr:cNvPr id="154" name="Picture 2">
          <a:extLst>
            <a:ext uri="{FF2B5EF4-FFF2-40B4-BE49-F238E27FC236}">
              <a16:creationId xmlns:a16="http://schemas.microsoft.com/office/drawing/2014/main" id="{00000000-0008-0000-0400-00009A000000}"/>
            </a:ext>
          </a:extLst>
        </xdr:cNvPr>
        <xdr:cNvPicPr>
          <a:picLocks noChangeAspect="1" noChangeArrowheads="1"/>
        </xdr:cNvPicPr>
      </xdr:nvPicPr>
      <xdr:blipFill rotWithShape="1">
        <a:blip xmlns:r="http://schemas.openxmlformats.org/officeDocument/2006/relationships" r:embed="rId2" cstate="print">
          <a:clrChange>
            <a:clrFrom>
              <a:srgbClr val="F3F3F4"/>
            </a:clrFrom>
            <a:clrTo>
              <a:srgbClr val="F3F3F4">
                <a:alpha val="0"/>
              </a:srgbClr>
            </a:clrTo>
          </a:clrChange>
          <a:duotone>
            <a:prstClr val="black"/>
            <a:schemeClr val="tx2">
              <a:tint val="45000"/>
              <a:satMod val="400000"/>
            </a:schemeClr>
          </a:duotone>
        </a:blip>
        <a:srcRect l="3129" t="2492" r="84481" b="63240"/>
        <a:stretch/>
      </xdr:blipFill>
      <xdr:spPr bwMode="auto">
        <a:xfrm>
          <a:off x="66675" y="8648701"/>
          <a:ext cx="462915" cy="514350"/>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editAs="oneCell">
        <xdr:from>
          <xdr:col>6</xdr:col>
          <xdr:colOff>76389</xdr:colOff>
          <xdr:row>29</xdr:row>
          <xdr:rowOff>9591</xdr:rowOff>
        </xdr:from>
        <xdr:to>
          <xdr:col>16</xdr:col>
          <xdr:colOff>132300</xdr:colOff>
          <xdr:row>29</xdr:row>
          <xdr:rowOff>203596</xdr:rowOff>
        </xdr:to>
        <xdr:grpSp>
          <xdr:nvGrpSpPr>
            <xdr:cNvPr id="156" name="Gruppieren 155">
              <a:extLst>
                <a:ext uri="{FF2B5EF4-FFF2-40B4-BE49-F238E27FC236}">
                  <a16:creationId xmlns:a16="http://schemas.microsoft.com/office/drawing/2014/main" id="{00000000-0008-0000-0400-00009C000000}"/>
                </a:ext>
              </a:extLst>
            </xdr:cNvPr>
            <xdr:cNvGrpSpPr/>
          </xdr:nvGrpSpPr>
          <xdr:grpSpPr>
            <a:xfrm>
              <a:off x="4427409" y="9001191"/>
              <a:ext cx="2341911" cy="194005"/>
              <a:chOff x="3581388" y="2104863"/>
              <a:chExt cx="2247895" cy="276226"/>
            </a:xfrm>
          </xdr:grpSpPr>
          <xdr:sp macro="" textlink="">
            <xdr:nvSpPr>
              <xdr:cNvPr id="398434" name="Group Box 98" hidden="1">
                <a:extLst>
                  <a:ext uri="{63B3BB69-23CF-44E3-9099-C40C66FF867C}">
                    <a14:compatExt spid="_x0000_s398434"/>
                  </a:ext>
                  <a:ext uri="{FF2B5EF4-FFF2-40B4-BE49-F238E27FC236}">
                    <a16:creationId xmlns:a16="http://schemas.microsoft.com/office/drawing/2014/main" id="{00000000-0008-0000-0400-000062140600}"/>
                  </a:ext>
                </a:extLst>
              </xdr:cNvPr>
              <xdr:cNvSpPr/>
            </xdr:nvSpPr>
            <xdr:spPr bwMode="auto">
              <a:xfrm>
                <a:off x="3581388"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8435" name="Option Button 99" hidden="1">
                <a:extLst>
                  <a:ext uri="{63B3BB69-23CF-44E3-9099-C40C66FF867C}">
                    <a14:compatExt spid="_x0000_s398435"/>
                  </a:ext>
                  <a:ext uri="{FF2B5EF4-FFF2-40B4-BE49-F238E27FC236}">
                    <a16:creationId xmlns:a16="http://schemas.microsoft.com/office/drawing/2014/main" id="{00000000-0008-0000-0400-00006314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36" name="Option Button 100" hidden="1">
                <a:extLst>
                  <a:ext uri="{63B3BB69-23CF-44E3-9099-C40C66FF867C}">
                    <a14:compatExt spid="_x0000_s398436"/>
                  </a:ext>
                  <a:ext uri="{FF2B5EF4-FFF2-40B4-BE49-F238E27FC236}">
                    <a16:creationId xmlns:a16="http://schemas.microsoft.com/office/drawing/2014/main" id="{00000000-0008-0000-0400-00006414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37" name="Option Button 101" hidden="1">
                <a:extLst>
                  <a:ext uri="{63B3BB69-23CF-44E3-9099-C40C66FF867C}">
                    <a14:compatExt spid="_x0000_s398437"/>
                  </a:ext>
                  <a:ext uri="{FF2B5EF4-FFF2-40B4-BE49-F238E27FC236}">
                    <a16:creationId xmlns:a16="http://schemas.microsoft.com/office/drawing/2014/main" id="{00000000-0008-0000-0400-00006514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38" name="Option Button 102" hidden="1">
                <a:extLst>
                  <a:ext uri="{63B3BB69-23CF-44E3-9099-C40C66FF867C}">
                    <a14:compatExt spid="_x0000_s398438"/>
                  </a:ext>
                  <a:ext uri="{FF2B5EF4-FFF2-40B4-BE49-F238E27FC236}">
                    <a16:creationId xmlns:a16="http://schemas.microsoft.com/office/drawing/2014/main" id="{00000000-0008-0000-0400-00006614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39" name="Option Button 103" hidden="1">
                <a:extLst>
                  <a:ext uri="{63B3BB69-23CF-44E3-9099-C40C66FF867C}">
                    <a14:compatExt spid="_x0000_s398439"/>
                  </a:ext>
                  <a:ext uri="{FF2B5EF4-FFF2-40B4-BE49-F238E27FC236}">
                    <a16:creationId xmlns:a16="http://schemas.microsoft.com/office/drawing/2014/main" id="{00000000-0008-0000-0400-00006714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76389</xdr:colOff>
          <xdr:row>30</xdr:row>
          <xdr:rowOff>9615</xdr:rowOff>
        </xdr:from>
        <xdr:to>
          <xdr:col>16</xdr:col>
          <xdr:colOff>132300</xdr:colOff>
          <xdr:row>30</xdr:row>
          <xdr:rowOff>194485</xdr:rowOff>
        </xdr:to>
        <xdr:grpSp>
          <xdr:nvGrpSpPr>
            <xdr:cNvPr id="165" name="Gruppieren 164">
              <a:extLst>
                <a:ext uri="{FF2B5EF4-FFF2-40B4-BE49-F238E27FC236}">
                  <a16:creationId xmlns:a16="http://schemas.microsoft.com/office/drawing/2014/main" id="{00000000-0008-0000-0400-0000A5000000}"/>
                </a:ext>
              </a:extLst>
            </xdr:cNvPr>
            <xdr:cNvGrpSpPr/>
          </xdr:nvGrpSpPr>
          <xdr:grpSpPr>
            <a:xfrm>
              <a:off x="4427409" y="9397455"/>
              <a:ext cx="2341911" cy="184870"/>
              <a:chOff x="3581388" y="2105309"/>
              <a:chExt cx="2247895" cy="276226"/>
            </a:xfrm>
          </xdr:grpSpPr>
          <xdr:sp macro="" textlink="">
            <xdr:nvSpPr>
              <xdr:cNvPr id="398440" name="Group Box 104" hidden="1">
                <a:extLst>
                  <a:ext uri="{63B3BB69-23CF-44E3-9099-C40C66FF867C}">
                    <a14:compatExt spid="_x0000_s398440"/>
                  </a:ext>
                  <a:ext uri="{FF2B5EF4-FFF2-40B4-BE49-F238E27FC236}">
                    <a16:creationId xmlns:a16="http://schemas.microsoft.com/office/drawing/2014/main" id="{00000000-0008-0000-0400-000068140600}"/>
                  </a:ext>
                </a:extLst>
              </xdr:cNvPr>
              <xdr:cNvSpPr/>
            </xdr:nvSpPr>
            <xdr:spPr bwMode="auto">
              <a:xfrm>
                <a:off x="3581388" y="2105309"/>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8441" name="Option Button 105" hidden="1">
                <a:extLst>
                  <a:ext uri="{63B3BB69-23CF-44E3-9099-C40C66FF867C}">
                    <a14:compatExt spid="_x0000_s398441"/>
                  </a:ext>
                  <a:ext uri="{FF2B5EF4-FFF2-40B4-BE49-F238E27FC236}">
                    <a16:creationId xmlns:a16="http://schemas.microsoft.com/office/drawing/2014/main" id="{00000000-0008-0000-0400-000069140600}"/>
                  </a:ext>
                </a:extLst>
              </xdr:cNvPr>
              <xdr:cNvSpPr/>
            </xdr:nvSpPr>
            <xdr:spPr bwMode="auto">
              <a:xfrm>
                <a:off x="3705226" y="215264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42" name="Option Button 106" hidden="1">
                <a:extLst>
                  <a:ext uri="{63B3BB69-23CF-44E3-9099-C40C66FF867C}">
                    <a14:compatExt spid="_x0000_s398442"/>
                  </a:ext>
                  <a:ext uri="{FF2B5EF4-FFF2-40B4-BE49-F238E27FC236}">
                    <a16:creationId xmlns:a16="http://schemas.microsoft.com/office/drawing/2014/main" id="{00000000-0008-0000-0400-00006A140600}"/>
                  </a:ext>
                </a:extLst>
              </xdr:cNvPr>
              <xdr:cNvSpPr/>
            </xdr:nvSpPr>
            <xdr:spPr bwMode="auto">
              <a:xfrm>
                <a:off x="4143376" y="215264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43" name="Option Button 107" hidden="1">
                <a:extLst>
                  <a:ext uri="{63B3BB69-23CF-44E3-9099-C40C66FF867C}">
                    <a14:compatExt spid="_x0000_s398443"/>
                  </a:ext>
                  <a:ext uri="{FF2B5EF4-FFF2-40B4-BE49-F238E27FC236}">
                    <a16:creationId xmlns:a16="http://schemas.microsoft.com/office/drawing/2014/main" id="{00000000-0008-0000-0400-00006B140600}"/>
                  </a:ext>
                </a:extLst>
              </xdr:cNvPr>
              <xdr:cNvSpPr/>
            </xdr:nvSpPr>
            <xdr:spPr bwMode="auto">
              <a:xfrm>
                <a:off x="4581525" y="215264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44" name="Option Button 108" hidden="1">
                <a:extLst>
                  <a:ext uri="{63B3BB69-23CF-44E3-9099-C40C66FF867C}">
                    <a14:compatExt spid="_x0000_s398444"/>
                  </a:ext>
                  <a:ext uri="{FF2B5EF4-FFF2-40B4-BE49-F238E27FC236}">
                    <a16:creationId xmlns:a16="http://schemas.microsoft.com/office/drawing/2014/main" id="{00000000-0008-0000-0400-00006C140600}"/>
                  </a:ext>
                </a:extLst>
              </xdr:cNvPr>
              <xdr:cNvSpPr/>
            </xdr:nvSpPr>
            <xdr:spPr bwMode="auto">
              <a:xfrm>
                <a:off x="5019675" y="215264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45" name="Option Button 109" hidden="1">
                <a:extLst>
                  <a:ext uri="{63B3BB69-23CF-44E3-9099-C40C66FF867C}">
                    <a14:compatExt spid="_x0000_s398445"/>
                  </a:ext>
                  <a:ext uri="{FF2B5EF4-FFF2-40B4-BE49-F238E27FC236}">
                    <a16:creationId xmlns:a16="http://schemas.microsoft.com/office/drawing/2014/main" id="{00000000-0008-0000-0400-00006D140600}"/>
                  </a:ext>
                </a:extLst>
              </xdr:cNvPr>
              <xdr:cNvSpPr/>
            </xdr:nvSpPr>
            <xdr:spPr bwMode="auto">
              <a:xfrm>
                <a:off x="5457824" y="215264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editAs="oneCell">
    <xdr:from>
      <xdr:col>0</xdr:col>
      <xdr:colOff>1</xdr:colOff>
      <xdr:row>32</xdr:row>
      <xdr:rowOff>19050</xdr:rowOff>
    </xdr:from>
    <xdr:to>
      <xdr:col>0</xdr:col>
      <xdr:colOff>440263</xdr:colOff>
      <xdr:row>33</xdr:row>
      <xdr:rowOff>171450</xdr:rowOff>
    </xdr:to>
    <xdr:pic>
      <xdr:nvPicPr>
        <xdr:cNvPr id="173" name="Picture 2">
          <a:extLst>
            <a:ext uri="{FF2B5EF4-FFF2-40B4-BE49-F238E27FC236}">
              <a16:creationId xmlns:a16="http://schemas.microsoft.com/office/drawing/2014/main" id="{00000000-0008-0000-0400-0000AD000000}"/>
            </a:ext>
          </a:extLst>
        </xdr:cNvPr>
        <xdr:cNvPicPr>
          <a:picLocks noChangeAspect="1" noChangeArrowheads="1"/>
        </xdr:cNvPicPr>
      </xdr:nvPicPr>
      <xdr:blipFill rotWithShape="1">
        <a:blip xmlns:r="http://schemas.openxmlformats.org/officeDocument/2006/relationships" r:embed="rId2" cstate="print">
          <a:clrChange>
            <a:clrFrom>
              <a:srgbClr val="F3F3F4"/>
            </a:clrFrom>
            <a:clrTo>
              <a:srgbClr val="F3F3F4">
                <a:alpha val="0"/>
              </a:srgbClr>
            </a:clrTo>
          </a:clrChange>
          <a:duotone>
            <a:prstClr val="black"/>
            <a:schemeClr val="tx2">
              <a:tint val="45000"/>
              <a:satMod val="400000"/>
            </a:schemeClr>
          </a:duotone>
        </a:blip>
        <a:srcRect l="52889" t="5919" r="29286" b="58567"/>
        <a:stretch/>
      </xdr:blipFill>
      <xdr:spPr bwMode="auto">
        <a:xfrm>
          <a:off x="1" y="10220325"/>
          <a:ext cx="440262" cy="3524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editAs="oneCell">
        <xdr:from>
          <xdr:col>6</xdr:col>
          <xdr:colOff>76389</xdr:colOff>
          <xdr:row>31</xdr:row>
          <xdr:rowOff>9591</xdr:rowOff>
        </xdr:from>
        <xdr:to>
          <xdr:col>16</xdr:col>
          <xdr:colOff>132300</xdr:colOff>
          <xdr:row>31</xdr:row>
          <xdr:rowOff>203596</xdr:rowOff>
        </xdr:to>
        <xdr:grpSp>
          <xdr:nvGrpSpPr>
            <xdr:cNvPr id="175" name="Gruppieren 174">
              <a:extLst>
                <a:ext uri="{FF2B5EF4-FFF2-40B4-BE49-F238E27FC236}">
                  <a16:creationId xmlns:a16="http://schemas.microsoft.com/office/drawing/2014/main" id="{00000000-0008-0000-0400-0000AF000000}"/>
                </a:ext>
              </a:extLst>
            </xdr:cNvPr>
            <xdr:cNvGrpSpPr/>
          </xdr:nvGrpSpPr>
          <xdr:grpSpPr>
            <a:xfrm>
              <a:off x="4427409" y="9793671"/>
              <a:ext cx="2341911" cy="194005"/>
              <a:chOff x="3581388" y="2104863"/>
              <a:chExt cx="2247895" cy="276226"/>
            </a:xfrm>
          </xdr:grpSpPr>
          <xdr:sp macro="" textlink="">
            <xdr:nvSpPr>
              <xdr:cNvPr id="398446" name="Group Box 110" hidden="1">
                <a:extLst>
                  <a:ext uri="{63B3BB69-23CF-44E3-9099-C40C66FF867C}">
                    <a14:compatExt spid="_x0000_s398446"/>
                  </a:ext>
                  <a:ext uri="{FF2B5EF4-FFF2-40B4-BE49-F238E27FC236}">
                    <a16:creationId xmlns:a16="http://schemas.microsoft.com/office/drawing/2014/main" id="{00000000-0008-0000-0400-00006E140600}"/>
                  </a:ext>
                </a:extLst>
              </xdr:cNvPr>
              <xdr:cNvSpPr/>
            </xdr:nvSpPr>
            <xdr:spPr bwMode="auto">
              <a:xfrm>
                <a:off x="3581388"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8447" name="Option Button 111" hidden="1">
                <a:extLst>
                  <a:ext uri="{63B3BB69-23CF-44E3-9099-C40C66FF867C}">
                    <a14:compatExt spid="_x0000_s398447"/>
                  </a:ext>
                  <a:ext uri="{FF2B5EF4-FFF2-40B4-BE49-F238E27FC236}">
                    <a16:creationId xmlns:a16="http://schemas.microsoft.com/office/drawing/2014/main" id="{00000000-0008-0000-0400-00006F14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48" name="Option Button 112" hidden="1">
                <a:extLst>
                  <a:ext uri="{63B3BB69-23CF-44E3-9099-C40C66FF867C}">
                    <a14:compatExt spid="_x0000_s398448"/>
                  </a:ext>
                  <a:ext uri="{FF2B5EF4-FFF2-40B4-BE49-F238E27FC236}">
                    <a16:creationId xmlns:a16="http://schemas.microsoft.com/office/drawing/2014/main" id="{00000000-0008-0000-0400-00007014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49" name="Option Button 113" hidden="1">
                <a:extLst>
                  <a:ext uri="{63B3BB69-23CF-44E3-9099-C40C66FF867C}">
                    <a14:compatExt spid="_x0000_s398449"/>
                  </a:ext>
                  <a:ext uri="{FF2B5EF4-FFF2-40B4-BE49-F238E27FC236}">
                    <a16:creationId xmlns:a16="http://schemas.microsoft.com/office/drawing/2014/main" id="{00000000-0008-0000-0400-00007114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50" name="Option Button 114" hidden="1">
                <a:extLst>
                  <a:ext uri="{63B3BB69-23CF-44E3-9099-C40C66FF867C}">
                    <a14:compatExt spid="_x0000_s398450"/>
                  </a:ext>
                  <a:ext uri="{FF2B5EF4-FFF2-40B4-BE49-F238E27FC236}">
                    <a16:creationId xmlns:a16="http://schemas.microsoft.com/office/drawing/2014/main" id="{00000000-0008-0000-0400-00007214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51" name="Option Button 115" hidden="1">
                <a:extLst>
                  <a:ext uri="{63B3BB69-23CF-44E3-9099-C40C66FF867C}">
                    <a14:compatExt spid="_x0000_s398451"/>
                  </a:ext>
                  <a:ext uri="{FF2B5EF4-FFF2-40B4-BE49-F238E27FC236}">
                    <a16:creationId xmlns:a16="http://schemas.microsoft.com/office/drawing/2014/main" id="{00000000-0008-0000-0400-00007314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76393</xdr:colOff>
          <xdr:row>33</xdr:row>
          <xdr:rowOff>19237</xdr:rowOff>
        </xdr:from>
        <xdr:to>
          <xdr:col>16</xdr:col>
          <xdr:colOff>132301</xdr:colOff>
          <xdr:row>33</xdr:row>
          <xdr:rowOff>204105</xdr:rowOff>
        </xdr:to>
        <xdr:grpSp>
          <xdr:nvGrpSpPr>
            <xdr:cNvPr id="184" name="Gruppieren 183">
              <a:extLst>
                <a:ext uri="{FF2B5EF4-FFF2-40B4-BE49-F238E27FC236}">
                  <a16:creationId xmlns:a16="http://schemas.microsoft.com/office/drawing/2014/main" id="{00000000-0008-0000-0400-0000B8000000}"/>
                </a:ext>
              </a:extLst>
            </xdr:cNvPr>
            <xdr:cNvGrpSpPr/>
          </xdr:nvGrpSpPr>
          <xdr:grpSpPr>
            <a:xfrm>
              <a:off x="4427413" y="10550077"/>
              <a:ext cx="2341908" cy="184868"/>
              <a:chOff x="3581401" y="2105553"/>
              <a:chExt cx="2247892" cy="276222"/>
            </a:xfrm>
          </xdr:grpSpPr>
          <xdr:sp macro="" textlink="">
            <xdr:nvSpPr>
              <xdr:cNvPr id="398452" name="Group Box 116" hidden="1">
                <a:extLst>
                  <a:ext uri="{63B3BB69-23CF-44E3-9099-C40C66FF867C}">
                    <a14:compatExt spid="_x0000_s398452"/>
                  </a:ext>
                  <a:ext uri="{FF2B5EF4-FFF2-40B4-BE49-F238E27FC236}">
                    <a16:creationId xmlns:a16="http://schemas.microsoft.com/office/drawing/2014/main" id="{00000000-0008-0000-0400-000074140600}"/>
                  </a:ext>
                </a:extLst>
              </xdr:cNvPr>
              <xdr:cNvSpPr/>
            </xdr:nvSpPr>
            <xdr:spPr bwMode="auto">
              <a:xfrm>
                <a:off x="3581401" y="2105553"/>
                <a:ext cx="2247892" cy="276222"/>
              </a:xfrm>
              <a:prstGeom prst="rect">
                <a:avLst/>
              </a:prstGeom>
              <a:noFill/>
              <a:ln w="9525">
                <a:miter lim="800000"/>
                <a:headEnd/>
                <a:tailEnd/>
              </a:ln>
              <a:extLst>
                <a:ext uri="{909E8E84-426E-40DD-AFC4-6F175D3DCCD1}">
                  <a14:hiddenFill>
                    <a:noFill/>
                  </a14:hiddenFill>
                </a:ext>
              </a:extLst>
            </xdr:spPr>
          </xdr:sp>
          <xdr:sp macro="" textlink="">
            <xdr:nvSpPr>
              <xdr:cNvPr id="398453" name="Option Button 117" hidden="1">
                <a:extLst>
                  <a:ext uri="{63B3BB69-23CF-44E3-9099-C40C66FF867C}">
                    <a14:compatExt spid="_x0000_s398453"/>
                  </a:ext>
                  <a:ext uri="{FF2B5EF4-FFF2-40B4-BE49-F238E27FC236}">
                    <a16:creationId xmlns:a16="http://schemas.microsoft.com/office/drawing/2014/main" id="{00000000-0008-0000-0400-000075140600}"/>
                  </a:ext>
                </a:extLst>
              </xdr:cNvPr>
              <xdr:cNvSpPr/>
            </xdr:nvSpPr>
            <xdr:spPr bwMode="auto">
              <a:xfrm>
                <a:off x="3705225" y="2152650"/>
                <a:ext cx="215999"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54" name="Option Button 118" hidden="1">
                <a:extLst>
                  <a:ext uri="{63B3BB69-23CF-44E3-9099-C40C66FF867C}">
                    <a14:compatExt spid="_x0000_s398454"/>
                  </a:ext>
                  <a:ext uri="{FF2B5EF4-FFF2-40B4-BE49-F238E27FC236}">
                    <a16:creationId xmlns:a16="http://schemas.microsoft.com/office/drawing/2014/main" id="{00000000-0008-0000-0400-000076140600}"/>
                  </a:ext>
                </a:extLst>
              </xdr:cNvPr>
              <xdr:cNvSpPr/>
            </xdr:nvSpPr>
            <xdr:spPr bwMode="auto">
              <a:xfrm>
                <a:off x="4143376" y="2152650"/>
                <a:ext cx="215999"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55" name="Option Button 119" hidden="1">
                <a:extLst>
                  <a:ext uri="{63B3BB69-23CF-44E3-9099-C40C66FF867C}">
                    <a14:compatExt spid="_x0000_s398455"/>
                  </a:ext>
                  <a:ext uri="{FF2B5EF4-FFF2-40B4-BE49-F238E27FC236}">
                    <a16:creationId xmlns:a16="http://schemas.microsoft.com/office/drawing/2014/main" id="{00000000-0008-0000-0400-000077140600}"/>
                  </a:ext>
                </a:extLst>
              </xdr:cNvPr>
              <xdr:cNvSpPr/>
            </xdr:nvSpPr>
            <xdr:spPr bwMode="auto">
              <a:xfrm>
                <a:off x="4581526" y="2152650"/>
                <a:ext cx="215999"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56" name="Option Button 120" hidden="1">
                <a:extLst>
                  <a:ext uri="{63B3BB69-23CF-44E3-9099-C40C66FF867C}">
                    <a14:compatExt spid="_x0000_s398456"/>
                  </a:ext>
                  <a:ext uri="{FF2B5EF4-FFF2-40B4-BE49-F238E27FC236}">
                    <a16:creationId xmlns:a16="http://schemas.microsoft.com/office/drawing/2014/main" id="{00000000-0008-0000-0400-000078140600}"/>
                  </a:ext>
                </a:extLst>
              </xdr:cNvPr>
              <xdr:cNvSpPr/>
            </xdr:nvSpPr>
            <xdr:spPr bwMode="auto">
              <a:xfrm>
                <a:off x="5019675" y="2152650"/>
                <a:ext cx="215999"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57" name="Option Button 121" hidden="1">
                <a:extLst>
                  <a:ext uri="{63B3BB69-23CF-44E3-9099-C40C66FF867C}">
                    <a14:compatExt spid="_x0000_s398457"/>
                  </a:ext>
                  <a:ext uri="{FF2B5EF4-FFF2-40B4-BE49-F238E27FC236}">
                    <a16:creationId xmlns:a16="http://schemas.microsoft.com/office/drawing/2014/main" id="{00000000-0008-0000-0400-000079140600}"/>
                  </a:ext>
                </a:extLst>
              </xdr:cNvPr>
              <xdr:cNvSpPr/>
            </xdr:nvSpPr>
            <xdr:spPr bwMode="auto">
              <a:xfrm>
                <a:off x="5457826" y="2152650"/>
                <a:ext cx="215999"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76393</xdr:colOff>
          <xdr:row>34</xdr:row>
          <xdr:rowOff>19053</xdr:rowOff>
        </xdr:from>
        <xdr:to>
          <xdr:col>16</xdr:col>
          <xdr:colOff>132301</xdr:colOff>
          <xdr:row>34</xdr:row>
          <xdr:rowOff>194786</xdr:rowOff>
        </xdr:to>
        <xdr:grpSp>
          <xdr:nvGrpSpPr>
            <xdr:cNvPr id="193" name="Gruppieren 192">
              <a:extLst>
                <a:ext uri="{FF2B5EF4-FFF2-40B4-BE49-F238E27FC236}">
                  <a16:creationId xmlns:a16="http://schemas.microsoft.com/office/drawing/2014/main" id="{00000000-0008-0000-0400-0000C1000000}"/>
                </a:ext>
              </a:extLst>
            </xdr:cNvPr>
            <xdr:cNvGrpSpPr/>
          </xdr:nvGrpSpPr>
          <xdr:grpSpPr>
            <a:xfrm>
              <a:off x="4427413" y="10946133"/>
              <a:ext cx="2341908" cy="175733"/>
              <a:chOff x="3581401" y="2105311"/>
              <a:chExt cx="2247892" cy="276224"/>
            </a:xfrm>
          </xdr:grpSpPr>
          <xdr:sp macro="" textlink="">
            <xdr:nvSpPr>
              <xdr:cNvPr id="398458" name="Group Box 122" hidden="1">
                <a:extLst>
                  <a:ext uri="{63B3BB69-23CF-44E3-9099-C40C66FF867C}">
                    <a14:compatExt spid="_x0000_s398458"/>
                  </a:ext>
                  <a:ext uri="{FF2B5EF4-FFF2-40B4-BE49-F238E27FC236}">
                    <a16:creationId xmlns:a16="http://schemas.microsoft.com/office/drawing/2014/main" id="{00000000-0008-0000-0400-00007A140600}"/>
                  </a:ext>
                </a:extLst>
              </xdr:cNvPr>
              <xdr:cNvSpPr/>
            </xdr:nvSpPr>
            <xdr:spPr bwMode="auto">
              <a:xfrm>
                <a:off x="3581401" y="2105311"/>
                <a:ext cx="2247892" cy="276224"/>
              </a:xfrm>
              <a:prstGeom prst="rect">
                <a:avLst/>
              </a:prstGeom>
              <a:noFill/>
              <a:ln w="9525">
                <a:miter lim="800000"/>
                <a:headEnd/>
                <a:tailEnd/>
              </a:ln>
              <a:extLst>
                <a:ext uri="{909E8E84-426E-40DD-AFC4-6F175D3DCCD1}">
                  <a14:hiddenFill>
                    <a:noFill/>
                  </a14:hiddenFill>
                </a:ext>
              </a:extLst>
            </xdr:spPr>
          </xdr:sp>
          <xdr:sp macro="" textlink="">
            <xdr:nvSpPr>
              <xdr:cNvPr id="398459" name="Option Button 123" hidden="1">
                <a:extLst>
                  <a:ext uri="{63B3BB69-23CF-44E3-9099-C40C66FF867C}">
                    <a14:compatExt spid="_x0000_s398459"/>
                  </a:ext>
                  <a:ext uri="{FF2B5EF4-FFF2-40B4-BE49-F238E27FC236}">
                    <a16:creationId xmlns:a16="http://schemas.microsoft.com/office/drawing/2014/main" id="{00000000-0008-0000-0400-00007B140600}"/>
                  </a:ext>
                </a:extLst>
              </xdr:cNvPr>
              <xdr:cNvSpPr/>
            </xdr:nvSpPr>
            <xdr:spPr bwMode="auto">
              <a:xfrm>
                <a:off x="370522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60" name="Option Button 124" hidden="1">
                <a:extLst>
                  <a:ext uri="{63B3BB69-23CF-44E3-9099-C40C66FF867C}">
                    <a14:compatExt spid="_x0000_s398460"/>
                  </a:ext>
                  <a:ext uri="{FF2B5EF4-FFF2-40B4-BE49-F238E27FC236}">
                    <a16:creationId xmlns:a16="http://schemas.microsoft.com/office/drawing/2014/main" id="{00000000-0008-0000-0400-00007C140600}"/>
                  </a:ext>
                </a:extLst>
              </xdr:cNvPr>
              <xdr:cNvSpPr/>
            </xdr:nvSpPr>
            <xdr:spPr bwMode="auto">
              <a:xfrm>
                <a:off x="414337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61" name="Option Button 125" hidden="1">
                <a:extLst>
                  <a:ext uri="{63B3BB69-23CF-44E3-9099-C40C66FF867C}">
                    <a14:compatExt spid="_x0000_s398461"/>
                  </a:ext>
                  <a:ext uri="{FF2B5EF4-FFF2-40B4-BE49-F238E27FC236}">
                    <a16:creationId xmlns:a16="http://schemas.microsoft.com/office/drawing/2014/main" id="{00000000-0008-0000-0400-00007D140600}"/>
                  </a:ext>
                </a:extLst>
              </xdr:cNvPr>
              <xdr:cNvSpPr/>
            </xdr:nvSpPr>
            <xdr:spPr bwMode="auto">
              <a:xfrm>
                <a:off x="45815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62" name="Option Button 126" hidden="1">
                <a:extLst>
                  <a:ext uri="{63B3BB69-23CF-44E3-9099-C40C66FF867C}">
                    <a14:compatExt spid="_x0000_s398462"/>
                  </a:ext>
                  <a:ext uri="{FF2B5EF4-FFF2-40B4-BE49-F238E27FC236}">
                    <a16:creationId xmlns:a16="http://schemas.microsoft.com/office/drawing/2014/main" id="{00000000-0008-0000-0400-00007E140600}"/>
                  </a:ext>
                </a:extLst>
              </xdr:cNvPr>
              <xdr:cNvSpPr/>
            </xdr:nvSpPr>
            <xdr:spPr bwMode="auto">
              <a:xfrm>
                <a:off x="501967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63" name="Option Button 127" hidden="1">
                <a:extLst>
                  <a:ext uri="{63B3BB69-23CF-44E3-9099-C40C66FF867C}">
                    <a14:compatExt spid="_x0000_s398463"/>
                  </a:ext>
                  <a:ext uri="{FF2B5EF4-FFF2-40B4-BE49-F238E27FC236}">
                    <a16:creationId xmlns:a16="http://schemas.microsoft.com/office/drawing/2014/main" id="{00000000-0008-0000-0400-00007F140600}"/>
                  </a:ext>
                </a:extLst>
              </xdr:cNvPr>
              <xdr:cNvSpPr/>
            </xdr:nvSpPr>
            <xdr:spPr bwMode="auto">
              <a:xfrm>
                <a:off x="54578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76393</xdr:colOff>
          <xdr:row>35</xdr:row>
          <xdr:rowOff>19053</xdr:rowOff>
        </xdr:from>
        <xdr:to>
          <xdr:col>16</xdr:col>
          <xdr:colOff>132301</xdr:colOff>
          <xdr:row>35</xdr:row>
          <xdr:rowOff>194786</xdr:rowOff>
        </xdr:to>
        <xdr:grpSp>
          <xdr:nvGrpSpPr>
            <xdr:cNvPr id="202" name="Gruppieren 201">
              <a:extLst>
                <a:ext uri="{FF2B5EF4-FFF2-40B4-BE49-F238E27FC236}">
                  <a16:creationId xmlns:a16="http://schemas.microsoft.com/office/drawing/2014/main" id="{00000000-0008-0000-0400-0000CA000000}"/>
                </a:ext>
              </a:extLst>
            </xdr:cNvPr>
            <xdr:cNvGrpSpPr/>
          </xdr:nvGrpSpPr>
          <xdr:grpSpPr>
            <a:xfrm>
              <a:off x="4427413" y="11342373"/>
              <a:ext cx="2341908" cy="175733"/>
              <a:chOff x="3581401" y="2105311"/>
              <a:chExt cx="2247892" cy="276224"/>
            </a:xfrm>
          </xdr:grpSpPr>
          <xdr:sp macro="" textlink="">
            <xdr:nvSpPr>
              <xdr:cNvPr id="398464" name="Group Box 128" hidden="1">
                <a:extLst>
                  <a:ext uri="{63B3BB69-23CF-44E3-9099-C40C66FF867C}">
                    <a14:compatExt spid="_x0000_s398464"/>
                  </a:ext>
                  <a:ext uri="{FF2B5EF4-FFF2-40B4-BE49-F238E27FC236}">
                    <a16:creationId xmlns:a16="http://schemas.microsoft.com/office/drawing/2014/main" id="{00000000-0008-0000-0400-000080140600}"/>
                  </a:ext>
                </a:extLst>
              </xdr:cNvPr>
              <xdr:cNvSpPr/>
            </xdr:nvSpPr>
            <xdr:spPr bwMode="auto">
              <a:xfrm>
                <a:off x="3581401" y="2105311"/>
                <a:ext cx="2247892" cy="276224"/>
              </a:xfrm>
              <a:prstGeom prst="rect">
                <a:avLst/>
              </a:prstGeom>
              <a:noFill/>
              <a:ln w="9525">
                <a:miter lim="800000"/>
                <a:headEnd/>
                <a:tailEnd/>
              </a:ln>
              <a:extLst>
                <a:ext uri="{909E8E84-426E-40DD-AFC4-6F175D3DCCD1}">
                  <a14:hiddenFill>
                    <a:noFill/>
                  </a14:hiddenFill>
                </a:ext>
              </a:extLst>
            </xdr:spPr>
          </xdr:sp>
          <xdr:sp macro="" textlink="">
            <xdr:nvSpPr>
              <xdr:cNvPr id="398465" name="Option Button 129" hidden="1">
                <a:extLst>
                  <a:ext uri="{63B3BB69-23CF-44E3-9099-C40C66FF867C}">
                    <a14:compatExt spid="_x0000_s398465"/>
                  </a:ext>
                  <a:ext uri="{FF2B5EF4-FFF2-40B4-BE49-F238E27FC236}">
                    <a16:creationId xmlns:a16="http://schemas.microsoft.com/office/drawing/2014/main" id="{00000000-0008-0000-0400-000081140600}"/>
                  </a:ext>
                </a:extLst>
              </xdr:cNvPr>
              <xdr:cNvSpPr/>
            </xdr:nvSpPr>
            <xdr:spPr bwMode="auto">
              <a:xfrm>
                <a:off x="370522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66" name="Option Button 130" hidden="1">
                <a:extLst>
                  <a:ext uri="{63B3BB69-23CF-44E3-9099-C40C66FF867C}">
                    <a14:compatExt spid="_x0000_s398466"/>
                  </a:ext>
                  <a:ext uri="{FF2B5EF4-FFF2-40B4-BE49-F238E27FC236}">
                    <a16:creationId xmlns:a16="http://schemas.microsoft.com/office/drawing/2014/main" id="{00000000-0008-0000-0400-000082140600}"/>
                  </a:ext>
                </a:extLst>
              </xdr:cNvPr>
              <xdr:cNvSpPr/>
            </xdr:nvSpPr>
            <xdr:spPr bwMode="auto">
              <a:xfrm>
                <a:off x="414337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67" name="Option Button 131" hidden="1">
                <a:extLst>
                  <a:ext uri="{63B3BB69-23CF-44E3-9099-C40C66FF867C}">
                    <a14:compatExt spid="_x0000_s398467"/>
                  </a:ext>
                  <a:ext uri="{FF2B5EF4-FFF2-40B4-BE49-F238E27FC236}">
                    <a16:creationId xmlns:a16="http://schemas.microsoft.com/office/drawing/2014/main" id="{00000000-0008-0000-0400-000083140600}"/>
                  </a:ext>
                </a:extLst>
              </xdr:cNvPr>
              <xdr:cNvSpPr/>
            </xdr:nvSpPr>
            <xdr:spPr bwMode="auto">
              <a:xfrm>
                <a:off x="45815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68" name="Option Button 132" hidden="1">
                <a:extLst>
                  <a:ext uri="{63B3BB69-23CF-44E3-9099-C40C66FF867C}">
                    <a14:compatExt spid="_x0000_s398468"/>
                  </a:ext>
                  <a:ext uri="{FF2B5EF4-FFF2-40B4-BE49-F238E27FC236}">
                    <a16:creationId xmlns:a16="http://schemas.microsoft.com/office/drawing/2014/main" id="{00000000-0008-0000-0400-000084140600}"/>
                  </a:ext>
                </a:extLst>
              </xdr:cNvPr>
              <xdr:cNvSpPr/>
            </xdr:nvSpPr>
            <xdr:spPr bwMode="auto">
              <a:xfrm>
                <a:off x="501967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69" name="Option Button 133" hidden="1">
                <a:extLst>
                  <a:ext uri="{63B3BB69-23CF-44E3-9099-C40C66FF867C}">
                    <a14:compatExt spid="_x0000_s398469"/>
                  </a:ext>
                  <a:ext uri="{FF2B5EF4-FFF2-40B4-BE49-F238E27FC236}">
                    <a16:creationId xmlns:a16="http://schemas.microsoft.com/office/drawing/2014/main" id="{00000000-0008-0000-0400-000085140600}"/>
                  </a:ext>
                </a:extLst>
              </xdr:cNvPr>
              <xdr:cNvSpPr/>
            </xdr:nvSpPr>
            <xdr:spPr bwMode="auto">
              <a:xfrm>
                <a:off x="54578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76393</xdr:colOff>
          <xdr:row>36</xdr:row>
          <xdr:rowOff>19053</xdr:rowOff>
        </xdr:from>
        <xdr:to>
          <xdr:col>16</xdr:col>
          <xdr:colOff>132301</xdr:colOff>
          <xdr:row>36</xdr:row>
          <xdr:rowOff>194786</xdr:rowOff>
        </xdr:to>
        <xdr:grpSp>
          <xdr:nvGrpSpPr>
            <xdr:cNvPr id="211" name="Gruppieren 210">
              <a:extLst>
                <a:ext uri="{FF2B5EF4-FFF2-40B4-BE49-F238E27FC236}">
                  <a16:creationId xmlns:a16="http://schemas.microsoft.com/office/drawing/2014/main" id="{00000000-0008-0000-0400-0000D3000000}"/>
                </a:ext>
              </a:extLst>
            </xdr:cNvPr>
            <xdr:cNvGrpSpPr/>
          </xdr:nvGrpSpPr>
          <xdr:grpSpPr>
            <a:xfrm>
              <a:off x="4427413" y="11738613"/>
              <a:ext cx="2341908" cy="175733"/>
              <a:chOff x="3581401" y="2105311"/>
              <a:chExt cx="2247892" cy="276224"/>
            </a:xfrm>
          </xdr:grpSpPr>
          <xdr:sp macro="" textlink="">
            <xdr:nvSpPr>
              <xdr:cNvPr id="398470" name="Group Box 134" hidden="1">
                <a:extLst>
                  <a:ext uri="{63B3BB69-23CF-44E3-9099-C40C66FF867C}">
                    <a14:compatExt spid="_x0000_s398470"/>
                  </a:ext>
                  <a:ext uri="{FF2B5EF4-FFF2-40B4-BE49-F238E27FC236}">
                    <a16:creationId xmlns:a16="http://schemas.microsoft.com/office/drawing/2014/main" id="{00000000-0008-0000-0400-000086140600}"/>
                  </a:ext>
                </a:extLst>
              </xdr:cNvPr>
              <xdr:cNvSpPr/>
            </xdr:nvSpPr>
            <xdr:spPr bwMode="auto">
              <a:xfrm>
                <a:off x="3581401" y="2105311"/>
                <a:ext cx="2247892" cy="276224"/>
              </a:xfrm>
              <a:prstGeom prst="rect">
                <a:avLst/>
              </a:prstGeom>
              <a:noFill/>
              <a:ln w="9525">
                <a:miter lim="800000"/>
                <a:headEnd/>
                <a:tailEnd/>
              </a:ln>
              <a:extLst>
                <a:ext uri="{909E8E84-426E-40DD-AFC4-6F175D3DCCD1}">
                  <a14:hiddenFill>
                    <a:noFill/>
                  </a14:hiddenFill>
                </a:ext>
              </a:extLst>
            </xdr:spPr>
          </xdr:sp>
          <xdr:sp macro="" textlink="">
            <xdr:nvSpPr>
              <xdr:cNvPr id="398471" name="Option Button 135" hidden="1">
                <a:extLst>
                  <a:ext uri="{63B3BB69-23CF-44E3-9099-C40C66FF867C}">
                    <a14:compatExt spid="_x0000_s398471"/>
                  </a:ext>
                  <a:ext uri="{FF2B5EF4-FFF2-40B4-BE49-F238E27FC236}">
                    <a16:creationId xmlns:a16="http://schemas.microsoft.com/office/drawing/2014/main" id="{00000000-0008-0000-0400-000087140600}"/>
                  </a:ext>
                </a:extLst>
              </xdr:cNvPr>
              <xdr:cNvSpPr/>
            </xdr:nvSpPr>
            <xdr:spPr bwMode="auto">
              <a:xfrm>
                <a:off x="370522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72" name="Option Button 136" hidden="1">
                <a:extLst>
                  <a:ext uri="{63B3BB69-23CF-44E3-9099-C40C66FF867C}">
                    <a14:compatExt spid="_x0000_s398472"/>
                  </a:ext>
                  <a:ext uri="{FF2B5EF4-FFF2-40B4-BE49-F238E27FC236}">
                    <a16:creationId xmlns:a16="http://schemas.microsoft.com/office/drawing/2014/main" id="{00000000-0008-0000-0400-000088140600}"/>
                  </a:ext>
                </a:extLst>
              </xdr:cNvPr>
              <xdr:cNvSpPr/>
            </xdr:nvSpPr>
            <xdr:spPr bwMode="auto">
              <a:xfrm>
                <a:off x="414337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73" name="Option Button 137" hidden="1">
                <a:extLst>
                  <a:ext uri="{63B3BB69-23CF-44E3-9099-C40C66FF867C}">
                    <a14:compatExt spid="_x0000_s398473"/>
                  </a:ext>
                  <a:ext uri="{FF2B5EF4-FFF2-40B4-BE49-F238E27FC236}">
                    <a16:creationId xmlns:a16="http://schemas.microsoft.com/office/drawing/2014/main" id="{00000000-0008-0000-0400-000089140600}"/>
                  </a:ext>
                </a:extLst>
              </xdr:cNvPr>
              <xdr:cNvSpPr/>
            </xdr:nvSpPr>
            <xdr:spPr bwMode="auto">
              <a:xfrm>
                <a:off x="45815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74" name="Option Button 138" hidden="1">
                <a:extLst>
                  <a:ext uri="{63B3BB69-23CF-44E3-9099-C40C66FF867C}">
                    <a14:compatExt spid="_x0000_s398474"/>
                  </a:ext>
                  <a:ext uri="{FF2B5EF4-FFF2-40B4-BE49-F238E27FC236}">
                    <a16:creationId xmlns:a16="http://schemas.microsoft.com/office/drawing/2014/main" id="{00000000-0008-0000-0400-00008A140600}"/>
                  </a:ext>
                </a:extLst>
              </xdr:cNvPr>
              <xdr:cNvSpPr/>
            </xdr:nvSpPr>
            <xdr:spPr bwMode="auto">
              <a:xfrm>
                <a:off x="501967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75" name="Option Button 139" hidden="1">
                <a:extLst>
                  <a:ext uri="{63B3BB69-23CF-44E3-9099-C40C66FF867C}">
                    <a14:compatExt spid="_x0000_s398475"/>
                  </a:ext>
                  <a:ext uri="{FF2B5EF4-FFF2-40B4-BE49-F238E27FC236}">
                    <a16:creationId xmlns:a16="http://schemas.microsoft.com/office/drawing/2014/main" id="{00000000-0008-0000-0400-00008B140600}"/>
                  </a:ext>
                </a:extLst>
              </xdr:cNvPr>
              <xdr:cNvSpPr/>
            </xdr:nvSpPr>
            <xdr:spPr bwMode="auto">
              <a:xfrm>
                <a:off x="54578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76393</xdr:colOff>
          <xdr:row>37</xdr:row>
          <xdr:rowOff>19237</xdr:rowOff>
        </xdr:from>
        <xdr:to>
          <xdr:col>16</xdr:col>
          <xdr:colOff>132301</xdr:colOff>
          <xdr:row>37</xdr:row>
          <xdr:rowOff>204105</xdr:rowOff>
        </xdr:to>
        <xdr:grpSp>
          <xdr:nvGrpSpPr>
            <xdr:cNvPr id="220" name="Gruppieren 219">
              <a:extLst>
                <a:ext uri="{FF2B5EF4-FFF2-40B4-BE49-F238E27FC236}">
                  <a16:creationId xmlns:a16="http://schemas.microsoft.com/office/drawing/2014/main" id="{00000000-0008-0000-0400-0000DC000000}"/>
                </a:ext>
              </a:extLst>
            </xdr:cNvPr>
            <xdr:cNvGrpSpPr/>
          </xdr:nvGrpSpPr>
          <xdr:grpSpPr>
            <a:xfrm>
              <a:off x="4427413" y="12135037"/>
              <a:ext cx="2341908" cy="184868"/>
              <a:chOff x="3581401" y="2105553"/>
              <a:chExt cx="2247892" cy="276222"/>
            </a:xfrm>
          </xdr:grpSpPr>
          <xdr:sp macro="" textlink="">
            <xdr:nvSpPr>
              <xdr:cNvPr id="398476" name="Group Box 140" hidden="1">
                <a:extLst>
                  <a:ext uri="{63B3BB69-23CF-44E3-9099-C40C66FF867C}">
                    <a14:compatExt spid="_x0000_s398476"/>
                  </a:ext>
                  <a:ext uri="{FF2B5EF4-FFF2-40B4-BE49-F238E27FC236}">
                    <a16:creationId xmlns:a16="http://schemas.microsoft.com/office/drawing/2014/main" id="{00000000-0008-0000-0400-00008C140600}"/>
                  </a:ext>
                </a:extLst>
              </xdr:cNvPr>
              <xdr:cNvSpPr/>
            </xdr:nvSpPr>
            <xdr:spPr bwMode="auto">
              <a:xfrm>
                <a:off x="3581401" y="2105553"/>
                <a:ext cx="2247892" cy="276222"/>
              </a:xfrm>
              <a:prstGeom prst="rect">
                <a:avLst/>
              </a:prstGeom>
              <a:noFill/>
              <a:ln w="9525">
                <a:miter lim="800000"/>
                <a:headEnd/>
                <a:tailEnd/>
              </a:ln>
              <a:extLst>
                <a:ext uri="{909E8E84-426E-40DD-AFC4-6F175D3DCCD1}">
                  <a14:hiddenFill>
                    <a:noFill/>
                  </a14:hiddenFill>
                </a:ext>
              </a:extLst>
            </xdr:spPr>
          </xdr:sp>
          <xdr:sp macro="" textlink="">
            <xdr:nvSpPr>
              <xdr:cNvPr id="398477" name="Option Button 141" hidden="1">
                <a:extLst>
                  <a:ext uri="{63B3BB69-23CF-44E3-9099-C40C66FF867C}">
                    <a14:compatExt spid="_x0000_s398477"/>
                  </a:ext>
                  <a:ext uri="{FF2B5EF4-FFF2-40B4-BE49-F238E27FC236}">
                    <a16:creationId xmlns:a16="http://schemas.microsoft.com/office/drawing/2014/main" id="{00000000-0008-0000-0400-00008D140600}"/>
                  </a:ext>
                </a:extLst>
              </xdr:cNvPr>
              <xdr:cNvSpPr/>
            </xdr:nvSpPr>
            <xdr:spPr bwMode="auto">
              <a:xfrm>
                <a:off x="3705225" y="2152650"/>
                <a:ext cx="215999"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78" name="Option Button 142" hidden="1">
                <a:extLst>
                  <a:ext uri="{63B3BB69-23CF-44E3-9099-C40C66FF867C}">
                    <a14:compatExt spid="_x0000_s398478"/>
                  </a:ext>
                  <a:ext uri="{FF2B5EF4-FFF2-40B4-BE49-F238E27FC236}">
                    <a16:creationId xmlns:a16="http://schemas.microsoft.com/office/drawing/2014/main" id="{00000000-0008-0000-0400-00008E140600}"/>
                  </a:ext>
                </a:extLst>
              </xdr:cNvPr>
              <xdr:cNvSpPr/>
            </xdr:nvSpPr>
            <xdr:spPr bwMode="auto">
              <a:xfrm>
                <a:off x="4143376" y="2152650"/>
                <a:ext cx="215999"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79" name="Option Button 143" hidden="1">
                <a:extLst>
                  <a:ext uri="{63B3BB69-23CF-44E3-9099-C40C66FF867C}">
                    <a14:compatExt spid="_x0000_s398479"/>
                  </a:ext>
                  <a:ext uri="{FF2B5EF4-FFF2-40B4-BE49-F238E27FC236}">
                    <a16:creationId xmlns:a16="http://schemas.microsoft.com/office/drawing/2014/main" id="{00000000-0008-0000-0400-00008F140600}"/>
                  </a:ext>
                </a:extLst>
              </xdr:cNvPr>
              <xdr:cNvSpPr/>
            </xdr:nvSpPr>
            <xdr:spPr bwMode="auto">
              <a:xfrm>
                <a:off x="4581526" y="2152650"/>
                <a:ext cx="215999"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80" name="Option Button 144" hidden="1">
                <a:extLst>
                  <a:ext uri="{63B3BB69-23CF-44E3-9099-C40C66FF867C}">
                    <a14:compatExt spid="_x0000_s398480"/>
                  </a:ext>
                  <a:ext uri="{FF2B5EF4-FFF2-40B4-BE49-F238E27FC236}">
                    <a16:creationId xmlns:a16="http://schemas.microsoft.com/office/drawing/2014/main" id="{00000000-0008-0000-0400-000090140600}"/>
                  </a:ext>
                </a:extLst>
              </xdr:cNvPr>
              <xdr:cNvSpPr/>
            </xdr:nvSpPr>
            <xdr:spPr bwMode="auto">
              <a:xfrm>
                <a:off x="5019675" y="2152650"/>
                <a:ext cx="215999"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81" name="Option Button 145" hidden="1">
                <a:extLst>
                  <a:ext uri="{63B3BB69-23CF-44E3-9099-C40C66FF867C}">
                    <a14:compatExt spid="_x0000_s398481"/>
                  </a:ext>
                  <a:ext uri="{FF2B5EF4-FFF2-40B4-BE49-F238E27FC236}">
                    <a16:creationId xmlns:a16="http://schemas.microsoft.com/office/drawing/2014/main" id="{00000000-0008-0000-0400-000091140600}"/>
                  </a:ext>
                </a:extLst>
              </xdr:cNvPr>
              <xdr:cNvSpPr/>
            </xdr:nvSpPr>
            <xdr:spPr bwMode="auto">
              <a:xfrm>
                <a:off x="5457826" y="2152650"/>
                <a:ext cx="215999"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76393</xdr:colOff>
          <xdr:row>39</xdr:row>
          <xdr:rowOff>28578</xdr:rowOff>
        </xdr:from>
        <xdr:to>
          <xdr:col>16</xdr:col>
          <xdr:colOff>132301</xdr:colOff>
          <xdr:row>39</xdr:row>
          <xdr:rowOff>204311</xdr:rowOff>
        </xdr:to>
        <xdr:grpSp>
          <xdr:nvGrpSpPr>
            <xdr:cNvPr id="229" name="Gruppieren 228">
              <a:extLst>
                <a:ext uri="{FF2B5EF4-FFF2-40B4-BE49-F238E27FC236}">
                  <a16:creationId xmlns:a16="http://schemas.microsoft.com/office/drawing/2014/main" id="{00000000-0008-0000-0400-0000E5000000}"/>
                </a:ext>
              </a:extLst>
            </xdr:cNvPr>
            <xdr:cNvGrpSpPr/>
          </xdr:nvGrpSpPr>
          <xdr:grpSpPr>
            <a:xfrm>
              <a:off x="4427413" y="12936858"/>
              <a:ext cx="2341908" cy="175733"/>
              <a:chOff x="3581401" y="2105311"/>
              <a:chExt cx="2247892" cy="276224"/>
            </a:xfrm>
          </xdr:grpSpPr>
          <xdr:sp macro="" textlink="">
            <xdr:nvSpPr>
              <xdr:cNvPr id="398482" name="Group Box 146" hidden="1">
                <a:extLst>
                  <a:ext uri="{63B3BB69-23CF-44E3-9099-C40C66FF867C}">
                    <a14:compatExt spid="_x0000_s398482"/>
                  </a:ext>
                  <a:ext uri="{FF2B5EF4-FFF2-40B4-BE49-F238E27FC236}">
                    <a16:creationId xmlns:a16="http://schemas.microsoft.com/office/drawing/2014/main" id="{00000000-0008-0000-0400-000092140600}"/>
                  </a:ext>
                </a:extLst>
              </xdr:cNvPr>
              <xdr:cNvSpPr/>
            </xdr:nvSpPr>
            <xdr:spPr bwMode="auto">
              <a:xfrm>
                <a:off x="3581401" y="2105311"/>
                <a:ext cx="2247892" cy="276224"/>
              </a:xfrm>
              <a:prstGeom prst="rect">
                <a:avLst/>
              </a:prstGeom>
              <a:noFill/>
              <a:ln w="9525">
                <a:miter lim="800000"/>
                <a:headEnd/>
                <a:tailEnd/>
              </a:ln>
              <a:extLst>
                <a:ext uri="{909E8E84-426E-40DD-AFC4-6F175D3DCCD1}">
                  <a14:hiddenFill>
                    <a:noFill/>
                  </a14:hiddenFill>
                </a:ext>
              </a:extLst>
            </xdr:spPr>
          </xdr:sp>
          <xdr:sp macro="" textlink="">
            <xdr:nvSpPr>
              <xdr:cNvPr id="398483" name="Option Button 147" hidden="1">
                <a:extLst>
                  <a:ext uri="{63B3BB69-23CF-44E3-9099-C40C66FF867C}">
                    <a14:compatExt spid="_x0000_s398483"/>
                  </a:ext>
                  <a:ext uri="{FF2B5EF4-FFF2-40B4-BE49-F238E27FC236}">
                    <a16:creationId xmlns:a16="http://schemas.microsoft.com/office/drawing/2014/main" id="{00000000-0008-0000-0400-000093140600}"/>
                  </a:ext>
                </a:extLst>
              </xdr:cNvPr>
              <xdr:cNvSpPr/>
            </xdr:nvSpPr>
            <xdr:spPr bwMode="auto">
              <a:xfrm>
                <a:off x="370522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84" name="Option Button 148" hidden="1">
                <a:extLst>
                  <a:ext uri="{63B3BB69-23CF-44E3-9099-C40C66FF867C}">
                    <a14:compatExt spid="_x0000_s398484"/>
                  </a:ext>
                  <a:ext uri="{FF2B5EF4-FFF2-40B4-BE49-F238E27FC236}">
                    <a16:creationId xmlns:a16="http://schemas.microsoft.com/office/drawing/2014/main" id="{00000000-0008-0000-0400-000094140600}"/>
                  </a:ext>
                </a:extLst>
              </xdr:cNvPr>
              <xdr:cNvSpPr/>
            </xdr:nvSpPr>
            <xdr:spPr bwMode="auto">
              <a:xfrm>
                <a:off x="414337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85" name="Option Button 149" hidden="1">
                <a:extLst>
                  <a:ext uri="{63B3BB69-23CF-44E3-9099-C40C66FF867C}">
                    <a14:compatExt spid="_x0000_s398485"/>
                  </a:ext>
                  <a:ext uri="{FF2B5EF4-FFF2-40B4-BE49-F238E27FC236}">
                    <a16:creationId xmlns:a16="http://schemas.microsoft.com/office/drawing/2014/main" id="{00000000-0008-0000-0400-000095140600}"/>
                  </a:ext>
                </a:extLst>
              </xdr:cNvPr>
              <xdr:cNvSpPr/>
            </xdr:nvSpPr>
            <xdr:spPr bwMode="auto">
              <a:xfrm>
                <a:off x="45815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86" name="Option Button 150" hidden="1">
                <a:extLst>
                  <a:ext uri="{63B3BB69-23CF-44E3-9099-C40C66FF867C}">
                    <a14:compatExt spid="_x0000_s398486"/>
                  </a:ext>
                  <a:ext uri="{FF2B5EF4-FFF2-40B4-BE49-F238E27FC236}">
                    <a16:creationId xmlns:a16="http://schemas.microsoft.com/office/drawing/2014/main" id="{00000000-0008-0000-0400-000096140600}"/>
                  </a:ext>
                </a:extLst>
              </xdr:cNvPr>
              <xdr:cNvSpPr/>
            </xdr:nvSpPr>
            <xdr:spPr bwMode="auto">
              <a:xfrm>
                <a:off x="501967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87" name="Option Button 151" hidden="1">
                <a:extLst>
                  <a:ext uri="{63B3BB69-23CF-44E3-9099-C40C66FF867C}">
                    <a14:compatExt spid="_x0000_s398487"/>
                  </a:ext>
                  <a:ext uri="{FF2B5EF4-FFF2-40B4-BE49-F238E27FC236}">
                    <a16:creationId xmlns:a16="http://schemas.microsoft.com/office/drawing/2014/main" id="{00000000-0008-0000-0400-000097140600}"/>
                  </a:ext>
                </a:extLst>
              </xdr:cNvPr>
              <xdr:cNvSpPr/>
            </xdr:nvSpPr>
            <xdr:spPr bwMode="auto">
              <a:xfrm>
                <a:off x="54578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editAs="oneCell">
    <xdr:from>
      <xdr:col>0</xdr:col>
      <xdr:colOff>28576</xdr:colOff>
      <xdr:row>39</xdr:row>
      <xdr:rowOff>361950</xdr:rowOff>
    </xdr:from>
    <xdr:to>
      <xdr:col>1</xdr:col>
      <xdr:colOff>1</xdr:colOff>
      <xdr:row>41</xdr:row>
      <xdr:rowOff>190898</xdr:rowOff>
    </xdr:to>
    <xdr:pic>
      <xdr:nvPicPr>
        <xdr:cNvPr id="237" name="Picture 2">
          <a:extLst>
            <a:ext uri="{FF2B5EF4-FFF2-40B4-BE49-F238E27FC236}">
              <a16:creationId xmlns:a16="http://schemas.microsoft.com/office/drawing/2014/main" id="{00000000-0008-0000-0400-0000ED000000}"/>
            </a:ext>
          </a:extLst>
        </xdr:cNvPr>
        <xdr:cNvPicPr>
          <a:picLocks noChangeAspect="1" noChangeArrowheads="1"/>
        </xdr:cNvPicPr>
      </xdr:nvPicPr>
      <xdr:blipFill rotWithShape="1">
        <a:blip xmlns:r="http://schemas.openxmlformats.org/officeDocument/2006/relationships" r:embed="rId2" cstate="print">
          <a:clrChange>
            <a:clrFrom>
              <a:srgbClr val="F3F3F4"/>
            </a:clrFrom>
            <a:clrTo>
              <a:srgbClr val="F3F3F4">
                <a:alpha val="0"/>
              </a:srgbClr>
            </a:clrTo>
          </a:clrChange>
          <a:duotone>
            <a:prstClr val="black"/>
            <a:schemeClr val="tx2">
              <a:tint val="45000"/>
              <a:satMod val="400000"/>
            </a:schemeClr>
          </a:duotone>
        </a:blip>
        <a:srcRect l="77222" t="9346" r="10763" b="61371"/>
        <a:stretch/>
      </xdr:blipFill>
      <xdr:spPr bwMode="auto">
        <a:xfrm>
          <a:off x="28576" y="13163550"/>
          <a:ext cx="438150" cy="429023"/>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editAs="oneCell">
        <xdr:from>
          <xdr:col>6</xdr:col>
          <xdr:colOff>76389</xdr:colOff>
          <xdr:row>41</xdr:row>
          <xdr:rowOff>9591</xdr:rowOff>
        </xdr:from>
        <xdr:to>
          <xdr:col>16</xdr:col>
          <xdr:colOff>132300</xdr:colOff>
          <xdr:row>41</xdr:row>
          <xdr:rowOff>203596</xdr:rowOff>
        </xdr:to>
        <xdr:grpSp>
          <xdr:nvGrpSpPr>
            <xdr:cNvPr id="239" name="Gruppieren 238">
              <a:extLst>
                <a:ext uri="{FF2B5EF4-FFF2-40B4-BE49-F238E27FC236}">
                  <a16:creationId xmlns:a16="http://schemas.microsoft.com/office/drawing/2014/main" id="{00000000-0008-0000-0400-0000EF000000}"/>
                </a:ext>
              </a:extLst>
            </xdr:cNvPr>
            <xdr:cNvGrpSpPr/>
          </xdr:nvGrpSpPr>
          <xdr:grpSpPr>
            <a:xfrm>
              <a:off x="4427409" y="13512231"/>
              <a:ext cx="2341911" cy="194005"/>
              <a:chOff x="3581388" y="2104863"/>
              <a:chExt cx="2247895" cy="276226"/>
            </a:xfrm>
          </xdr:grpSpPr>
          <xdr:sp macro="" textlink="">
            <xdr:nvSpPr>
              <xdr:cNvPr id="398488" name="Group Box 152" hidden="1">
                <a:extLst>
                  <a:ext uri="{63B3BB69-23CF-44E3-9099-C40C66FF867C}">
                    <a14:compatExt spid="_x0000_s398488"/>
                  </a:ext>
                  <a:ext uri="{FF2B5EF4-FFF2-40B4-BE49-F238E27FC236}">
                    <a16:creationId xmlns:a16="http://schemas.microsoft.com/office/drawing/2014/main" id="{00000000-0008-0000-0400-000098140600}"/>
                  </a:ext>
                </a:extLst>
              </xdr:cNvPr>
              <xdr:cNvSpPr/>
            </xdr:nvSpPr>
            <xdr:spPr bwMode="auto">
              <a:xfrm>
                <a:off x="3581388"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8489" name="Option Button 153" hidden="1">
                <a:extLst>
                  <a:ext uri="{63B3BB69-23CF-44E3-9099-C40C66FF867C}">
                    <a14:compatExt spid="_x0000_s398489"/>
                  </a:ext>
                  <a:ext uri="{FF2B5EF4-FFF2-40B4-BE49-F238E27FC236}">
                    <a16:creationId xmlns:a16="http://schemas.microsoft.com/office/drawing/2014/main" id="{00000000-0008-0000-0400-00009914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90" name="Option Button 154" hidden="1">
                <a:extLst>
                  <a:ext uri="{63B3BB69-23CF-44E3-9099-C40C66FF867C}">
                    <a14:compatExt spid="_x0000_s398490"/>
                  </a:ext>
                  <a:ext uri="{FF2B5EF4-FFF2-40B4-BE49-F238E27FC236}">
                    <a16:creationId xmlns:a16="http://schemas.microsoft.com/office/drawing/2014/main" id="{00000000-0008-0000-0400-00009A14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91" name="Option Button 155" hidden="1">
                <a:extLst>
                  <a:ext uri="{63B3BB69-23CF-44E3-9099-C40C66FF867C}">
                    <a14:compatExt spid="_x0000_s398491"/>
                  </a:ext>
                  <a:ext uri="{FF2B5EF4-FFF2-40B4-BE49-F238E27FC236}">
                    <a16:creationId xmlns:a16="http://schemas.microsoft.com/office/drawing/2014/main" id="{00000000-0008-0000-0400-00009B14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92" name="Option Button 156" hidden="1">
                <a:extLst>
                  <a:ext uri="{63B3BB69-23CF-44E3-9099-C40C66FF867C}">
                    <a14:compatExt spid="_x0000_s398492"/>
                  </a:ext>
                  <a:ext uri="{FF2B5EF4-FFF2-40B4-BE49-F238E27FC236}">
                    <a16:creationId xmlns:a16="http://schemas.microsoft.com/office/drawing/2014/main" id="{00000000-0008-0000-0400-00009C14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93" name="Option Button 157" hidden="1">
                <a:extLst>
                  <a:ext uri="{63B3BB69-23CF-44E3-9099-C40C66FF867C}">
                    <a14:compatExt spid="_x0000_s398493"/>
                  </a:ext>
                  <a:ext uri="{FF2B5EF4-FFF2-40B4-BE49-F238E27FC236}">
                    <a16:creationId xmlns:a16="http://schemas.microsoft.com/office/drawing/2014/main" id="{00000000-0008-0000-0400-00009D14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76389</xdr:colOff>
          <xdr:row>42</xdr:row>
          <xdr:rowOff>9591</xdr:rowOff>
        </xdr:from>
        <xdr:to>
          <xdr:col>16</xdr:col>
          <xdr:colOff>132300</xdr:colOff>
          <xdr:row>42</xdr:row>
          <xdr:rowOff>203596</xdr:rowOff>
        </xdr:to>
        <xdr:grpSp>
          <xdr:nvGrpSpPr>
            <xdr:cNvPr id="248" name="Gruppieren 247">
              <a:extLst>
                <a:ext uri="{FF2B5EF4-FFF2-40B4-BE49-F238E27FC236}">
                  <a16:creationId xmlns:a16="http://schemas.microsoft.com/office/drawing/2014/main" id="{00000000-0008-0000-0400-0000F8000000}"/>
                </a:ext>
              </a:extLst>
            </xdr:cNvPr>
            <xdr:cNvGrpSpPr/>
          </xdr:nvGrpSpPr>
          <xdr:grpSpPr>
            <a:xfrm>
              <a:off x="4427409" y="13908471"/>
              <a:ext cx="2341911" cy="194005"/>
              <a:chOff x="3581388" y="2104863"/>
              <a:chExt cx="2247895" cy="276226"/>
            </a:xfrm>
          </xdr:grpSpPr>
          <xdr:sp macro="" textlink="">
            <xdr:nvSpPr>
              <xdr:cNvPr id="398494" name="Group Box 158" hidden="1">
                <a:extLst>
                  <a:ext uri="{63B3BB69-23CF-44E3-9099-C40C66FF867C}">
                    <a14:compatExt spid="_x0000_s398494"/>
                  </a:ext>
                  <a:ext uri="{FF2B5EF4-FFF2-40B4-BE49-F238E27FC236}">
                    <a16:creationId xmlns:a16="http://schemas.microsoft.com/office/drawing/2014/main" id="{00000000-0008-0000-0400-00009E140600}"/>
                  </a:ext>
                </a:extLst>
              </xdr:cNvPr>
              <xdr:cNvSpPr/>
            </xdr:nvSpPr>
            <xdr:spPr bwMode="auto">
              <a:xfrm>
                <a:off x="3581388"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8495" name="Option Button 159" hidden="1">
                <a:extLst>
                  <a:ext uri="{63B3BB69-23CF-44E3-9099-C40C66FF867C}">
                    <a14:compatExt spid="_x0000_s398495"/>
                  </a:ext>
                  <a:ext uri="{FF2B5EF4-FFF2-40B4-BE49-F238E27FC236}">
                    <a16:creationId xmlns:a16="http://schemas.microsoft.com/office/drawing/2014/main" id="{00000000-0008-0000-0400-00009F14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96" name="Option Button 160" hidden="1">
                <a:extLst>
                  <a:ext uri="{63B3BB69-23CF-44E3-9099-C40C66FF867C}">
                    <a14:compatExt spid="_x0000_s398496"/>
                  </a:ext>
                  <a:ext uri="{FF2B5EF4-FFF2-40B4-BE49-F238E27FC236}">
                    <a16:creationId xmlns:a16="http://schemas.microsoft.com/office/drawing/2014/main" id="{00000000-0008-0000-0400-0000A014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97" name="Option Button 161" hidden="1">
                <a:extLst>
                  <a:ext uri="{63B3BB69-23CF-44E3-9099-C40C66FF867C}">
                    <a14:compatExt spid="_x0000_s398497"/>
                  </a:ext>
                  <a:ext uri="{FF2B5EF4-FFF2-40B4-BE49-F238E27FC236}">
                    <a16:creationId xmlns:a16="http://schemas.microsoft.com/office/drawing/2014/main" id="{00000000-0008-0000-0400-0000A114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98" name="Option Button 162" hidden="1">
                <a:extLst>
                  <a:ext uri="{63B3BB69-23CF-44E3-9099-C40C66FF867C}">
                    <a14:compatExt spid="_x0000_s398498"/>
                  </a:ext>
                  <a:ext uri="{FF2B5EF4-FFF2-40B4-BE49-F238E27FC236}">
                    <a16:creationId xmlns:a16="http://schemas.microsoft.com/office/drawing/2014/main" id="{00000000-0008-0000-0400-0000A214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499" name="Option Button 163" hidden="1">
                <a:extLst>
                  <a:ext uri="{63B3BB69-23CF-44E3-9099-C40C66FF867C}">
                    <a14:compatExt spid="_x0000_s398499"/>
                  </a:ext>
                  <a:ext uri="{FF2B5EF4-FFF2-40B4-BE49-F238E27FC236}">
                    <a16:creationId xmlns:a16="http://schemas.microsoft.com/office/drawing/2014/main" id="{00000000-0008-0000-0400-0000A314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76389</xdr:colOff>
          <xdr:row>43</xdr:row>
          <xdr:rowOff>66</xdr:rowOff>
        </xdr:from>
        <xdr:to>
          <xdr:col>16</xdr:col>
          <xdr:colOff>132300</xdr:colOff>
          <xdr:row>43</xdr:row>
          <xdr:rowOff>194071</xdr:rowOff>
        </xdr:to>
        <xdr:grpSp>
          <xdr:nvGrpSpPr>
            <xdr:cNvPr id="257" name="Gruppieren 256">
              <a:extLst>
                <a:ext uri="{FF2B5EF4-FFF2-40B4-BE49-F238E27FC236}">
                  <a16:creationId xmlns:a16="http://schemas.microsoft.com/office/drawing/2014/main" id="{00000000-0008-0000-0400-000001010000}"/>
                </a:ext>
              </a:extLst>
            </xdr:cNvPr>
            <xdr:cNvGrpSpPr/>
          </xdr:nvGrpSpPr>
          <xdr:grpSpPr>
            <a:xfrm>
              <a:off x="4427409" y="14295186"/>
              <a:ext cx="2341911" cy="194005"/>
              <a:chOff x="3581388" y="2104863"/>
              <a:chExt cx="2247895" cy="276226"/>
            </a:xfrm>
          </xdr:grpSpPr>
          <xdr:sp macro="" textlink="">
            <xdr:nvSpPr>
              <xdr:cNvPr id="398500" name="Group Box 164" hidden="1">
                <a:extLst>
                  <a:ext uri="{63B3BB69-23CF-44E3-9099-C40C66FF867C}">
                    <a14:compatExt spid="_x0000_s398500"/>
                  </a:ext>
                  <a:ext uri="{FF2B5EF4-FFF2-40B4-BE49-F238E27FC236}">
                    <a16:creationId xmlns:a16="http://schemas.microsoft.com/office/drawing/2014/main" id="{00000000-0008-0000-0400-0000A4140600}"/>
                  </a:ext>
                </a:extLst>
              </xdr:cNvPr>
              <xdr:cNvSpPr/>
            </xdr:nvSpPr>
            <xdr:spPr bwMode="auto">
              <a:xfrm>
                <a:off x="3581388"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8501" name="Option Button 165" hidden="1">
                <a:extLst>
                  <a:ext uri="{63B3BB69-23CF-44E3-9099-C40C66FF867C}">
                    <a14:compatExt spid="_x0000_s398501"/>
                  </a:ext>
                  <a:ext uri="{FF2B5EF4-FFF2-40B4-BE49-F238E27FC236}">
                    <a16:creationId xmlns:a16="http://schemas.microsoft.com/office/drawing/2014/main" id="{00000000-0008-0000-0400-0000A514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02" name="Option Button 166" hidden="1">
                <a:extLst>
                  <a:ext uri="{63B3BB69-23CF-44E3-9099-C40C66FF867C}">
                    <a14:compatExt spid="_x0000_s398502"/>
                  </a:ext>
                  <a:ext uri="{FF2B5EF4-FFF2-40B4-BE49-F238E27FC236}">
                    <a16:creationId xmlns:a16="http://schemas.microsoft.com/office/drawing/2014/main" id="{00000000-0008-0000-0400-0000A614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03" name="Option Button 167" hidden="1">
                <a:extLst>
                  <a:ext uri="{63B3BB69-23CF-44E3-9099-C40C66FF867C}">
                    <a14:compatExt spid="_x0000_s398503"/>
                  </a:ext>
                  <a:ext uri="{FF2B5EF4-FFF2-40B4-BE49-F238E27FC236}">
                    <a16:creationId xmlns:a16="http://schemas.microsoft.com/office/drawing/2014/main" id="{00000000-0008-0000-0400-0000A714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04" name="Option Button 168" hidden="1">
                <a:extLst>
                  <a:ext uri="{63B3BB69-23CF-44E3-9099-C40C66FF867C}">
                    <a14:compatExt spid="_x0000_s398504"/>
                  </a:ext>
                  <a:ext uri="{FF2B5EF4-FFF2-40B4-BE49-F238E27FC236}">
                    <a16:creationId xmlns:a16="http://schemas.microsoft.com/office/drawing/2014/main" id="{00000000-0008-0000-0400-0000A814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05" name="Option Button 169" hidden="1">
                <a:extLst>
                  <a:ext uri="{63B3BB69-23CF-44E3-9099-C40C66FF867C}">
                    <a14:compatExt spid="_x0000_s398505"/>
                  </a:ext>
                  <a:ext uri="{FF2B5EF4-FFF2-40B4-BE49-F238E27FC236}">
                    <a16:creationId xmlns:a16="http://schemas.microsoft.com/office/drawing/2014/main" id="{00000000-0008-0000-0400-0000A914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editAs="oneCell">
    <xdr:from>
      <xdr:col>0</xdr:col>
      <xdr:colOff>28575</xdr:colOff>
      <xdr:row>44</xdr:row>
      <xdr:rowOff>352425</xdr:rowOff>
    </xdr:from>
    <xdr:to>
      <xdr:col>1</xdr:col>
      <xdr:colOff>9525</xdr:colOff>
      <xdr:row>47</xdr:row>
      <xdr:rowOff>2501</xdr:rowOff>
    </xdr:to>
    <xdr:pic>
      <xdr:nvPicPr>
        <xdr:cNvPr id="265" name="Picture 2">
          <a:extLst>
            <a:ext uri="{FF2B5EF4-FFF2-40B4-BE49-F238E27FC236}">
              <a16:creationId xmlns:a16="http://schemas.microsoft.com/office/drawing/2014/main" id="{00000000-0008-0000-0400-000009010000}"/>
            </a:ext>
          </a:extLst>
        </xdr:cNvPr>
        <xdr:cNvPicPr>
          <a:picLocks noChangeAspect="1" noChangeArrowheads="1"/>
        </xdr:cNvPicPr>
      </xdr:nvPicPr>
      <xdr:blipFill rotWithShape="1">
        <a:blip xmlns:r="http://schemas.openxmlformats.org/officeDocument/2006/relationships" r:embed="rId3" cstate="print">
          <a:clrChange>
            <a:clrFrom>
              <a:srgbClr val="F3F3F4"/>
            </a:clrFrom>
            <a:clrTo>
              <a:srgbClr val="F3F3F4">
                <a:alpha val="0"/>
              </a:srgbClr>
            </a:clrTo>
          </a:clrChange>
          <a:duotone>
            <a:prstClr val="black"/>
            <a:schemeClr val="tx2">
              <a:tint val="45000"/>
              <a:satMod val="400000"/>
            </a:schemeClr>
          </a:duotone>
        </a:blip>
        <a:srcRect l="22478" t="8778" r="66009" b="51600"/>
        <a:stretch/>
      </xdr:blipFill>
      <xdr:spPr bwMode="auto">
        <a:xfrm>
          <a:off x="28575" y="14954250"/>
          <a:ext cx="447675" cy="646391"/>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editAs="oneCell">
        <xdr:from>
          <xdr:col>6</xdr:col>
          <xdr:colOff>76389</xdr:colOff>
          <xdr:row>44</xdr:row>
          <xdr:rowOff>9591</xdr:rowOff>
        </xdr:from>
        <xdr:to>
          <xdr:col>16</xdr:col>
          <xdr:colOff>132300</xdr:colOff>
          <xdr:row>44</xdr:row>
          <xdr:rowOff>203596</xdr:rowOff>
        </xdr:to>
        <xdr:grpSp>
          <xdr:nvGrpSpPr>
            <xdr:cNvPr id="267" name="Gruppieren 266">
              <a:extLst>
                <a:ext uri="{FF2B5EF4-FFF2-40B4-BE49-F238E27FC236}">
                  <a16:creationId xmlns:a16="http://schemas.microsoft.com/office/drawing/2014/main" id="{00000000-0008-0000-0400-00000B010000}"/>
                </a:ext>
              </a:extLst>
            </xdr:cNvPr>
            <xdr:cNvGrpSpPr/>
          </xdr:nvGrpSpPr>
          <xdr:grpSpPr>
            <a:xfrm>
              <a:off x="4427409" y="14700951"/>
              <a:ext cx="2341911" cy="194005"/>
              <a:chOff x="3581388" y="2104863"/>
              <a:chExt cx="2247895" cy="276226"/>
            </a:xfrm>
          </xdr:grpSpPr>
          <xdr:sp macro="" textlink="">
            <xdr:nvSpPr>
              <xdr:cNvPr id="398506" name="Group Box 170" hidden="1">
                <a:extLst>
                  <a:ext uri="{63B3BB69-23CF-44E3-9099-C40C66FF867C}">
                    <a14:compatExt spid="_x0000_s398506"/>
                  </a:ext>
                  <a:ext uri="{FF2B5EF4-FFF2-40B4-BE49-F238E27FC236}">
                    <a16:creationId xmlns:a16="http://schemas.microsoft.com/office/drawing/2014/main" id="{00000000-0008-0000-0400-0000AA140600}"/>
                  </a:ext>
                </a:extLst>
              </xdr:cNvPr>
              <xdr:cNvSpPr/>
            </xdr:nvSpPr>
            <xdr:spPr bwMode="auto">
              <a:xfrm>
                <a:off x="3581388"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8507" name="Option Button 171" hidden="1">
                <a:extLst>
                  <a:ext uri="{63B3BB69-23CF-44E3-9099-C40C66FF867C}">
                    <a14:compatExt spid="_x0000_s398507"/>
                  </a:ext>
                  <a:ext uri="{FF2B5EF4-FFF2-40B4-BE49-F238E27FC236}">
                    <a16:creationId xmlns:a16="http://schemas.microsoft.com/office/drawing/2014/main" id="{00000000-0008-0000-0400-0000AB14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08" name="Option Button 172" hidden="1">
                <a:extLst>
                  <a:ext uri="{63B3BB69-23CF-44E3-9099-C40C66FF867C}">
                    <a14:compatExt spid="_x0000_s398508"/>
                  </a:ext>
                  <a:ext uri="{FF2B5EF4-FFF2-40B4-BE49-F238E27FC236}">
                    <a16:creationId xmlns:a16="http://schemas.microsoft.com/office/drawing/2014/main" id="{00000000-0008-0000-0400-0000AC14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09" name="Option Button 173" hidden="1">
                <a:extLst>
                  <a:ext uri="{63B3BB69-23CF-44E3-9099-C40C66FF867C}">
                    <a14:compatExt spid="_x0000_s398509"/>
                  </a:ext>
                  <a:ext uri="{FF2B5EF4-FFF2-40B4-BE49-F238E27FC236}">
                    <a16:creationId xmlns:a16="http://schemas.microsoft.com/office/drawing/2014/main" id="{00000000-0008-0000-0400-0000AD14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10" name="Option Button 174" hidden="1">
                <a:extLst>
                  <a:ext uri="{63B3BB69-23CF-44E3-9099-C40C66FF867C}">
                    <a14:compatExt spid="_x0000_s398510"/>
                  </a:ext>
                  <a:ext uri="{FF2B5EF4-FFF2-40B4-BE49-F238E27FC236}">
                    <a16:creationId xmlns:a16="http://schemas.microsoft.com/office/drawing/2014/main" id="{00000000-0008-0000-0400-0000AE14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11" name="Option Button 175" hidden="1">
                <a:extLst>
                  <a:ext uri="{63B3BB69-23CF-44E3-9099-C40C66FF867C}">
                    <a14:compatExt spid="_x0000_s398511"/>
                  </a:ext>
                  <a:ext uri="{FF2B5EF4-FFF2-40B4-BE49-F238E27FC236}">
                    <a16:creationId xmlns:a16="http://schemas.microsoft.com/office/drawing/2014/main" id="{00000000-0008-0000-0400-0000AF14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76393</xdr:colOff>
          <xdr:row>46</xdr:row>
          <xdr:rowOff>28578</xdr:rowOff>
        </xdr:from>
        <xdr:to>
          <xdr:col>16</xdr:col>
          <xdr:colOff>132301</xdr:colOff>
          <xdr:row>46</xdr:row>
          <xdr:rowOff>204311</xdr:rowOff>
        </xdr:to>
        <xdr:grpSp>
          <xdr:nvGrpSpPr>
            <xdr:cNvPr id="276" name="Gruppieren 275">
              <a:extLst>
                <a:ext uri="{FF2B5EF4-FFF2-40B4-BE49-F238E27FC236}">
                  <a16:creationId xmlns:a16="http://schemas.microsoft.com/office/drawing/2014/main" id="{00000000-0008-0000-0400-000014010000}"/>
                </a:ext>
              </a:extLst>
            </xdr:cNvPr>
            <xdr:cNvGrpSpPr/>
          </xdr:nvGrpSpPr>
          <xdr:grpSpPr>
            <a:xfrm>
              <a:off x="4427413" y="15314298"/>
              <a:ext cx="2341908" cy="175733"/>
              <a:chOff x="3581401" y="2105311"/>
              <a:chExt cx="2247892" cy="276224"/>
            </a:xfrm>
          </xdr:grpSpPr>
          <xdr:sp macro="" textlink="">
            <xdr:nvSpPr>
              <xdr:cNvPr id="398512" name="Group Box 176" hidden="1">
                <a:extLst>
                  <a:ext uri="{63B3BB69-23CF-44E3-9099-C40C66FF867C}">
                    <a14:compatExt spid="_x0000_s398512"/>
                  </a:ext>
                  <a:ext uri="{FF2B5EF4-FFF2-40B4-BE49-F238E27FC236}">
                    <a16:creationId xmlns:a16="http://schemas.microsoft.com/office/drawing/2014/main" id="{00000000-0008-0000-0400-0000B0140600}"/>
                  </a:ext>
                </a:extLst>
              </xdr:cNvPr>
              <xdr:cNvSpPr/>
            </xdr:nvSpPr>
            <xdr:spPr bwMode="auto">
              <a:xfrm>
                <a:off x="3581401" y="2105311"/>
                <a:ext cx="2247892" cy="276224"/>
              </a:xfrm>
              <a:prstGeom prst="rect">
                <a:avLst/>
              </a:prstGeom>
              <a:noFill/>
              <a:ln w="9525">
                <a:miter lim="800000"/>
                <a:headEnd/>
                <a:tailEnd/>
              </a:ln>
              <a:extLst>
                <a:ext uri="{909E8E84-426E-40DD-AFC4-6F175D3DCCD1}">
                  <a14:hiddenFill>
                    <a:noFill/>
                  </a14:hiddenFill>
                </a:ext>
              </a:extLst>
            </xdr:spPr>
          </xdr:sp>
          <xdr:sp macro="" textlink="">
            <xdr:nvSpPr>
              <xdr:cNvPr id="398513" name="Option Button 177" hidden="1">
                <a:extLst>
                  <a:ext uri="{63B3BB69-23CF-44E3-9099-C40C66FF867C}">
                    <a14:compatExt spid="_x0000_s398513"/>
                  </a:ext>
                  <a:ext uri="{FF2B5EF4-FFF2-40B4-BE49-F238E27FC236}">
                    <a16:creationId xmlns:a16="http://schemas.microsoft.com/office/drawing/2014/main" id="{00000000-0008-0000-0400-0000B1140600}"/>
                  </a:ext>
                </a:extLst>
              </xdr:cNvPr>
              <xdr:cNvSpPr/>
            </xdr:nvSpPr>
            <xdr:spPr bwMode="auto">
              <a:xfrm>
                <a:off x="370522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14" name="Option Button 178" hidden="1">
                <a:extLst>
                  <a:ext uri="{63B3BB69-23CF-44E3-9099-C40C66FF867C}">
                    <a14:compatExt spid="_x0000_s398514"/>
                  </a:ext>
                  <a:ext uri="{FF2B5EF4-FFF2-40B4-BE49-F238E27FC236}">
                    <a16:creationId xmlns:a16="http://schemas.microsoft.com/office/drawing/2014/main" id="{00000000-0008-0000-0400-0000B2140600}"/>
                  </a:ext>
                </a:extLst>
              </xdr:cNvPr>
              <xdr:cNvSpPr/>
            </xdr:nvSpPr>
            <xdr:spPr bwMode="auto">
              <a:xfrm>
                <a:off x="414337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15" name="Option Button 179" hidden="1">
                <a:extLst>
                  <a:ext uri="{63B3BB69-23CF-44E3-9099-C40C66FF867C}">
                    <a14:compatExt spid="_x0000_s398515"/>
                  </a:ext>
                  <a:ext uri="{FF2B5EF4-FFF2-40B4-BE49-F238E27FC236}">
                    <a16:creationId xmlns:a16="http://schemas.microsoft.com/office/drawing/2014/main" id="{00000000-0008-0000-0400-0000B3140600}"/>
                  </a:ext>
                </a:extLst>
              </xdr:cNvPr>
              <xdr:cNvSpPr/>
            </xdr:nvSpPr>
            <xdr:spPr bwMode="auto">
              <a:xfrm>
                <a:off x="45815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16" name="Option Button 180" hidden="1">
                <a:extLst>
                  <a:ext uri="{63B3BB69-23CF-44E3-9099-C40C66FF867C}">
                    <a14:compatExt spid="_x0000_s398516"/>
                  </a:ext>
                  <a:ext uri="{FF2B5EF4-FFF2-40B4-BE49-F238E27FC236}">
                    <a16:creationId xmlns:a16="http://schemas.microsoft.com/office/drawing/2014/main" id="{00000000-0008-0000-0400-0000B4140600}"/>
                  </a:ext>
                </a:extLst>
              </xdr:cNvPr>
              <xdr:cNvSpPr/>
            </xdr:nvSpPr>
            <xdr:spPr bwMode="auto">
              <a:xfrm>
                <a:off x="501967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17" name="Option Button 181" hidden="1">
                <a:extLst>
                  <a:ext uri="{63B3BB69-23CF-44E3-9099-C40C66FF867C}">
                    <a14:compatExt spid="_x0000_s398517"/>
                  </a:ext>
                  <a:ext uri="{FF2B5EF4-FFF2-40B4-BE49-F238E27FC236}">
                    <a16:creationId xmlns:a16="http://schemas.microsoft.com/office/drawing/2014/main" id="{00000000-0008-0000-0400-0000B5140600}"/>
                  </a:ext>
                </a:extLst>
              </xdr:cNvPr>
              <xdr:cNvSpPr/>
            </xdr:nvSpPr>
            <xdr:spPr bwMode="auto">
              <a:xfrm>
                <a:off x="54578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76393</xdr:colOff>
          <xdr:row>47</xdr:row>
          <xdr:rowOff>19053</xdr:rowOff>
        </xdr:from>
        <xdr:to>
          <xdr:col>16</xdr:col>
          <xdr:colOff>132301</xdr:colOff>
          <xdr:row>47</xdr:row>
          <xdr:rowOff>194786</xdr:rowOff>
        </xdr:to>
        <xdr:grpSp>
          <xdr:nvGrpSpPr>
            <xdr:cNvPr id="285" name="Gruppieren 284">
              <a:extLst>
                <a:ext uri="{FF2B5EF4-FFF2-40B4-BE49-F238E27FC236}">
                  <a16:creationId xmlns:a16="http://schemas.microsoft.com/office/drawing/2014/main" id="{00000000-0008-0000-0400-00001D010000}"/>
                </a:ext>
              </a:extLst>
            </xdr:cNvPr>
            <xdr:cNvGrpSpPr/>
          </xdr:nvGrpSpPr>
          <xdr:grpSpPr>
            <a:xfrm>
              <a:off x="4427413" y="15701013"/>
              <a:ext cx="2341908" cy="175733"/>
              <a:chOff x="3581401" y="2105311"/>
              <a:chExt cx="2247892" cy="276224"/>
            </a:xfrm>
          </xdr:grpSpPr>
          <xdr:sp macro="" textlink="">
            <xdr:nvSpPr>
              <xdr:cNvPr id="398518" name="Group Box 182" hidden="1">
                <a:extLst>
                  <a:ext uri="{63B3BB69-23CF-44E3-9099-C40C66FF867C}">
                    <a14:compatExt spid="_x0000_s398518"/>
                  </a:ext>
                  <a:ext uri="{FF2B5EF4-FFF2-40B4-BE49-F238E27FC236}">
                    <a16:creationId xmlns:a16="http://schemas.microsoft.com/office/drawing/2014/main" id="{00000000-0008-0000-0400-0000B6140600}"/>
                  </a:ext>
                </a:extLst>
              </xdr:cNvPr>
              <xdr:cNvSpPr/>
            </xdr:nvSpPr>
            <xdr:spPr bwMode="auto">
              <a:xfrm>
                <a:off x="3581401" y="2105311"/>
                <a:ext cx="2247892" cy="276224"/>
              </a:xfrm>
              <a:prstGeom prst="rect">
                <a:avLst/>
              </a:prstGeom>
              <a:noFill/>
              <a:ln w="9525">
                <a:miter lim="800000"/>
                <a:headEnd/>
                <a:tailEnd/>
              </a:ln>
              <a:extLst>
                <a:ext uri="{909E8E84-426E-40DD-AFC4-6F175D3DCCD1}">
                  <a14:hiddenFill>
                    <a:noFill/>
                  </a14:hiddenFill>
                </a:ext>
              </a:extLst>
            </xdr:spPr>
          </xdr:sp>
          <xdr:sp macro="" textlink="">
            <xdr:nvSpPr>
              <xdr:cNvPr id="398519" name="Option Button 183" hidden="1">
                <a:extLst>
                  <a:ext uri="{63B3BB69-23CF-44E3-9099-C40C66FF867C}">
                    <a14:compatExt spid="_x0000_s398519"/>
                  </a:ext>
                  <a:ext uri="{FF2B5EF4-FFF2-40B4-BE49-F238E27FC236}">
                    <a16:creationId xmlns:a16="http://schemas.microsoft.com/office/drawing/2014/main" id="{00000000-0008-0000-0400-0000B7140600}"/>
                  </a:ext>
                </a:extLst>
              </xdr:cNvPr>
              <xdr:cNvSpPr/>
            </xdr:nvSpPr>
            <xdr:spPr bwMode="auto">
              <a:xfrm>
                <a:off x="370522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20" name="Option Button 184" hidden="1">
                <a:extLst>
                  <a:ext uri="{63B3BB69-23CF-44E3-9099-C40C66FF867C}">
                    <a14:compatExt spid="_x0000_s398520"/>
                  </a:ext>
                  <a:ext uri="{FF2B5EF4-FFF2-40B4-BE49-F238E27FC236}">
                    <a16:creationId xmlns:a16="http://schemas.microsoft.com/office/drawing/2014/main" id="{00000000-0008-0000-0400-0000B8140600}"/>
                  </a:ext>
                </a:extLst>
              </xdr:cNvPr>
              <xdr:cNvSpPr/>
            </xdr:nvSpPr>
            <xdr:spPr bwMode="auto">
              <a:xfrm>
                <a:off x="414337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21" name="Option Button 185" hidden="1">
                <a:extLst>
                  <a:ext uri="{63B3BB69-23CF-44E3-9099-C40C66FF867C}">
                    <a14:compatExt spid="_x0000_s398521"/>
                  </a:ext>
                  <a:ext uri="{FF2B5EF4-FFF2-40B4-BE49-F238E27FC236}">
                    <a16:creationId xmlns:a16="http://schemas.microsoft.com/office/drawing/2014/main" id="{00000000-0008-0000-0400-0000B9140600}"/>
                  </a:ext>
                </a:extLst>
              </xdr:cNvPr>
              <xdr:cNvSpPr/>
            </xdr:nvSpPr>
            <xdr:spPr bwMode="auto">
              <a:xfrm>
                <a:off x="45815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22" name="Option Button 186" hidden="1">
                <a:extLst>
                  <a:ext uri="{63B3BB69-23CF-44E3-9099-C40C66FF867C}">
                    <a14:compatExt spid="_x0000_s398522"/>
                  </a:ext>
                  <a:ext uri="{FF2B5EF4-FFF2-40B4-BE49-F238E27FC236}">
                    <a16:creationId xmlns:a16="http://schemas.microsoft.com/office/drawing/2014/main" id="{00000000-0008-0000-0400-0000BA140600}"/>
                  </a:ext>
                </a:extLst>
              </xdr:cNvPr>
              <xdr:cNvSpPr/>
            </xdr:nvSpPr>
            <xdr:spPr bwMode="auto">
              <a:xfrm>
                <a:off x="501967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23" name="Option Button 187" hidden="1">
                <a:extLst>
                  <a:ext uri="{63B3BB69-23CF-44E3-9099-C40C66FF867C}">
                    <a14:compatExt spid="_x0000_s398523"/>
                  </a:ext>
                  <a:ext uri="{FF2B5EF4-FFF2-40B4-BE49-F238E27FC236}">
                    <a16:creationId xmlns:a16="http://schemas.microsoft.com/office/drawing/2014/main" id="{00000000-0008-0000-0400-0000BB140600}"/>
                  </a:ext>
                </a:extLst>
              </xdr:cNvPr>
              <xdr:cNvSpPr/>
            </xdr:nvSpPr>
            <xdr:spPr bwMode="auto">
              <a:xfrm>
                <a:off x="54578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76393</xdr:colOff>
          <xdr:row>48</xdr:row>
          <xdr:rowOff>28578</xdr:rowOff>
        </xdr:from>
        <xdr:to>
          <xdr:col>16</xdr:col>
          <xdr:colOff>132301</xdr:colOff>
          <xdr:row>48</xdr:row>
          <xdr:rowOff>204311</xdr:rowOff>
        </xdr:to>
        <xdr:grpSp>
          <xdr:nvGrpSpPr>
            <xdr:cNvPr id="294" name="Gruppieren 293">
              <a:extLst>
                <a:ext uri="{FF2B5EF4-FFF2-40B4-BE49-F238E27FC236}">
                  <a16:creationId xmlns:a16="http://schemas.microsoft.com/office/drawing/2014/main" id="{00000000-0008-0000-0400-000026010000}"/>
                </a:ext>
              </a:extLst>
            </xdr:cNvPr>
            <xdr:cNvGrpSpPr/>
          </xdr:nvGrpSpPr>
          <xdr:grpSpPr>
            <a:xfrm>
              <a:off x="4427413" y="16106778"/>
              <a:ext cx="2341908" cy="175733"/>
              <a:chOff x="3581401" y="2105311"/>
              <a:chExt cx="2247892" cy="276224"/>
            </a:xfrm>
          </xdr:grpSpPr>
          <xdr:sp macro="" textlink="">
            <xdr:nvSpPr>
              <xdr:cNvPr id="398524" name="Group Box 188" hidden="1">
                <a:extLst>
                  <a:ext uri="{63B3BB69-23CF-44E3-9099-C40C66FF867C}">
                    <a14:compatExt spid="_x0000_s398524"/>
                  </a:ext>
                  <a:ext uri="{FF2B5EF4-FFF2-40B4-BE49-F238E27FC236}">
                    <a16:creationId xmlns:a16="http://schemas.microsoft.com/office/drawing/2014/main" id="{00000000-0008-0000-0400-0000BC140600}"/>
                  </a:ext>
                </a:extLst>
              </xdr:cNvPr>
              <xdr:cNvSpPr/>
            </xdr:nvSpPr>
            <xdr:spPr bwMode="auto">
              <a:xfrm>
                <a:off x="3581401" y="2105311"/>
                <a:ext cx="2247892" cy="276224"/>
              </a:xfrm>
              <a:prstGeom prst="rect">
                <a:avLst/>
              </a:prstGeom>
              <a:noFill/>
              <a:ln w="9525">
                <a:miter lim="800000"/>
                <a:headEnd/>
                <a:tailEnd/>
              </a:ln>
              <a:extLst>
                <a:ext uri="{909E8E84-426E-40DD-AFC4-6F175D3DCCD1}">
                  <a14:hiddenFill>
                    <a:noFill/>
                  </a14:hiddenFill>
                </a:ext>
              </a:extLst>
            </xdr:spPr>
          </xdr:sp>
          <xdr:sp macro="" textlink="">
            <xdr:nvSpPr>
              <xdr:cNvPr id="398525" name="Option Button 189" hidden="1">
                <a:extLst>
                  <a:ext uri="{63B3BB69-23CF-44E3-9099-C40C66FF867C}">
                    <a14:compatExt spid="_x0000_s398525"/>
                  </a:ext>
                  <a:ext uri="{FF2B5EF4-FFF2-40B4-BE49-F238E27FC236}">
                    <a16:creationId xmlns:a16="http://schemas.microsoft.com/office/drawing/2014/main" id="{00000000-0008-0000-0400-0000BD140600}"/>
                  </a:ext>
                </a:extLst>
              </xdr:cNvPr>
              <xdr:cNvSpPr/>
            </xdr:nvSpPr>
            <xdr:spPr bwMode="auto">
              <a:xfrm>
                <a:off x="370522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26" name="Option Button 190" hidden="1">
                <a:extLst>
                  <a:ext uri="{63B3BB69-23CF-44E3-9099-C40C66FF867C}">
                    <a14:compatExt spid="_x0000_s398526"/>
                  </a:ext>
                  <a:ext uri="{FF2B5EF4-FFF2-40B4-BE49-F238E27FC236}">
                    <a16:creationId xmlns:a16="http://schemas.microsoft.com/office/drawing/2014/main" id="{00000000-0008-0000-0400-0000BE140600}"/>
                  </a:ext>
                </a:extLst>
              </xdr:cNvPr>
              <xdr:cNvSpPr/>
            </xdr:nvSpPr>
            <xdr:spPr bwMode="auto">
              <a:xfrm>
                <a:off x="414337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27" name="Option Button 191" hidden="1">
                <a:extLst>
                  <a:ext uri="{63B3BB69-23CF-44E3-9099-C40C66FF867C}">
                    <a14:compatExt spid="_x0000_s398527"/>
                  </a:ext>
                  <a:ext uri="{FF2B5EF4-FFF2-40B4-BE49-F238E27FC236}">
                    <a16:creationId xmlns:a16="http://schemas.microsoft.com/office/drawing/2014/main" id="{00000000-0008-0000-0400-0000BF140600}"/>
                  </a:ext>
                </a:extLst>
              </xdr:cNvPr>
              <xdr:cNvSpPr/>
            </xdr:nvSpPr>
            <xdr:spPr bwMode="auto">
              <a:xfrm>
                <a:off x="45815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28" name="Option Button 192" hidden="1">
                <a:extLst>
                  <a:ext uri="{63B3BB69-23CF-44E3-9099-C40C66FF867C}">
                    <a14:compatExt spid="_x0000_s398528"/>
                  </a:ext>
                  <a:ext uri="{FF2B5EF4-FFF2-40B4-BE49-F238E27FC236}">
                    <a16:creationId xmlns:a16="http://schemas.microsoft.com/office/drawing/2014/main" id="{00000000-0008-0000-0400-0000C0140600}"/>
                  </a:ext>
                </a:extLst>
              </xdr:cNvPr>
              <xdr:cNvSpPr/>
            </xdr:nvSpPr>
            <xdr:spPr bwMode="auto">
              <a:xfrm>
                <a:off x="501967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29" name="Option Button 193" hidden="1">
                <a:extLst>
                  <a:ext uri="{63B3BB69-23CF-44E3-9099-C40C66FF867C}">
                    <a14:compatExt spid="_x0000_s398529"/>
                  </a:ext>
                  <a:ext uri="{FF2B5EF4-FFF2-40B4-BE49-F238E27FC236}">
                    <a16:creationId xmlns:a16="http://schemas.microsoft.com/office/drawing/2014/main" id="{00000000-0008-0000-0400-0000C1140600}"/>
                  </a:ext>
                </a:extLst>
              </xdr:cNvPr>
              <xdr:cNvSpPr/>
            </xdr:nvSpPr>
            <xdr:spPr bwMode="auto">
              <a:xfrm>
                <a:off x="54578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editAs="oneCell">
    <xdr:from>
      <xdr:col>0</xdr:col>
      <xdr:colOff>0</xdr:colOff>
      <xdr:row>48</xdr:row>
      <xdr:rowOff>628651</xdr:rowOff>
    </xdr:from>
    <xdr:to>
      <xdr:col>1</xdr:col>
      <xdr:colOff>33068</xdr:colOff>
      <xdr:row>50</xdr:row>
      <xdr:rowOff>276226</xdr:rowOff>
    </xdr:to>
    <xdr:pic>
      <xdr:nvPicPr>
        <xdr:cNvPr id="302" name="Picture 2">
          <a:extLst>
            <a:ext uri="{FF2B5EF4-FFF2-40B4-BE49-F238E27FC236}">
              <a16:creationId xmlns:a16="http://schemas.microsoft.com/office/drawing/2014/main" id="{00000000-0008-0000-0400-00002E010000}"/>
            </a:ext>
          </a:extLst>
        </xdr:cNvPr>
        <xdr:cNvPicPr>
          <a:picLocks noChangeAspect="1" noChangeArrowheads="1"/>
        </xdr:cNvPicPr>
      </xdr:nvPicPr>
      <xdr:blipFill rotWithShape="1">
        <a:blip xmlns:r="http://schemas.openxmlformats.org/officeDocument/2006/relationships" r:embed="rId3" cstate="print">
          <a:clrChange>
            <a:clrFrom>
              <a:srgbClr val="F3F3F4"/>
            </a:clrFrom>
            <a:clrTo>
              <a:srgbClr val="F3F3F4">
                <a:alpha val="0"/>
              </a:srgbClr>
            </a:clrTo>
          </a:clrChange>
          <a:duotone>
            <a:prstClr val="black"/>
            <a:schemeClr val="tx2">
              <a:tint val="45000"/>
              <a:satMod val="400000"/>
            </a:schemeClr>
          </a:duotone>
        </a:blip>
        <a:srcRect l="42105" t="9828" r="46601" b="57615"/>
        <a:stretch/>
      </xdr:blipFill>
      <xdr:spPr bwMode="auto">
        <a:xfrm>
          <a:off x="0" y="16630651"/>
          <a:ext cx="499793" cy="514350"/>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editAs="oneCell">
        <xdr:from>
          <xdr:col>6</xdr:col>
          <xdr:colOff>76389</xdr:colOff>
          <xdr:row>50</xdr:row>
          <xdr:rowOff>9591</xdr:rowOff>
        </xdr:from>
        <xdr:to>
          <xdr:col>16</xdr:col>
          <xdr:colOff>132300</xdr:colOff>
          <xdr:row>50</xdr:row>
          <xdr:rowOff>203596</xdr:rowOff>
        </xdr:to>
        <xdr:grpSp>
          <xdr:nvGrpSpPr>
            <xdr:cNvPr id="304" name="Gruppieren 303">
              <a:extLst>
                <a:ext uri="{FF2B5EF4-FFF2-40B4-BE49-F238E27FC236}">
                  <a16:creationId xmlns:a16="http://schemas.microsoft.com/office/drawing/2014/main" id="{00000000-0008-0000-0400-000030010000}"/>
                </a:ext>
              </a:extLst>
            </xdr:cNvPr>
            <xdr:cNvGrpSpPr/>
          </xdr:nvGrpSpPr>
          <xdr:grpSpPr>
            <a:xfrm>
              <a:off x="4427409" y="16948851"/>
              <a:ext cx="2341911" cy="194005"/>
              <a:chOff x="3581388" y="2104863"/>
              <a:chExt cx="2247895" cy="276226"/>
            </a:xfrm>
          </xdr:grpSpPr>
          <xdr:sp macro="" textlink="">
            <xdr:nvSpPr>
              <xdr:cNvPr id="398530" name="Group Box 194" hidden="1">
                <a:extLst>
                  <a:ext uri="{63B3BB69-23CF-44E3-9099-C40C66FF867C}">
                    <a14:compatExt spid="_x0000_s398530"/>
                  </a:ext>
                  <a:ext uri="{FF2B5EF4-FFF2-40B4-BE49-F238E27FC236}">
                    <a16:creationId xmlns:a16="http://schemas.microsoft.com/office/drawing/2014/main" id="{00000000-0008-0000-0400-0000C2140600}"/>
                  </a:ext>
                </a:extLst>
              </xdr:cNvPr>
              <xdr:cNvSpPr/>
            </xdr:nvSpPr>
            <xdr:spPr bwMode="auto">
              <a:xfrm>
                <a:off x="3581388"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8531" name="Option Button 195" hidden="1">
                <a:extLst>
                  <a:ext uri="{63B3BB69-23CF-44E3-9099-C40C66FF867C}">
                    <a14:compatExt spid="_x0000_s398531"/>
                  </a:ext>
                  <a:ext uri="{FF2B5EF4-FFF2-40B4-BE49-F238E27FC236}">
                    <a16:creationId xmlns:a16="http://schemas.microsoft.com/office/drawing/2014/main" id="{00000000-0008-0000-0400-0000C314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32" name="Option Button 196" hidden="1">
                <a:extLst>
                  <a:ext uri="{63B3BB69-23CF-44E3-9099-C40C66FF867C}">
                    <a14:compatExt spid="_x0000_s398532"/>
                  </a:ext>
                  <a:ext uri="{FF2B5EF4-FFF2-40B4-BE49-F238E27FC236}">
                    <a16:creationId xmlns:a16="http://schemas.microsoft.com/office/drawing/2014/main" id="{00000000-0008-0000-0400-0000C414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33" name="Option Button 197" hidden="1">
                <a:extLst>
                  <a:ext uri="{63B3BB69-23CF-44E3-9099-C40C66FF867C}">
                    <a14:compatExt spid="_x0000_s398533"/>
                  </a:ext>
                  <a:ext uri="{FF2B5EF4-FFF2-40B4-BE49-F238E27FC236}">
                    <a16:creationId xmlns:a16="http://schemas.microsoft.com/office/drawing/2014/main" id="{00000000-0008-0000-0400-0000C514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34" name="Option Button 198" hidden="1">
                <a:extLst>
                  <a:ext uri="{63B3BB69-23CF-44E3-9099-C40C66FF867C}">
                    <a14:compatExt spid="_x0000_s398534"/>
                  </a:ext>
                  <a:ext uri="{FF2B5EF4-FFF2-40B4-BE49-F238E27FC236}">
                    <a16:creationId xmlns:a16="http://schemas.microsoft.com/office/drawing/2014/main" id="{00000000-0008-0000-0400-0000C614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35" name="Option Button 199" hidden="1">
                <a:extLst>
                  <a:ext uri="{63B3BB69-23CF-44E3-9099-C40C66FF867C}">
                    <a14:compatExt spid="_x0000_s398535"/>
                  </a:ext>
                  <a:ext uri="{FF2B5EF4-FFF2-40B4-BE49-F238E27FC236}">
                    <a16:creationId xmlns:a16="http://schemas.microsoft.com/office/drawing/2014/main" id="{00000000-0008-0000-0400-0000C714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76389</xdr:colOff>
          <xdr:row>51</xdr:row>
          <xdr:rowOff>9591</xdr:rowOff>
        </xdr:from>
        <xdr:to>
          <xdr:col>16</xdr:col>
          <xdr:colOff>132300</xdr:colOff>
          <xdr:row>51</xdr:row>
          <xdr:rowOff>203596</xdr:rowOff>
        </xdr:to>
        <xdr:grpSp>
          <xdr:nvGrpSpPr>
            <xdr:cNvPr id="313" name="Gruppieren 312">
              <a:extLst>
                <a:ext uri="{FF2B5EF4-FFF2-40B4-BE49-F238E27FC236}">
                  <a16:creationId xmlns:a16="http://schemas.microsoft.com/office/drawing/2014/main" id="{00000000-0008-0000-0400-000039010000}"/>
                </a:ext>
              </a:extLst>
            </xdr:cNvPr>
            <xdr:cNvGrpSpPr/>
          </xdr:nvGrpSpPr>
          <xdr:grpSpPr>
            <a:xfrm>
              <a:off x="4427409" y="17345091"/>
              <a:ext cx="2341911" cy="194005"/>
              <a:chOff x="3581388" y="2104863"/>
              <a:chExt cx="2247895" cy="276226"/>
            </a:xfrm>
          </xdr:grpSpPr>
          <xdr:sp macro="" textlink="">
            <xdr:nvSpPr>
              <xdr:cNvPr id="398536" name="Group Box 200" hidden="1">
                <a:extLst>
                  <a:ext uri="{63B3BB69-23CF-44E3-9099-C40C66FF867C}">
                    <a14:compatExt spid="_x0000_s398536"/>
                  </a:ext>
                  <a:ext uri="{FF2B5EF4-FFF2-40B4-BE49-F238E27FC236}">
                    <a16:creationId xmlns:a16="http://schemas.microsoft.com/office/drawing/2014/main" id="{00000000-0008-0000-0400-0000C8140600}"/>
                  </a:ext>
                </a:extLst>
              </xdr:cNvPr>
              <xdr:cNvSpPr/>
            </xdr:nvSpPr>
            <xdr:spPr bwMode="auto">
              <a:xfrm>
                <a:off x="3581388"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8537" name="Option Button 201" hidden="1">
                <a:extLst>
                  <a:ext uri="{63B3BB69-23CF-44E3-9099-C40C66FF867C}">
                    <a14:compatExt spid="_x0000_s398537"/>
                  </a:ext>
                  <a:ext uri="{FF2B5EF4-FFF2-40B4-BE49-F238E27FC236}">
                    <a16:creationId xmlns:a16="http://schemas.microsoft.com/office/drawing/2014/main" id="{00000000-0008-0000-0400-0000C914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38" name="Option Button 202" hidden="1">
                <a:extLst>
                  <a:ext uri="{63B3BB69-23CF-44E3-9099-C40C66FF867C}">
                    <a14:compatExt spid="_x0000_s398538"/>
                  </a:ext>
                  <a:ext uri="{FF2B5EF4-FFF2-40B4-BE49-F238E27FC236}">
                    <a16:creationId xmlns:a16="http://schemas.microsoft.com/office/drawing/2014/main" id="{00000000-0008-0000-0400-0000CA14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39" name="Option Button 203" hidden="1">
                <a:extLst>
                  <a:ext uri="{63B3BB69-23CF-44E3-9099-C40C66FF867C}">
                    <a14:compatExt spid="_x0000_s398539"/>
                  </a:ext>
                  <a:ext uri="{FF2B5EF4-FFF2-40B4-BE49-F238E27FC236}">
                    <a16:creationId xmlns:a16="http://schemas.microsoft.com/office/drawing/2014/main" id="{00000000-0008-0000-0400-0000CB14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40" name="Option Button 204" hidden="1">
                <a:extLst>
                  <a:ext uri="{63B3BB69-23CF-44E3-9099-C40C66FF867C}">
                    <a14:compatExt spid="_x0000_s398540"/>
                  </a:ext>
                  <a:ext uri="{FF2B5EF4-FFF2-40B4-BE49-F238E27FC236}">
                    <a16:creationId xmlns:a16="http://schemas.microsoft.com/office/drawing/2014/main" id="{00000000-0008-0000-0400-0000CC14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41" name="Option Button 205" hidden="1">
                <a:extLst>
                  <a:ext uri="{63B3BB69-23CF-44E3-9099-C40C66FF867C}">
                    <a14:compatExt spid="_x0000_s398541"/>
                  </a:ext>
                  <a:ext uri="{FF2B5EF4-FFF2-40B4-BE49-F238E27FC236}">
                    <a16:creationId xmlns:a16="http://schemas.microsoft.com/office/drawing/2014/main" id="{00000000-0008-0000-0400-0000CD14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76389</xdr:colOff>
          <xdr:row>52</xdr:row>
          <xdr:rowOff>9591</xdr:rowOff>
        </xdr:from>
        <xdr:to>
          <xdr:col>16</xdr:col>
          <xdr:colOff>132300</xdr:colOff>
          <xdr:row>52</xdr:row>
          <xdr:rowOff>203596</xdr:rowOff>
        </xdr:to>
        <xdr:grpSp>
          <xdr:nvGrpSpPr>
            <xdr:cNvPr id="322" name="Gruppieren 321">
              <a:extLst>
                <a:ext uri="{FF2B5EF4-FFF2-40B4-BE49-F238E27FC236}">
                  <a16:creationId xmlns:a16="http://schemas.microsoft.com/office/drawing/2014/main" id="{00000000-0008-0000-0400-000042010000}"/>
                </a:ext>
              </a:extLst>
            </xdr:cNvPr>
            <xdr:cNvGrpSpPr/>
          </xdr:nvGrpSpPr>
          <xdr:grpSpPr>
            <a:xfrm>
              <a:off x="4427409" y="17741331"/>
              <a:ext cx="2341911" cy="194005"/>
              <a:chOff x="3581388" y="2104863"/>
              <a:chExt cx="2247895" cy="276226"/>
            </a:xfrm>
          </xdr:grpSpPr>
          <xdr:sp macro="" textlink="">
            <xdr:nvSpPr>
              <xdr:cNvPr id="398542" name="Group Box 206" hidden="1">
                <a:extLst>
                  <a:ext uri="{63B3BB69-23CF-44E3-9099-C40C66FF867C}">
                    <a14:compatExt spid="_x0000_s398542"/>
                  </a:ext>
                  <a:ext uri="{FF2B5EF4-FFF2-40B4-BE49-F238E27FC236}">
                    <a16:creationId xmlns:a16="http://schemas.microsoft.com/office/drawing/2014/main" id="{00000000-0008-0000-0400-0000CE140600}"/>
                  </a:ext>
                </a:extLst>
              </xdr:cNvPr>
              <xdr:cNvSpPr/>
            </xdr:nvSpPr>
            <xdr:spPr bwMode="auto">
              <a:xfrm>
                <a:off x="3581388"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8543" name="Option Button 207" hidden="1">
                <a:extLst>
                  <a:ext uri="{63B3BB69-23CF-44E3-9099-C40C66FF867C}">
                    <a14:compatExt spid="_x0000_s398543"/>
                  </a:ext>
                  <a:ext uri="{FF2B5EF4-FFF2-40B4-BE49-F238E27FC236}">
                    <a16:creationId xmlns:a16="http://schemas.microsoft.com/office/drawing/2014/main" id="{00000000-0008-0000-0400-0000CF14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44" name="Option Button 208" hidden="1">
                <a:extLst>
                  <a:ext uri="{63B3BB69-23CF-44E3-9099-C40C66FF867C}">
                    <a14:compatExt spid="_x0000_s398544"/>
                  </a:ext>
                  <a:ext uri="{FF2B5EF4-FFF2-40B4-BE49-F238E27FC236}">
                    <a16:creationId xmlns:a16="http://schemas.microsoft.com/office/drawing/2014/main" id="{00000000-0008-0000-0400-0000D014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45" name="Option Button 209" hidden="1">
                <a:extLst>
                  <a:ext uri="{63B3BB69-23CF-44E3-9099-C40C66FF867C}">
                    <a14:compatExt spid="_x0000_s398545"/>
                  </a:ext>
                  <a:ext uri="{FF2B5EF4-FFF2-40B4-BE49-F238E27FC236}">
                    <a16:creationId xmlns:a16="http://schemas.microsoft.com/office/drawing/2014/main" id="{00000000-0008-0000-0400-0000D114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46" name="Option Button 210" hidden="1">
                <a:extLst>
                  <a:ext uri="{63B3BB69-23CF-44E3-9099-C40C66FF867C}">
                    <a14:compatExt spid="_x0000_s398546"/>
                  </a:ext>
                  <a:ext uri="{FF2B5EF4-FFF2-40B4-BE49-F238E27FC236}">
                    <a16:creationId xmlns:a16="http://schemas.microsoft.com/office/drawing/2014/main" id="{00000000-0008-0000-0400-0000D214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47" name="Option Button 211" hidden="1">
                <a:extLst>
                  <a:ext uri="{63B3BB69-23CF-44E3-9099-C40C66FF867C}">
                    <a14:compatExt spid="_x0000_s398547"/>
                  </a:ext>
                  <a:ext uri="{FF2B5EF4-FFF2-40B4-BE49-F238E27FC236}">
                    <a16:creationId xmlns:a16="http://schemas.microsoft.com/office/drawing/2014/main" id="{00000000-0008-0000-0400-0000D314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76389</xdr:colOff>
          <xdr:row>53</xdr:row>
          <xdr:rowOff>66</xdr:rowOff>
        </xdr:from>
        <xdr:to>
          <xdr:col>16</xdr:col>
          <xdr:colOff>132300</xdr:colOff>
          <xdr:row>53</xdr:row>
          <xdr:rowOff>194071</xdr:rowOff>
        </xdr:to>
        <xdr:grpSp>
          <xdr:nvGrpSpPr>
            <xdr:cNvPr id="331" name="Gruppieren 330">
              <a:extLst>
                <a:ext uri="{FF2B5EF4-FFF2-40B4-BE49-F238E27FC236}">
                  <a16:creationId xmlns:a16="http://schemas.microsoft.com/office/drawing/2014/main" id="{00000000-0008-0000-0400-00004B010000}"/>
                </a:ext>
              </a:extLst>
            </xdr:cNvPr>
            <xdr:cNvGrpSpPr/>
          </xdr:nvGrpSpPr>
          <xdr:grpSpPr>
            <a:xfrm>
              <a:off x="4427409" y="18128046"/>
              <a:ext cx="2341911" cy="194005"/>
              <a:chOff x="3581388" y="2104863"/>
              <a:chExt cx="2247895" cy="276226"/>
            </a:xfrm>
          </xdr:grpSpPr>
          <xdr:sp macro="" textlink="">
            <xdr:nvSpPr>
              <xdr:cNvPr id="398548" name="Group Box 212" hidden="1">
                <a:extLst>
                  <a:ext uri="{63B3BB69-23CF-44E3-9099-C40C66FF867C}">
                    <a14:compatExt spid="_x0000_s398548"/>
                  </a:ext>
                  <a:ext uri="{FF2B5EF4-FFF2-40B4-BE49-F238E27FC236}">
                    <a16:creationId xmlns:a16="http://schemas.microsoft.com/office/drawing/2014/main" id="{00000000-0008-0000-0400-0000D4140600}"/>
                  </a:ext>
                </a:extLst>
              </xdr:cNvPr>
              <xdr:cNvSpPr/>
            </xdr:nvSpPr>
            <xdr:spPr bwMode="auto">
              <a:xfrm>
                <a:off x="3581388"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8549" name="Option Button 213" hidden="1">
                <a:extLst>
                  <a:ext uri="{63B3BB69-23CF-44E3-9099-C40C66FF867C}">
                    <a14:compatExt spid="_x0000_s398549"/>
                  </a:ext>
                  <a:ext uri="{FF2B5EF4-FFF2-40B4-BE49-F238E27FC236}">
                    <a16:creationId xmlns:a16="http://schemas.microsoft.com/office/drawing/2014/main" id="{00000000-0008-0000-0400-0000D514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50" name="Option Button 214" hidden="1">
                <a:extLst>
                  <a:ext uri="{63B3BB69-23CF-44E3-9099-C40C66FF867C}">
                    <a14:compatExt spid="_x0000_s398550"/>
                  </a:ext>
                  <a:ext uri="{FF2B5EF4-FFF2-40B4-BE49-F238E27FC236}">
                    <a16:creationId xmlns:a16="http://schemas.microsoft.com/office/drawing/2014/main" id="{00000000-0008-0000-0400-0000D614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51" name="Option Button 215" hidden="1">
                <a:extLst>
                  <a:ext uri="{63B3BB69-23CF-44E3-9099-C40C66FF867C}">
                    <a14:compatExt spid="_x0000_s398551"/>
                  </a:ext>
                  <a:ext uri="{FF2B5EF4-FFF2-40B4-BE49-F238E27FC236}">
                    <a16:creationId xmlns:a16="http://schemas.microsoft.com/office/drawing/2014/main" id="{00000000-0008-0000-0400-0000D714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52" name="Option Button 216" hidden="1">
                <a:extLst>
                  <a:ext uri="{63B3BB69-23CF-44E3-9099-C40C66FF867C}">
                    <a14:compatExt spid="_x0000_s398552"/>
                  </a:ext>
                  <a:ext uri="{FF2B5EF4-FFF2-40B4-BE49-F238E27FC236}">
                    <a16:creationId xmlns:a16="http://schemas.microsoft.com/office/drawing/2014/main" id="{00000000-0008-0000-0400-0000D814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53" name="Option Button 217" hidden="1">
                <a:extLst>
                  <a:ext uri="{63B3BB69-23CF-44E3-9099-C40C66FF867C}">
                    <a14:compatExt spid="_x0000_s398553"/>
                  </a:ext>
                  <a:ext uri="{FF2B5EF4-FFF2-40B4-BE49-F238E27FC236}">
                    <a16:creationId xmlns:a16="http://schemas.microsoft.com/office/drawing/2014/main" id="{00000000-0008-0000-0400-0000D914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editAs="oneCell">
    <xdr:from>
      <xdr:col>0</xdr:col>
      <xdr:colOff>1</xdr:colOff>
      <xdr:row>54</xdr:row>
      <xdr:rowOff>1</xdr:rowOff>
    </xdr:from>
    <xdr:to>
      <xdr:col>0</xdr:col>
      <xdr:colOff>455237</xdr:colOff>
      <xdr:row>55</xdr:row>
      <xdr:rowOff>161926</xdr:rowOff>
    </xdr:to>
    <xdr:pic>
      <xdr:nvPicPr>
        <xdr:cNvPr id="339" name="Picture 2">
          <a:extLst>
            <a:ext uri="{FF2B5EF4-FFF2-40B4-BE49-F238E27FC236}">
              <a16:creationId xmlns:a16="http://schemas.microsoft.com/office/drawing/2014/main" id="{00000000-0008-0000-0400-000053010000}"/>
            </a:ext>
          </a:extLst>
        </xdr:cNvPr>
        <xdr:cNvPicPr>
          <a:picLocks noChangeAspect="1" noChangeArrowheads="1"/>
        </xdr:cNvPicPr>
      </xdr:nvPicPr>
      <xdr:blipFill rotWithShape="1">
        <a:blip xmlns:r="http://schemas.openxmlformats.org/officeDocument/2006/relationships" r:embed="rId3" cstate="print">
          <a:clrChange>
            <a:clrFrom>
              <a:srgbClr val="F3F3F4"/>
            </a:clrFrom>
            <a:clrTo>
              <a:srgbClr val="F3F3F4">
                <a:alpha val="0"/>
              </a:srgbClr>
            </a:clrTo>
          </a:clrChange>
          <a:duotone>
            <a:prstClr val="black"/>
            <a:schemeClr val="tx2">
              <a:tint val="45000"/>
              <a:satMod val="400000"/>
            </a:schemeClr>
          </a:duotone>
        </a:blip>
        <a:srcRect l="62172" t="13821" r="24451" b="56386"/>
        <a:stretch/>
      </xdr:blipFill>
      <xdr:spPr bwMode="auto">
        <a:xfrm>
          <a:off x="1" y="18468976"/>
          <a:ext cx="455236" cy="361950"/>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6</xdr:col>
          <xdr:colOff>76387</xdr:colOff>
          <xdr:row>55</xdr:row>
          <xdr:rowOff>28578</xdr:rowOff>
        </xdr:from>
        <xdr:to>
          <xdr:col>16</xdr:col>
          <xdr:colOff>132297</xdr:colOff>
          <xdr:row>55</xdr:row>
          <xdr:rowOff>204311</xdr:rowOff>
        </xdr:to>
        <xdr:grpSp>
          <xdr:nvGrpSpPr>
            <xdr:cNvPr id="341" name="Gruppieren 340">
              <a:extLst>
                <a:ext uri="{FF2B5EF4-FFF2-40B4-BE49-F238E27FC236}">
                  <a16:creationId xmlns:a16="http://schemas.microsoft.com/office/drawing/2014/main" id="{00000000-0008-0000-0400-000055010000}"/>
                </a:ext>
              </a:extLst>
            </xdr:cNvPr>
            <xdr:cNvGrpSpPr/>
          </xdr:nvGrpSpPr>
          <xdr:grpSpPr>
            <a:xfrm>
              <a:off x="4427407" y="18750918"/>
              <a:ext cx="2341910" cy="175733"/>
              <a:chOff x="3581400" y="2105311"/>
              <a:chExt cx="2247894" cy="276224"/>
            </a:xfrm>
          </xdr:grpSpPr>
          <xdr:sp macro="" textlink="">
            <xdr:nvSpPr>
              <xdr:cNvPr id="398554" name="Group Box 218" hidden="1">
                <a:extLst>
                  <a:ext uri="{63B3BB69-23CF-44E3-9099-C40C66FF867C}">
                    <a14:compatExt spid="_x0000_s398554"/>
                  </a:ext>
                  <a:ext uri="{FF2B5EF4-FFF2-40B4-BE49-F238E27FC236}">
                    <a16:creationId xmlns:a16="http://schemas.microsoft.com/office/drawing/2014/main" id="{00000000-0008-0000-0400-0000DA140600}"/>
                  </a:ext>
                </a:extLst>
              </xdr:cNvPr>
              <xdr:cNvSpPr/>
            </xdr:nvSpPr>
            <xdr:spPr bwMode="auto">
              <a:xfrm>
                <a:off x="3581400" y="2105311"/>
                <a:ext cx="2247894" cy="276224"/>
              </a:xfrm>
              <a:prstGeom prst="rect">
                <a:avLst/>
              </a:prstGeom>
              <a:noFill/>
              <a:ln w="9525">
                <a:miter lim="800000"/>
                <a:headEnd/>
                <a:tailEnd/>
              </a:ln>
              <a:extLst>
                <a:ext uri="{909E8E84-426E-40DD-AFC4-6F175D3DCCD1}">
                  <a14:hiddenFill>
                    <a:noFill/>
                  </a14:hiddenFill>
                </a:ext>
              </a:extLst>
            </xdr:spPr>
          </xdr:sp>
          <xdr:sp macro="" textlink="">
            <xdr:nvSpPr>
              <xdr:cNvPr id="398555" name="Option Button 219" hidden="1">
                <a:extLst>
                  <a:ext uri="{63B3BB69-23CF-44E3-9099-C40C66FF867C}">
                    <a14:compatExt spid="_x0000_s398555"/>
                  </a:ext>
                  <a:ext uri="{FF2B5EF4-FFF2-40B4-BE49-F238E27FC236}">
                    <a16:creationId xmlns:a16="http://schemas.microsoft.com/office/drawing/2014/main" id="{00000000-0008-0000-0400-0000DB140600}"/>
                  </a:ext>
                </a:extLst>
              </xdr:cNvPr>
              <xdr:cNvSpPr/>
            </xdr:nvSpPr>
            <xdr:spPr bwMode="auto">
              <a:xfrm>
                <a:off x="370522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56" name="Option Button 220" hidden="1">
                <a:extLst>
                  <a:ext uri="{63B3BB69-23CF-44E3-9099-C40C66FF867C}">
                    <a14:compatExt spid="_x0000_s398556"/>
                  </a:ext>
                  <a:ext uri="{FF2B5EF4-FFF2-40B4-BE49-F238E27FC236}">
                    <a16:creationId xmlns:a16="http://schemas.microsoft.com/office/drawing/2014/main" id="{00000000-0008-0000-0400-0000DC140600}"/>
                  </a:ext>
                </a:extLst>
              </xdr:cNvPr>
              <xdr:cNvSpPr/>
            </xdr:nvSpPr>
            <xdr:spPr bwMode="auto">
              <a:xfrm>
                <a:off x="414337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57" name="Option Button 221" hidden="1">
                <a:extLst>
                  <a:ext uri="{63B3BB69-23CF-44E3-9099-C40C66FF867C}">
                    <a14:compatExt spid="_x0000_s398557"/>
                  </a:ext>
                  <a:ext uri="{FF2B5EF4-FFF2-40B4-BE49-F238E27FC236}">
                    <a16:creationId xmlns:a16="http://schemas.microsoft.com/office/drawing/2014/main" id="{00000000-0008-0000-0400-0000DD140600}"/>
                  </a:ext>
                </a:extLst>
              </xdr:cNvPr>
              <xdr:cNvSpPr/>
            </xdr:nvSpPr>
            <xdr:spPr bwMode="auto">
              <a:xfrm>
                <a:off x="45815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58" name="Option Button 222" hidden="1">
                <a:extLst>
                  <a:ext uri="{63B3BB69-23CF-44E3-9099-C40C66FF867C}">
                    <a14:compatExt spid="_x0000_s398558"/>
                  </a:ext>
                  <a:ext uri="{FF2B5EF4-FFF2-40B4-BE49-F238E27FC236}">
                    <a16:creationId xmlns:a16="http://schemas.microsoft.com/office/drawing/2014/main" id="{00000000-0008-0000-0400-0000DE140600}"/>
                  </a:ext>
                </a:extLst>
              </xdr:cNvPr>
              <xdr:cNvSpPr/>
            </xdr:nvSpPr>
            <xdr:spPr bwMode="auto">
              <a:xfrm>
                <a:off x="501967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59" name="Option Button 223" hidden="1">
                <a:extLst>
                  <a:ext uri="{63B3BB69-23CF-44E3-9099-C40C66FF867C}">
                    <a14:compatExt spid="_x0000_s398559"/>
                  </a:ext>
                  <a:ext uri="{FF2B5EF4-FFF2-40B4-BE49-F238E27FC236}">
                    <a16:creationId xmlns:a16="http://schemas.microsoft.com/office/drawing/2014/main" id="{00000000-0008-0000-0400-0000DF140600}"/>
                  </a:ext>
                </a:extLst>
              </xdr:cNvPr>
              <xdr:cNvSpPr/>
            </xdr:nvSpPr>
            <xdr:spPr bwMode="auto">
              <a:xfrm>
                <a:off x="54578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76393</xdr:colOff>
          <xdr:row>56</xdr:row>
          <xdr:rowOff>28578</xdr:rowOff>
        </xdr:from>
        <xdr:to>
          <xdr:col>16</xdr:col>
          <xdr:colOff>132301</xdr:colOff>
          <xdr:row>56</xdr:row>
          <xdr:rowOff>204311</xdr:rowOff>
        </xdr:to>
        <xdr:grpSp>
          <xdr:nvGrpSpPr>
            <xdr:cNvPr id="350" name="Gruppieren 349">
              <a:extLst>
                <a:ext uri="{FF2B5EF4-FFF2-40B4-BE49-F238E27FC236}">
                  <a16:creationId xmlns:a16="http://schemas.microsoft.com/office/drawing/2014/main" id="{00000000-0008-0000-0400-00005E010000}"/>
                </a:ext>
              </a:extLst>
            </xdr:cNvPr>
            <xdr:cNvGrpSpPr/>
          </xdr:nvGrpSpPr>
          <xdr:grpSpPr>
            <a:xfrm>
              <a:off x="4427413" y="19147158"/>
              <a:ext cx="2341908" cy="175733"/>
              <a:chOff x="3581401" y="2105311"/>
              <a:chExt cx="2247892" cy="276224"/>
            </a:xfrm>
          </xdr:grpSpPr>
          <xdr:sp macro="" textlink="">
            <xdr:nvSpPr>
              <xdr:cNvPr id="398560" name="Group Box 224" hidden="1">
                <a:extLst>
                  <a:ext uri="{63B3BB69-23CF-44E3-9099-C40C66FF867C}">
                    <a14:compatExt spid="_x0000_s398560"/>
                  </a:ext>
                  <a:ext uri="{FF2B5EF4-FFF2-40B4-BE49-F238E27FC236}">
                    <a16:creationId xmlns:a16="http://schemas.microsoft.com/office/drawing/2014/main" id="{00000000-0008-0000-0400-0000E0140600}"/>
                  </a:ext>
                </a:extLst>
              </xdr:cNvPr>
              <xdr:cNvSpPr/>
            </xdr:nvSpPr>
            <xdr:spPr bwMode="auto">
              <a:xfrm>
                <a:off x="3581401" y="2105311"/>
                <a:ext cx="2247892" cy="276224"/>
              </a:xfrm>
              <a:prstGeom prst="rect">
                <a:avLst/>
              </a:prstGeom>
              <a:noFill/>
              <a:ln w="9525">
                <a:miter lim="800000"/>
                <a:headEnd/>
                <a:tailEnd/>
              </a:ln>
              <a:extLst>
                <a:ext uri="{909E8E84-426E-40DD-AFC4-6F175D3DCCD1}">
                  <a14:hiddenFill>
                    <a:noFill/>
                  </a14:hiddenFill>
                </a:ext>
              </a:extLst>
            </xdr:spPr>
          </xdr:sp>
          <xdr:sp macro="" textlink="">
            <xdr:nvSpPr>
              <xdr:cNvPr id="398561" name="Option Button 225" hidden="1">
                <a:extLst>
                  <a:ext uri="{63B3BB69-23CF-44E3-9099-C40C66FF867C}">
                    <a14:compatExt spid="_x0000_s398561"/>
                  </a:ext>
                  <a:ext uri="{FF2B5EF4-FFF2-40B4-BE49-F238E27FC236}">
                    <a16:creationId xmlns:a16="http://schemas.microsoft.com/office/drawing/2014/main" id="{00000000-0008-0000-0400-0000E1140600}"/>
                  </a:ext>
                </a:extLst>
              </xdr:cNvPr>
              <xdr:cNvSpPr/>
            </xdr:nvSpPr>
            <xdr:spPr bwMode="auto">
              <a:xfrm>
                <a:off x="370522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62" name="Option Button 226" hidden="1">
                <a:extLst>
                  <a:ext uri="{63B3BB69-23CF-44E3-9099-C40C66FF867C}">
                    <a14:compatExt spid="_x0000_s398562"/>
                  </a:ext>
                  <a:ext uri="{FF2B5EF4-FFF2-40B4-BE49-F238E27FC236}">
                    <a16:creationId xmlns:a16="http://schemas.microsoft.com/office/drawing/2014/main" id="{00000000-0008-0000-0400-0000E2140600}"/>
                  </a:ext>
                </a:extLst>
              </xdr:cNvPr>
              <xdr:cNvSpPr/>
            </xdr:nvSpPr>
            <xdr:spPr bwMode="auto">
              <a:xfrm>
                <a:off x="414337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63" name="Option Button 227" hidden="1">
                <a:extLst>
                  <a:ext uri="{63B3BB69-23CF-44E3-9099-C40C66FF867C}">
                    <a14:compatExt spid="_x0000_s398563"/>
                  </a:ext>
                  <a:ext uri="{FF2B5EF4-FFF2-40B4-BE49-F238E27FC236}">
                    <a16:creationId xmlns:a16="http://schemas.microsoft.com/office/drawing/2014/main" id="{00000000-0008-0000-0400-0000E3140600}"/>
                  </a:ext>
                </a:extLst>
              </xdr:cNvPr>
              <xdr:cNvSpPr/>
            </xdr:nvSpPr>
            <xdr:spPr bwMode="auto">
              <a:xfrm>
                <a:off x="45815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64" name="Option Button 228" hidden="1">
                <a:extLst>
                  <a:ext uri="{63B3BB69-23CF-44E3-9099-C40C66FF867C}">
                    <a14:compatExt spid="_x0000_s398564"/>
                  </a:ext>
                  <a:ext uri="{FF2B5EF4-FFF2-40B4-BE49-F238E27FC236}">
                    <a16:creationId xmlns:a16="http://schemas.microsoft.com/office/drawing/2014/main" id="{00000000-0008-0000-0400-0000E4140600}"/>
                  </a:ext>
                </a:extLst>
              </xdr:cNvPr>
              <xdr:cNvSpPr/>
            </xdr:nvSpPr>
            <xdr:spPr bwMode="auto">
              <a:xfrm>
                <a:off x="501967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65" name="Option Button 229" hidden="1">
                <a:extLst>
                  <a:ext uri="{63B3BB69-23CF-44E3-9099-C40C66FF867C}">
                    <a14:compatExt spid="_x0000_s398565"/>
                  </a:ext>
                  <a:ext uri="{FF2B5EF4-FFF2-40B4-BE49-F238E27FC236}">
                    <a16:creationId xmlns:a16="http://schemas.microsoft.com/office/drawing/2014/main" id="{00000000-0008-0000-0400-0000E5140600}"/>
                  </a:ext>
                </a:extLst>
              </xdr:cNvPr>
              <xdr:cNvSpPr/>
            </xdr:nvSpPr>
            <xdr:spPr bwMode="auto">
              <a:xfrm>
                <a:off x="54578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20</xdr:col>
      <xdr:colOff>262578</xdr:colOff>
      <xdr:row>11</xdr:row>
      <xdr:rowOff>104772</xdr:rowOff>
    </xdr:from>
    <xdr:to>
      <xdr:col>20</xdr:col>
      <xdr:colOff>963175</xdr:colOff>
      <xdr:row>12</xdr:row>
      <xdr:rowOff>327522</xdr:rowOff>
    </xdr:to>
    <xdr:sp macro="" textlink="">
      <xdr:nvSpPr>
        <xdr:cNvPr id="358" name="Rechteck 357">
          <a:extLst>
            <a:ext uri="{FF2B5EF4-FFF2-40B4-BE49-F238E27FC236}">
              <a16:creationId xmlns:a16="http://schemas.microsoft.com/office/drawing/2014/main" id="{00000000-0008-0000-0400-000066010000}"/>
            </a:ext>
          </a:extLst>
        </xdr:cNvPr>
        <xdr:cNvSpPr>
          <a:spLocks/>
        </xdr:cNvSpPr>
      </xdr:nvSpPr>
      <xdr:spPr>
        <a:xfrm>
          <a:off x="7396803" y="2524122"/>
          <a:ext cx="700597" cy="6228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998486</xdr:colOff>
      <xdr:row>11</xdr:row>
      <xdr:rowOff>104772</xdr:rowOff>
    </xdr:from>
    <xdr:to>
      <xdr:col>20</xdr:col>
      <xdr:colOff>1693286</xdr:colOff>
      <xdr:row>12</xdr:row>
      <xdr:rowOff>327522</xdr:rowOff>
    </xdr:to>
    <xdr:sp macro="" textlink="">
      <xdr:nvSpPr>
        <xdr:cNvPr id="359" name="Rechteck 358">
          <a:extLst>
            <a:ext uri="{FF2B5EF4-FFF2-40B4-BE49-F238E27FC236}">
              <a16:creationId xmlns:a16="http://schemas.microsoft.com/office/drawing/2014/main" id="{00000000-0008-0000-0400-000067010000}"/>
            </a:ext>
          </a:extLst>
        </xdr:cNvPr>
        <xdr:cNvSpPr>
          <a:spLocks/>
        </xdr:cNvSpPr>
      </xdr:nvSpPr>
      <xdr:spPr>
        <a:xfrm>
          <a:off x="8132711" y="2524122"/>
          <a:ext cx="694800" cy="6228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1722667</xdr:colOff>
      <xdr:row>11</xdr:row>
      <xdr:rowOff>104772</xdr:rowOff>
    </xdr:from>
    <xdr:to>
      <xdr:col>20</xdr:col>
      <xdr:colOff>2417467</xdr:colOff>
      <xdr:row>12</xdr:row>
      <xdr:rowOff>327522</xdr:rowOff>
    </xdr:to>
    <xdr:sp macro="" textlink="">
      <xdr:nvSpPr>
        <xdr:cNvPr id="360" name="Rechteck 359">
          <a:extLst>
            <a:ext uri="{FF2B5EF4-FFF2-40B4-BE49-F238E27FC236}">
              <a16:creationId xmlns:a16="http://schemas.microsoft.com/office/drawing/2014/main" id="{00000000-0008-0000-0400-000068010000}"/>
            </a:ext>
          </a:extLst>
        </xdr:cNvPr>
        <xdr:cNvSpPr>
          <a:spLocks/>
        </xdr:cNvSpPr>
      </xdr:nvSpPr>
      <xdr:spPr>
        <a:xfrm>
          <a:off x="8856892" y="2524122"/>
          <a:ext cx="694800" cy="6228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262578</xdr:colOff>
      <xdr:row>9</xdr:row>
      <xdr:rowOff>58804</xdr:rowOff>
    </xdr:from>
    <xdr:to>
      <xdr:col>20</xdr:col>
      <xdr:colOff>963175</xdr:colOff>
      <xdr:row>11</xdr:row>
      <xdr:rowOff>81529</xdr:rowOff>
    </xdr:to>
    <xdr:sp macro="" textlink="">
      <xdr:nvSpPr>
        <xdr:cNvPr id="361" name="Rechteck 360">
          <a:extLst>
            <a:ext uri="{FF2B5EF4-FFF2-40B4-BE49-F238E27FC236}">
              <a16:creationId xmlns:a16="http://schemas.microsoft.com/office/drawing/2014/main" id="{00000000-0008-0000-0400-000069010000}"/>
            </a:ext>
          </a:extLst>
        </xdr:cNvPr>
        <xdr:cNvSpPr>
          <a:spLocks/>
        </xdr:cNvSpPr>
      </xdr:nvSpPr>
      <xdr:spPr>
        <a:xfrm>
          <a:off x="7396803" y="1878079"/>
          <a:ext cx="700597" cy="6228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998486</xdr:colOff>
      <xdr:row>9</xdr:row>
      <xdr:rowOff>58804</xdr:rowOff>
    </xdr:from>
    <xdr:to>
      <xdr:col>20</xdr:col>
      <xdr:colOff>1693286</xdr:colOff>
      <xdr:row>11</xdr:row>
      <xdr:rowOff>81529</xdr:rowOff>
    </xdr:to>
    <xdr:sp macro="" textlink="">
      <xdr:nvSpPr>
        <xdr:cNvPr id="362" name="Rechteck 361">
          <a:extLst>
            <a:ext uri="{FF2B5EF4-FFF2-40B4-BE49-F238E27FC236}">
              <a16:creationId xmlns:a16="http://schemas.microsoft.com/office/drawing/2014/main" id="{00000000-0008-0000-0400-00006A010000}"/>
            </a:ext>
          </a:extLst>
        </xdr:cNvPr>
        <xdr:cNvSpPr>
          <a:spLocks/>
        </xdr:cNvSpPr>
      </xdr:nvSpPr>
      <xdr:spPr>
        <a:xfrm>
          <a:off x="8132711" y="1878079"/>
          <a:ext cx="694800" cy="6228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1722667</xdr:colOff>
      <xdr:row>9</xdr:row>
      <xdr:rowOff>58804</xdr:rowOff>
    </xdr:from>
    <xdr:to>
      <xdr:col>20</xdr:col>
      <xdr:colOff>2417467</xdr:colOff>
      <xdr:row>11</xdr:row>
      <xdr:rowOff>81529</xdr:rowOff>
    </xdr:to>
    <xdr:sp macro="" textlink="">
      <xdr:nvSpPr>
        <xdr:cNvPr id="363" name="Rechteck 362">
          <a:extLst>
            <a:ext uri="{FF2B5EF4-FFF2-40B4-BE49-F238E27FC236}">
              <a16:creationId xmlns:a16="http://schemas.microsoft.com/office/drawing/2014/main" id="{00000000-0008-0000-0400-00006B010000}"/>
            </a:ext>
          </a:extLst>
        </xdr:cNvPr>
        <xdr:cNvSpPr>
          <a:spLocks/>
        </xdr:cNvSpPr>
      </xdr:nvSpPr>
      <xdr:spPr>
        <a:xfrm>
          <a:off x="8856892" y="1878079"/>
          <a:ext cx="694800" cy="6228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272103</xdr:colOff>
      <xdr:row>25</xdr:row>
      <xdr:rowOff>142872</xdr:rowOff>
    </xdr:from>
    <xdr:to>
      <xdr:col>20</xdr:col>
      <xdr:colOff>972700</xdr:colOff>
      <xdr:row>26</xdr:row>
      <xdr:rowOff>365622</xdr:rowOff>
    </xdr:to>
    <xdr:sp macro="" textlink="">
      <xdr:nvSpPr>
        <xdr:cNvPr id="364" name="Rechteck 363">
          <a:extLst>
            <a:ext uri="{FF2B5EF4-FFF2-40B4-BE49-F238E27FC236}">
              <a16:creationId xmlns:a16="http://schemas.microsoft.com/office/drawing/2014/main" id="{00000000-0008-0000-0400-00006C010000}"/>
            </a:ext>
          </a:extLst>
        </xdr:cNvPr>
        <xdr:cNvSpPr>
          <a:spLocks/>
        </xdr:cNvSpPr>
      </xdr:nvSpPr>
      <xdr:spPr>
        <a:xfrm>
          <a:off x="7406328" y="7591422"/>
          <a:ext cx="700597" cy="6228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998486</xdr:colOff>
      <xdr:row>25</xdr:row>
      <xdr:rowOff>142872</xdr:rowOff>
    </xdr:from>
    <xdr:to>
      <xdr:col>20</xdr:col>
      <xdr:colOff>1693286</xdr:colOff>
      <xdr:row>26</xdr:row>
      <xdr:rowOff>365622</xdr:rowOff>
    </xdr:to>
    <xdr:sp macro="" textlink="">
      <xdr:nvSpPr>
        <xdr:cNvPr id="365" name="Rechteck 364">
          <a:extLst>
            <a:ext uri="{FF2B5EF4-FFF2-40B4-BE49-F238E27FC236}">
              <a16:creationId xmlns:a16="http://schemas.microsoft.com/office/drawing/2014/main" id="{00000000-0008-0000-0400-00006D010000}"/>
            </a:ext>
          </a:extLst>
        </xdr:cNvPr>
        <xdr:cNvSpPr>
          <a:spLocks/>
        </xdr:cNvSpPr>
      </xdr:nvSpPr>
      <xdr:spPr>
        <a:xfrm>
          <a:off x="8132711" y="7591422"/>
          <a:ext cx="694800" cy="6228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1722667</xdr:colOff>
      <xdr:row>25</xdr:row>
      <xdr:rowOff>142872</xdr:rowOff>
    </xdr:from>
    <xdr:to>
      <xdr:col>20</xdr:col>
      <xdr:colOff>2417467</xdr:colOff>
      <xdr:row>26</xdr:row>
      <xdr:rowOff>365622</xdr:rowOff>
    </xdr:to>
    <xdr:sp macro="" textlink="">
      <xdr:nvSpPr>
        <xdr:cNvPr id="366" name="Rechteck 365">
          <a:extLst>
            <a:ext uri="{FF2B5EF4-FFF2-40B4-BE49-F238E27FC236}">
              <a16:creationId xmlns:a16="http://schemas.microsoft.com/office/drawing/2014/main" id="{00000000-0008-0000-0400-00006E010000}"/>
            </a:ext>
          </a:extLst>
        </xdr:cNvPr>
        <xdr:cNvSpPr>
          <a:spLocks/>
        </xdr:cNvSpPr>
      </xdr:nvSpPr>
      <xdr:spPr>
        <a:xfrm>
          <a:off x="8856892" y="7591422"/>
          <a:ext cx="694800" cy="6228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272103</xdr:colOff>
      <xdr:row>23</xdr:row>
      <xdr:rowOff>96904</xdr:rowOff>
    </xdr:from>
    <xdr:to>
      <xdr:col>20</xdr:col>
      <xdr:colOff>972700</xdr:colOff>
      <xdr:row>25</xdr:row>
      <xdr:rowOff>119629</xdr:rowOff>
    </xdr:to>
    <xdr:sp macro="" textlink="">
      <xdr:nvSpPr>
        <xdr:cNvPr id="367" name="Rechteck 366">
          <a:extLst>
            <a:ext uri="{FF2B5EF4-FFF2-40B4-BE49-F238E27FC236}">
              <a16:creationId xmlns:a16="http://schemas.microsoft.com/office/drawing/2014/main" id="{00000000-0008-0000-0400-00006F010000}"/>
            </a:ext>
          </a:extLst>
        </xdr:cNvPr>
        <xdr:cNvSpPr>
          <a:spLocks/>
        </xdr:cNvSpPr>
      </xdr:nvSpPr>
      <xdr:spPr>
        <a:xfrm>
          <a:off x="7406328" y="6945379"/>
          <a:ext cx="700597" cy="6228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998486</xdr:colOff>
      <xdr:row>23</xdr:row>
      <xdr:rowOff>96904</xdr:rowOff>
    </xdr:from>
    <xdr:to>
      <xdr:col>20</xdr:col>
      <xdr:colOff>1693286</xdr:colOff>
      <xdr:row>25</xdr:row>
      <xdr:rowOff>119629</xdr:rowOff>
    </xdr:to>
    <xdr:sp macro="" textlink="">
      <xdr:nvSpPr>
        <xdr:cNvPr id="368" name="Rechteck 367">
          <a:extLst>
            <a:ext uri="{FF2B5EF4-FFF2-40B4-BE49-F238E27FC236}">
              <a16:creationId xmlns:a16="http://schemas.microsoft.com/office/drawing/2014/main" id="{00000000-0008-0000-0400-000070010000}"/>
            </a:ext>
          </a:extLst>
        </xdr:cNvPr>
        <xdr:cNvSpPr>
          <a:spLocks/>
        </xdr:cNvSpPr>
      </xdr:nvSpPr>
      <xdr:spPr>
        <a:xfrm>
          <a:off x="8132711" y="6945379"/>
          <a:ext cx="694800" cy="6228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1722667</xdr:colOff>
      <xdr:row>23</xdr:row>
      <xdr:rowOff>96904</xdr:rowOff>
    </xdr:from>
    <xdr:to>
      <xdr:col>20</xdr:col>
      <xdr:colOff>2417467</xdr:colOff>
      <xdr:row>25</xdr:row>
      <xdr:rowOff>119629</xdr:rowOff>
    </xdr:to>
    <xdr:sp macro="" textlink="">
      <xdr:nvSpPr>
        <xdr:cNvPr id="369" name="Rechteck 368">
          <a:extLst>
            <a:ext uri="{FF2B5EF4-FFF2-40B4-BE49-F238E27FC236}">
              <a16:creationId xmlns:a16="http://schemas.microsoft.com/office/drawing/2014/main" id="{00000000-0008-0000-0400-000071010000}"/>
            </a:ext>
          </a:extLst>
        </xdr:cNvPr>
        <xdr:cNvSpPr>
          <a:spLocks/>
        </xdr:cNvSpPr>
      </xdr:nvSpPr>
      <xdr:spPr>
        <a:xfrm>
          <a:off x="8856892" y="6945379"/>
          <a:ext cx="694800" cy="6228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272103</xdr:colOff>
      <xdr:row>30</xdr:row>
      <xdr:rowOff>133347</xdr:rowOff>
    </xdr:from>
    <xdr:to>
      <xdr:col>20</xdr:col>
      <xdr:colOff>972700</xdr:colOff>
      <xdr:row>31</xdr:row>
      <xdr:rowOff>356097</xdr:rowOff>
    </xdr:to>
    <xdr:sp macro="" textlink="">
      <xdr:nvSpPr>
        <xdr:cNvPr id="370" name="Rechteck 369">
          <a:extLst>
            <a:ext uri="{FF2B5EF4-FFF2-40B4-BE49-F238E27FC236}">
              <a16:creationId xmlns:a16="http://schemas.microsoft.com/office/drawing/2014/main" id="{00000000-0008-0000-0400-000072010000}"/>
            </a:ext>
          </a:extLst>
        </xdr:cNvPr>
        <xdr:cNvSpPr>
          <a:spLocks/>
        </xdr:cNvSpPr>
      </xdr:nvSpPr>
      <xdr:spPr>
        <a:xfrm>
          <a:off x="7406328" y="9382122"/>
          <a:ext cx="700597" cy="6228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998486</xdr:colOff>
      <xdr:row>30</xdr:row>
      <xdr:rowOff>133347</xdr:rowOff>
    </xdr:from>
    <xdr:to>
      <xdr:col>20</xdr:col>
      <xdr:colOff>1693286</xdr:colOff>
      <xdr:row>31</xdr:row>
      <xdr:rowOff>356097</xdr:rowOff>
    </xdr:to>
    <xdr:sp macro="" textlink="">
      <xdr:nvSpPr>
        <xdr:cNvPr id="371" name="Rechteck 370">
          <a:extLst>
            <a:ext uri="{FF2B5EF4-FFF2-40B4-BE49-F238E27FC236}">
              <a16:creationId xmlns:a16="http://schemas.microsoft.com/office/drawing/2014/main" id="{00000000-0008-0000-0400-000073010000}"/>
            </a:ext>
          </a:extLst>
        </xdr:cNvPr>
        <xdr:cNvSpPr>
          <a:spLocks/>
        </xdr:cNvSpPr>
      </xdr:nvSpPr>
      <xdr:spPr>
        <a:xfrm>
          <a:off x="8132711" y="9382122"/>
          <a:ext cx="694800" cy="6228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1722667</xdr:colOff>
      <xdr:row>30</xdr:row>
      <xdr:rowOff>133347</xdr:rowOff>
    </xdr:from>
    <xdr:to>
      <xdr:col>20</xdr:col>
      <xdr:colOff>2417467</xdr:colOff>
      <xdr:row>31</xdr:row>
      <xdr:rowOff>356097</xdr:rowOff>
    </xdr:to>
    <xdr:sp macro="" textlink="">
      <xdr:nvSpPr>
        <xdr:cNvPr id="372" name="Rechteck 371">
          <a:extLst>
            <a:ext uri="{FF2B5EF4-FFF2-40B4-BE49-F238E27FC236}">
              <a16:creationId xmlns:a16="http://schemas.microsoft.com/office/drawing/2014/main" id="{00000000-0008-0000-0400-000074010000}"/>
            </a:ext>
          </a:extLst>
        </xdr:cNvPr>
        <xdr:cNvSpPr>
          <a:spLocks/>
        </xdr:cNvSpPr>
      </xdr:nvSpPr>
      <xdr:spPr>
        <a:xfrm>
          <a:off x="8856892" y="9382122"/>
          <a:ext cx="694800" cy="6228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272103</xdr:colOff>
      <xdr:row>28</xdr:row>
      <xdr:rowOff>87379</xdr:rowOff>
    </xdr:from>
    <xdr:to>
      <xdr:col>20</xdr:col>
      <xdr:colOff>972700</xdr:colOff>
      <xdr:row>30</xdr:row>
      <xdr:rowOff>110104</xdr:rowOff>
    </xdr:to>
    <xdr:sp macro="" textlink="">
      <xdr:nvSpPr>
        <xdr:cNvPr id="373" name="Rechteck 372">
          <a:extLst>
            <a:ext uri="{FF2B5EF4-FFF2-40B4-BE49-F238E27FC236}">
              <a16:creationId xmlns:a16="http://schemas.microsoft.com/office/drawing/2014/main" id="{00000000-0008-0000-0400-000075010000}"/>
            </a:ext>
          </a:extLst>
        </xdr:cNvPr>
        <xdr:cNvSpPr>
          <a:spLocks/>
        </xdr:cNvSpPr>
      </xdr:nvSpPr>
      <xdr:spPr>
        <a:xfrm>
          <a:off x="7406328" y="8736079"/>
          <a:ext cx="700597" cy="6228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998486</xdr:colOff>
      <xdr:row>28</xdr:row>
      <xdr:rowOff>87379</xdr:rowOff>
    </xdr:from>
    <xdr:to>
      <xdr:col>20</xdr:col>
      <xdr:colOff>1693286</xdr:colOff>
      <xdr:row>30</xdr:row>
      <xdr:rowOff>110104</xdr:rowOff>
    </xdr:to>
    <xdr:sp macro="" textlink="">
      <xdr:nvSpPr>
        <xdr:cNvPr id="374" name="Rechteck 373">
          <a:extLst>
            <a:ext uri="{FF2B5EF4-FFF2-40B4-BE49-F238E27FC236}">
              <a16:creationId xmlns:a16="http://schemas.microsoft.com/office/drawing/2014/main" id="{00000000-0008-0000-0400-000076010000}"/>
            </a:ext>
          </a:extLst>
        </xdr:cNvPr>
        <xdr:cNvSpPr>
          <a:spLocks/>
        </xdr:cNvSpPr>
      </xdr:nvSpPr>
      <xdr:spPr>
        <a:xfrm>
          <a:off x="8132711" y="8736079"/>
          <a:ext cx="694800" cy="6228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1722667</xdr:colOff>
      <xdr:row>28</xdr:row>
      <xdr:rowOff>87379</xdr:rowOff>
    </xdr:from>
    <xdr:to>
      <xdr:col>20</xdr:col>
      <xdr:colOff>2417467</xdr:colOff>
      <xdr:row>30</xdr:row>
      <xdr:rowOff>110104</xdr:rowOff>
    </xdr:to>
    <xdr:sp macro="" textlink="">
      <xdr:nvSpPr>
        <xdr:cNvPr id="375" name="Rechteck 374">
          <a:extLst>
            <a:ext uri="{FF2B5EF4-FFF2-40B4-BE49-F238E27FC236}">
              <a16:creationId xmlns:a16="http://schemas.microsoft.com/office/drawing/2014/main" id="{00000000-0008-0000-0400-000077010000}"/>
            </a:ext>
          </a:extLst>
        </xdr:cNvPr>
        <xdr:cNvSpPr>
          <a:spLocks/>
        </xdr:cNvSpPr>
      </xdr:nvSpPr>
      <xdr:spPr>
        <a:xfrm>
          <a:off x="8856892" y="8736079"/>
          <a:ext cx="694800" cy="6228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272103</xdr:colOff>
      <xdr:row>34</xdr:row>
      <xdr:rowOff>133347</xdr:rowOff>
    </xdr:from>
    <xdr:to>
      <xdr:col>20</xdr:col>
      <xdr:colOff>972700</xdr:colOff>
      <xdr:row>35</xdr:row>
      <xdr:rowOff>356097</xdr:rowOff>
    </xdr:to>
    <xdr:sp macro="" textlink="">
      <xdr:nvSpPr>
        <xdr:cNvPr id="376" name="Rechteck 375">
          <a:extLst>
            <a:ext uri="{FF2B5EF4-FFF2-40B4-BE49-F238E27FC236}">
              <a16:creationId xmlns:a16="http://schemas.microsoft.com/office/drawing/2014/main" id="{00000000-0008-0000-0400-000078010000}"/>
            </a:ext>
          </a:extLst>
        </xdr:cNvPr>
        <xdr:cNvSpPr>
          <a:spLocks/>
        </xdr:cNvSpPr>
      </xdr:nvSpPr>
      <xdr:spPr>
        <a:xfrm>
          <a:off x="7406328" y="10934697"/>
          <a:ext cx="700597" cy="6228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998486</xdr:colOff>
      <xdr:row>34</xdr:row>
      <xdr:rowOff>133347</xdr:rowOff>
    </xdr:from>
    <xdr:to>
      <xdr:col>20</xdr:col>
      <xdr:colOff>1693286</xdr:colOff>
      <xdr:row>35</xdr:row>
      <xdr:rowOff>356097</xdr:rowOff>
    </xdr:to>
    <xdr:sp macro="" textlink="">
      <xdr:nvSpPr>
        <xdr:cNvPr id="377" name="Rechteck 376">
          <a:extLst>
            <a:ext uri="{FF2B5EF4-FFF2-40B4-BE49-F238E27FC236}">
              <a16:creationId xmlns:a16="http://schemas.microsoft.com/office/drawing/2014/main" id="{00000000-0008-0000-0400-000079010000}"/>
            </a:ext>
          </a:extLst>
        </xdr:cNvPr>
        <xdr:cNvSpPr>
          <a:spLocks/>
        </xdr:cNvSpPr>
      </xdr:nvSpPr>
      <xdr:spPr>
        <a:xfrm>
          <a:off x="8132711" y="10934697"/>
          <a:ext cx="694800" cy="6228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1722667</xdr:colOff>
      <xdr:row>34</xdr:row>
      <xdr:rowOff>133347</xdr:rowOff>
    </xdr:from>
    <xdr:to>
      <xdr:col>20</xdr:col>
      <xdr:colOff>2417467</xdr:colOff>
      <xdr:row>35</xdr:row>
      <xdr:rowOff>356097</xdr:rowOff>
    </xdr:to>
    <xdr:sp macro="" textlink="">
      <xdr:nvSpPr>
        <xdr:cNvPr id="378" name="Rechteck 377">
          <a:extLst>
            <a:ext uri="{FF2B5EF4-FFF2-40B4-BE49-F238E27FC236}">
              <a16:creationId xmlns:a16="http://schemas.microsoft.com/office/drawing/2014/main" id="{00000000-0008-0000-0400-00007A010000}"/>
            </a:ext>
          </a:extLst>
        </xdr:cNvPr>
        <xdr:cNvSpPr>
          <a:spLocks/>
        </xdr:cNvSpPr>
      </xdr:nvSpPr>
      <xdr:spPr>
        <a:xfrm>
          <a:off x="8856892" y="10934697"/>
          <a:ext cx="694800" cy="6228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272103</xdr:colOff>
      <xdr:row>32</xdr:row>
      <xdr:rowOff>87379</xdr:rowOff>
    </xdr:from>
    <xdr:to>
      <xdr:col>20</xdr:col>
      <xdr:colOff>972700</xdr:colOff>
      <xdr:row>34</xdr:row>
      <xdr:rowOff>110104</xdr:rowOff>
    </xdr:to>
    <xdr:sp macro="" textlink="">
      <xdr:nvSpPr>
        <xdr:cNvPr id="379" name="Rechteck 378">
          <a:extLst>
            <a:ext uri="{FF2B5EF4-FFF2-40B4-BE49-F238E27FC236}">
              <a16:creationId xmlns:a16="http://schemas.microsoft.com/office/drawing/2014/main" id="{00000000-0008-0000-0400-00007B010000}"/>
            </a:ext>
          </a:extLst>
        </xdr:cNvPr>
        <xdr:cNvSpPr>
          <a:spLocks/>
        </xdr:cNvSpPr>
      </xdr:nvSpPr>
      <xdr:spPr>
        <a:xfrm>
          <a:off x="7406328" y="10288654"/>
          <a:ext cx="700597" cy="6228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998486</xdr:colOff>
      <xdr:row>32</xdr:row>
      <xdr:rowOff>87379</xdr:rowOff>
    </xdr:from>
    <xdr:to>
      <xdr:col>20</xdr:col>
      <xdr:colOff>1693286</xdr:colOff>
      <xdr:row>34</xdr:row>
      <xdr:rowOff>110104</xdr:rowOff>
    </xdr:to>
    <xdr:sp macro="" textlink="">
      <xdr:nvSpPr>
        <xdr:cNvPr id="380" name="Rechteck 379">
          <a:extLst>
            <a:ext uri="{FF2B5EF4-FFF2-40B4-BE49-F238E27FC236}">
              <a16:creationId xmlns:a16="http://schemas.microsoft.com/office/drawing/2014/main" id="{00000000-0008-0000-0400-00007C010000}"/>
            </a:ext>
          </a:extLst>
        </xdr:cNvPr>
        <xdr:cNvSpPr>
          <a:spLocks/>
        </xdr:cNvSpPr>
      </xdr:nvSpPr>
      <xdr:spPr>
        <a:xfrm>
          <a:off x="8132711" y="10288654"/>
          <a:ext cx="694800" cy="6228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1722667</xdr:colOff>
      <xdr:row>32</xdr:row>
      <xdr:rowOff>87379</xdr:rowOff>
    </xdr:from>
    <xdr:to>
      <xdr:col>20</xdr:col>
      <xdr:colOff>2417467</xdr:colOff>
      <xdr:row>34</xdr:row>
      <xdr:rowOff>110104</xdr:rowOff>
    </xdr:to>
    <xdr:sp macro="" textlink="">
      <xdr:nvSpPr>
        <xdr:cNvPr id="381" name="Rechteck 380">
          <a:extLst>
            <a:ext uri="{FF2B5EF4-FFF2-40B4-BE49-F238E27FC236}">
              <a16:creationId xmlns:a16="http://schemas.microsoft.com/office/drawing/2014/main" id="{00000000-0008-0000-0400-00007D010000}"/>
            </a:ext>
          </a:extLst>
        </xdr:cNvPr>
        <xdr:cNvSpPr>
          <a:spLocks/>
        </xdr:cNvSpPr>
      </xdr:nvSpPr>
      <xdr:spPr>
        <a:xfrm>
          <a:off x="8856892" y="10288654"/>
          <a:ext cx="694800" cy="6228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272103</xdr:colOff>
      <xdr:row>42</xdr:row>
      <xdr:rowOff>123822</xdr:rowOff>
    </xdr:from>
    <xdr:to>
      <xdr:col>20</xdr:col>
      <xdr:colOff>972700</xdr:colOff>
      <xdr:row>43</xdr:row>
      <xdr:rowOff>346572</xdr:rowOff>
    </xdr:to>
    <xdr:sp macro="" textlink="">
      <xdr:nvSpPr>
        <xdr:cNvPr id="382" name="Rechteck 381">
          <a:extLst>
            <a:ext uri="{FF2B5EF4-FFF2-40B4-BE49-F238E27FC236}">
              <a16:creationId xmlns:a16="http://schemas.microsoft.com/office/drawing/2014/main" id="{00000000-0008-0000-0400-00007E010000}"/>
            </a:ext>
          </a:extLst>
        </xdr:cNvPr>
        <xdr:cNvSpPr>
          <a:spLocks/>
        </xdr:cNvSpPr>
      </xdr:nvSpPr>
      <xdr:spPr>
        <a:xfrm>
          <a:off x="7406328" y="13925547"/>
          <a:ext cx="700597" cy="6228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998486</xdr:colOff>
      <xdr:row>42</xdr:row>
      <xdr:rowOff>123822</xdr:rowOff>
    </xdr:from>
    <xdr:to>
      <xdr:col>20</xdr:col>
      <xdr:colOff>1693286</xdr:colOff>
      <xdr:row>43</xdr:row>
      <xdr:rowOff>346572</xdr:rowOff>
    </xdr:to>
    <xdr:sp macro="" textlink="">
      <xdr:nvSpPr>
        <xdr:cNvPr id="383" name="Rechteck 382">
          <a:extLst>
            <a:ext uri="{FF2B5EF4-FFF2-40B4-BE49-F238E27FC236}">
              <a16:creationId xmlns:a16="http://schemas.microsoft.com/office/drawing/2014/main" id="{00000000-0008-0000-0400-00007F010000}"/>
            </a:ext>
          </a:extLst>
        </xdr:cNvPr>
        <xdr:cNvSpPr>
          <a:spLocks/>
        </xdr:cNvSpPr>
      </xdr:nvSpPr>
      <xdr:spPr>
        <a:xfrm>
          <a:off x="8132711" y="13925547"/>
          <a:ext cx="694800" cy="6228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1722667</xdr:colOff>
      <xdr:row>42</xdr:row>
      <xdr:rowOff>123822</xdr:rowOff>
    </xdr:from>
    <xdr:to>
      <xdr:col>20</xdr:col>
      <xdr:colOff>2417467</xdr:colOff>
      <xdr:row>43</xdr:row>
      <xdr:rowOff>346572</xdr:rowOff>
    </xdr:to>
    <xdr:sp macro="" textlink="">
      <xdr:nvSpPr>
        <xdr:cNvPr id="384" name="Rechteck 383">
          <a:extLst>
            <a:ext uri="{FF2B5EF4-FFF2-40B4-BE49-F238E27FC236}">
              <a16:creationId xmlns:a16="http://schemas.microsoft.com/office/drawing/2014/main" id="{00000000-0008-0000-0400-000080010000}"/>
            </a:ext>
          </a:extLst>
        </xdr:cNvPr>
        <xdr:cNvSpPr>
          <a:spLocks/>
        </xdr:cNvSpPr>
      </xdr:nvSpPr>
      <xdr:spPr>
        <a:xfrm>
          <a:off x="8856892" y="13925547"/>
          <a:ext cx="694800" cy="6228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272103</xdr:colOff>
      <xdr:row>40</xdr:row>
      <xdr:rowOff>77854</xdr:rowOff>
    </xdr:from>
    <xdr:to>
      <xdr:col>20</xdr:col>
      <xdr:colOff>972700</xdr:colOff>
      <xdr:row>42</xdr:row>
      <xdr:rowOff>100579</xdr:rowOff>
    </xdr:to>
    <xdr:sp macro="" textlink="">
      <xdr:nvSpPr>
        <xdr:cNvPr id="385" name="Rechteck 384">
          <a:extLst>
            <a:ext uri="{FF2B5EF4-FFF2-40B4-BE49-F238E27FC236}">
              <a16:creationId xmlns:a16="http://schemas.microsoft.com/office/drawing/2014/main" id="{00000000-0008-0000-0400-000081010000}"/>
            </a:ext>
          </a:extLst>
        </xdr:cNvPr>
        <xdr:cNvSpPr>
          <a:spLocks/>
        </xdr:cNvSpPr>
      </xdr:nvSpPr>
      <xdr:spPr>
        <a:xfrm>
          <a:off x="7406328" y="13279504"/>
          <a:ext cx="700597" cy="6228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998486</xdr:colOff>
      <xdr:row>40</xdr:row>
      <xdr:rowOff>77854</xdr:rowOff>
    </xdr:from>
    <xdr:to>
      <xdr:col>20</xdr:col>
      <xdr:colOff>1693286</xdr:colOff>
      <xdr:row>42</xdr:row>
      <xdr:rowOff>100579</xdr:rowOff>
    </xdr:to>
    <xdr:sp macro="" textlink="">
      <xdr:nvSpPr>
        <xdr:cNvPr id="386" name="Rechteck 385">
          <a:extLst>
            <a:ext uri="{FF2B5EF4-FFF2-40B4-BE49-F238E27FC236}">
              <a16:creationId xmlns:a16="http://schemas.microsoft.com/office/drawing/2014/main" id="{00000000-0008-0000-0400-000082010000}"/>
            </a:ext>
          </a:extLst>
        </xdr:cNvPr>
        <xdr:cNvSpPr>
          <a:spLocks/>
        </xdr:cNvSpPr>
      </xdr:nvSpPr>
      <xdr:spPr>
        <a:xfrm>
          <a:off x="8132711" y="13279504"/>
          <a:ext cx="694800" cy="6228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1722667</xdr:colOff>
      <xdr:row>40</xdr:row>
      <xdr:rowOff>77854</xdr:rowOff>
    </xdr:from>
    <xdr:to>
      <xdr:col>20</xdr:col>
      <xdr:colOff>2417467</xdr:colOff>
      <xdr:row>42</xdr:row>
      <xdr:rowOff>100579</xdr:rowOff>
    </xdr:to>
    <xdr:sp macro="" textlink="">
      <xdr:nvSpPr>
        <xdr:cNvPr id="387" name="Rechteck 386">
          <a:extLst>
            <a:ext uri="{FF2B5EF4-FFF2-40B4-BE49-F238E27FC236}">
              <a16:creationId xmlns:a16="http://schemas.microsoft.com/office/drawing/2014/main" id="{00000000-0008-0000-0400-000083010000}"/>
            </a:ext>
          </a:extLst>
        </xdr:cNvPr>
        <xdr:cNvSpPr>
          <a:spLocks/>
        </xdr:cNvSpPr>
      </xdr:nvSpPr>
      <xdr:spPr>
        <a:xfrm>
          <a:off x="8856892" y="13279504"/>
          <a:ext cx="694800" cy="6228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272103</xdr:colOff>
      <xdr:row>51</xdr:row>
      <xdr:rowOff>142872</xdr:rowOff>
    </xdr:from>
    <xdr:to>
      <xdr:col>20</xdr:col>
      <xdr:colOff>972700</xdr:colOff>
      <xdr:row>52</xdr:row>
      <xdr:rowOff>365622</xdr:rowOff>
    </xdr:to>
    <xdr:sp macro="" textlink="">
      <xdr:nvSpPr>
        <xdr:cNvPr id="388" name="Rechteck 387">
          <a:extLst>
            <a:ext uri="{FF2B5EF4-FFF2-40B4-BE49-F238E27FC236}">
              <a16:creationId xmlns:a16="http://schemas.microsoft.com/office/drawing/2014/main" id="{00000000-0008-0000-0400-000084010000}"/>
            </a:ext>
          </a:extLst>
        </xdr:cNvPr>
        <xdr:cNvSpPr>
          <a:spLocks/>
        </xdr:cNvSpPr>
      </xdr:nvSpPr>
      <xdr:spPr>
        <a:xfrm>
          <a:off x="7406328" y="17411697"/>
          <a:ext cx="700597" cy="6228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998486</xdr:colOff>
      <xdr:row>51</xdr:row>
      <xdr:rowOff>142872</xdr:rowOff>
    </xdr:from>
    <xdr:to>
      <xdr:col>20</xdr:col>
      <xdr:colOff>1693286</xdr:colOff>
      <xdr:row>52</xdr:row>
      <xdr:rowOff>365622</xdr:rowOff>
    </xdr:to>
    <xdr:sp macro="" textlink="">
      <xdr:nvSpPr>
        <xdr:cNvPr id="389" name="Rechteck 388">
          <a:extLst>
            <a:ext uri="{FF2B5EF4-FFF2-40B4-BE49-F238E27FC236}">
              <a16:creationId xmlns:a16="http://schemas.microsoft.com/office/drawing/2014/main" id="{00000000-0008-0000-0400-000085010000}"/>
            </a:ext>
          </a:extLst>
        </xdr:cNvPr>
        <xdr:cNvSpPr>
          <a:spLocks/>
        </xdr:cNvSpPr>
      </xdr:nvSpPr>
      <xdr:spPr>
        <a:xfrm>
          <a:off x="8132711" y="17411697"/>
          <a:ext cx="694800" cy="6228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1722667</xdr:colOff>
      <xdr:row>51</xdr:row>
      <xdr:rowOff>142872</xdr:rowOff>
    </xdr:from>
    <xdr:to>
      <xdr:col>20</xdr:col>
      <xdr:colOff>2417467</xdr:colOff>
      <xdr:row>52</xdr:row>
      <xdr:rowOff>365622</xdr:rowOff>
    </xdr:to>
    <xdr:sp macro="" textlink="">
      <xdr:nvSpPr>
        <xdr:cNvPr id="390" name="Rechteck 389">
          <a:extLst>
            <a:ext uri="{FF2B5EF4-FFF2-40B4-BE49-F238E27FC236}">
              <a16:creationId xmlns:a16="http://schemas.microsoft.com/office/drawing/2014/main" id="{00000000-0008-0000-0400-000086010000}"/>
            </a:ext>
          </a:extLst>
        </xdr:cNvPr>
        <xdr:cNvSpPr>
          <a:spLocks/>
        </xdr:cNvSpPr>
      </xdr:nvSpPr>
      <xdr:spPr>
        <a:xfrm>
          <a:off x="8856892" y="17411697"/>
          <a:ext cx="694800" cy="6228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272103</xdr:colOff>
      <xdr:row>49</xdr:row>
      <xdr:rowOff>96904</xdr:rowOff>
    </xdr:from>
    <xdr:to>
      <xdr:col>20</xdr:col>
      <xdr:colOff>972700</xdr:colOff>
      <xdr:row>51</xdr:row>
      <xdr:rowOff>119629</xdr:rowOff>
    </xdr:to>
    <xdr:sp macro="" textlink="">
      <xdr:nvSpPr>
        <xdr:cNvPr id="391" name="Rechteck 390">
          <a:extLst>
            <a:ext uri="{FF2B5EF4-FFF2-40B4-BE49-F238E27FC236}">
              <a16:creationId xmlns:a16="http://schemas.microsoft.com/office/drawing/2014/main" id="{00000000-0008-0000-0400-000087010000}"/>
            </a:ext>
          </a:extLst>
        </xdr:cNvPr>
        <xdr:cNvSpPr>
          <a:spLocks/>
        </xdr:cNvSpPr>
      </xdr:nvSpPr>
      <xdr:spPr>
        <a:xfrm>
          <a:off x="7406328" y="16765654"/>
          <a:ext cx="700597" cy="6228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998486</xdr:colOff>
      <xdr:row>49</xdr:row>
      <xdr:rowOff>96904</xdr:rowOff>
    </xdr:from>
    <xdr:to>
      <xdr:col>20</xdr:col>
      <xdr:colOff>1693286</xdr:colOff>
      <xdr:row>51</xdr:row>
      <xdr:rowOff>119629</xdr:rowOff>
    </xdr:to>
    <xdr:sp macro="" textlink="">
      <xdr:nvSpPr>
        <xdr:cNvPr id="392" name="Rechteck 391">
          <a:extLst>
            <a:ext uri="{FF2B5EF4-FFF2-40B4-BE49-F238E27FC236}">
              <a16:creationId xmlns:a16="http://schemas.microsoft.com/office/drawing/2014/main" id="{00000000-0008-0000-0400-000088010000}"/>
            </a:ext>
          </a:extLst>
        </xdr:cNvPr>
        <xdr:cNvSpPr>
          <a:spLocks/>
        </xdr:cNvSpPr>
      </xdr:nvSpPr>
      <xdr:spPr>
        <a:xfrm>
          <a:off x="8132711" y="16765654"/>
          <a:ext cx="694800" cy="6228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1722667</xdr:colOff>
      <xdr:row>49</xdr:row>
      <xdr:rowOff>96904</xdr:rowOff>
    </xdr:from>
    <xdr:to>
      <xdr:col>20</xdr:col>
      <xdr:colOff>2417467</xdr:colOff>
      <xdr:row>51</xdr:row>
      <xdr:rowOff>119629</xdr:rowOff>
    </xdr:to>
    <xdr:sp macro="" textlink="">
      <xdr:nvSpPr>
        <xdr:cNvPr id="393" name="Rechteck 392">
          <a:extLst>
            <a:ext uri="{FF2B5EF4-FFF2-40B4-BE49-F238E27FC236}">
              <a16:creationId xmlns:a16="http://schemas.microsoft.com/office/drawing/2014/main" id="{00000000-0008-0000-0400-000089010000}"/>
            </a:ext>
          </a:extLst>
        </xdr:cNvPr>
        <xdr:cNvSpPr>
          <a:spLocks/>
        </xdr:cNvSpPr>
      </xdr:nvSpPr>
      <xdr:spPr>
        <a:xfrm>
          <a:off x="8856892" y="16765654"/>
          <a:ext cx="694800" cy="6228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272103</xdr:colOff>
      <xdr:row>47</xdr:row>
      <xdr:rowOff>133347</xdr:rowOff>
    </xdr:from>
    <xdr:to>
      <xdr:col>20</xdr:col>
      <xdr:colOff>972700</xdr:colOff>
      <xdr:row>48</xdr:row>
      <xdr:rowOff>356097</xdr:rowOff>
    </xdr:to>
    <xdr:sp macro="" textlink="">
      <xdr:nvSpPr>
        <xdr:cNvPr id="394" name="Rechteck 393">
          <a:extLst>
            <a:ext uri="{FF2B5EF4-FFF2-40B4-BE49-F238E27FC236}">
              <a16:creationId xmlns:a16="http://schemas.microsoft.com/office/drawing/2014/main" id="{00000000-0008-0000-0400-00008A010000}"/>
            </a:ext>
          </a:extLst>
        </xdr:cNvPr>
        <xdr:cNvSpPr>
          <a:spLocks/>
        </xdr:cNvSpPr>
      </xdr:nvSpPr>
      <xdr:spPr>
        <a:xfrm>
          <a:off x="7406328" y="15735297"/>
          <a:ext cx="700597" cy="6228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998486</xdr:colOff>
      <xdr:row>47</xdr:row>
      <xdr:rowOff>133347</xdr:rowOff>
    </xdr:from>
    <xdr:to>
      <xdr:col>20</xdr:col>
      <xdr:colOff>1693286</xdr:colOff>
      <xdr:row>48</xdr:row>
      <xdr:rowOff>356097</xdr:rowOff>
    </xdr:to>
    <xdr:sp macro="" textlink="">
      <xdr:nvSpPr>
        <xdr:cNvPr id="395" name="Rechteck 394">
          <a:extLst>
            <a:ext uri="{FF2B5EF4-FFF2-40B4-BE49-F238E27FC236}">
              <a16:creationId xmlns:a16="http://schemas.microsoft.com/office/drawing/2014/main" id="{00000000-0008-0000-0400-00008B010000}"/>
            </a:ext>
          </a:extLst>
        </xdr:cNvPr>
        <xdr:cNvSpPr>
          <a:spLocks/>
        </xdr:cNvSpPr>
      </xdr:nvSpPr>
      <xdr:spPr>
        <a:xfrm>
          <a:off x="8132711" y="15735297"/>
          <a:ext cx="694800" cy="6228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1722667</xdr:colOff>
      <xdr:row>47</xdr:row>
      <xdr:rowOff>133347</xdr:rowOff>
    </xdr:from>
    <xdr:to>
      <xdr:col>20</xdr:col>
      <xdr:colOff>2417467</xdr:colOff>
      <xdr:row>48</xdr:row>
      <xdr:rowOff>356097</xdr:rowOff>
    </xdr:to>
    <xdr:sp macro="" textlink="">
      <xdr:nvSpPr>
        <xdr:cNvPr id="396" name="Rechteck 395">
          <a:extLst>
            <a:ext uri="{FF2B5EF4-FFF2-40B4-BE49-F238E27FC236}">
              <a16:creationId xmlns:a16="http://schemas.microsoft.com/office/drawing/2014/main" id="{00000000-0008-0000-0400-00008C010000}"/>
            </a:ext>
          </a:extLst>
        </xdr:cNvPr>
        <xdr:cNvSpPr>
          <a:spLocks/>
        </xdr:cNvSpPr>
      </xdr:nvSpPr>
      <xdr:spPr>
        <a:xfrm>
          <a:off x="8856892" y="15735297"/>
          <a:ext cx="694800" cy="6228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272103</xdr:colOff>
      <xdr:row>45</xdr:row>
      <xdr:rowOff>87379</xdr:rowOff>
    </xdr:from>
    <xdr:to>
      <xdr:col>20</xdr:col>
      <xdr:colOff>972700</xdr:colOff>
      <xdr:row>47</xdr:row>
      <xdr:rowOff>110104</xdr:rowOff>
    </xdr:to>
    <xdr:sp macro="" textlink="">
      <xdr:nvSpPr>
        <xdr:cNvPr id="397" name="Rechteck 396">
          <a:extLst>
            <a:ext uri="{FF2B5EF4-FFF2-40B4-BE49-F238E27FC236}">
              <a16:creationId xmlns:a16="http://schemas.microsoft.com/office/drawing/2014/main" id="{00000000-0008-0000-0400-00008D010000}"/>
            </a:ext>
          </a:extLst>
        </xdr:cNvPr>
        <xdr:cNvSpPr>
          <a:spLocks/>
        </xdr:cNvSpPr>
      </xdr:nvSpPr>
      <xdr:spPr>
        <a:xfrm>
          <a:off x="7406328" y="15089254"/>
          <a:ext cx="700597" cy="6228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998486</xdr:colOff>
      <xdr:row>45</xdr:row>
      <xdr:rowOff>87379</xdr:rowOff>
    </xdr:from>
    <xdr:to>
      <xdr:col>20</xdr:col>
      <xdr:colOff>1693286</xdr:colOff>
      <xdr:row>47</xdr:row>
      <xdr:rowOff>110104</xdr:rowOff>
    </xdr:to>
    <xdr:sp macro="" textlink="">
      <xdr:nvSpPr>
        <xdr:cNvPr id="398" name="Rechteck 397">
          <a:extLst>
            <a:ext uri="{FF2B5EF4-FFF2-40B4-BE49-F238E27FC236}">
              <a16:creationId xmlns:a16="http://schemas.microsoft.com/office/drawing/2014/main" id="{00000000-0008-0000-0400-00008E010000}"/>
            </a:ext>
          </a:extLst>
        </xdr:cNvPr>
        <xdr:cNvSpPr>
          <a:spLocks/>
        </xdr:cNvSpPr>
      </xdr:nvSpPr>
      <xdr:spPr>
        <a:xfrm>
          <a:off x="8132711" y="15089254"/>
          <a:ext cx="694800" cy="6228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1722667</xdr:colOff>
      <xdr:row>45</xdr:row>
      <xdr:rowOff>87379</xdr:rowOff>
    </xdr:from>
    <xdr:to>
      <xdr:col>20</xdr:col>
      <xdr:colOff>2417467</xdr:colOff>
      <xdr:row>47</xdr:row>
      <xdr:rowOff>110104</xdr:rowOff>
    </xdr:to>
    <xdr:sp macro="" textlink="">
      <xdr:nvSpPr>
        <xdr:cNvPr id="399" name="Rechteck 398">
          <a:extLst>
            <a:ext uri="{FF2B5EF4-FFF2-40B4-BE49-F238E27FC236}">
              <a16:creationId xmlns:a16="http://schemas.microsoft.com/office/drawing/2014/main" id="{00000000-0008-0000-0400-00008F010000}"/>
            </a:ext>
          </a:extLst>
        </xdr:cNvPr>
        <xdr:cNvSpPr>
          <a:spLocks/>
        </xdr:cNvSpPr>
      </xdr:nvSpPr>
      <xdr:spPr>
        <a:xfrm>
          <a:off x="8856892" y="15089254"/>
          <a:ext cx="694800" cy="6228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272103</xdr:colOff>
      <xdr:row>56</xdr:row>
      <xdr:rowOff>123822</xdr:rowOff>
    </xdr:from>
    <xdr:to>
      <xdr:col>20</xdr:col>
      <xdr:colOff>972700</xdr:colOff>
      <xdr:row>56</xdr:row>
      <xdr:rowOff>746622</xdr:rowOff>
    </xdr:to>
    <xdr:sp macro="" textlink="">
      <xdr:nvSpPr>
        <xdr:cNvPr id="400" name="Rechteck 399">
          <a:extLst>
            <a:ext uri="{FF2B5EF4-FFF2-40B4-BE49-F238E27FC236}">
              <a16:creationId xmlns:a16="http://schemas.microsoft.com/office/drawing/2014/main" id="{00000000-0008-0000-0400-000090010000}"/>
            </a:ext>
          </a:extLst>
        </xdr:cNvPr>
        <xdr:cNvSpPr>
          <a:spLocks/>
        </xdr:cNvSpPr>
      </xdr:nvSpPr>
      <xdr:spPr>
        <a:xfrm>
          <a:off x="7406328" y="19192872"/>
          <a:ext cx="700597" cy="6228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998486</xdr:colOff>
      <xdr:row>56</xdr:row>
      <xdr:rowOff>123822</xdr:rowOff>
    </xdr:from>
    <xdr:to>
      <xdr:col>20</xdr:col>
      <xdr:colOff>1693286</xdr:colOff>
      <xdr:row>56</xdr:row>
      <xdr:rowOff>746622</xdr:rowOff>
    </xdr:to>
    <xdr:sp macro="" textlink="">
      <xdr:nvSpPr>
        <xdr:cNvPr id="401" name="Rechteck 400">
          <a:extLst>
            <a:ext uri="{FF2B5EF4-FFF2-40B4-BE49-F238E27FC236}">
              <a16:creationId xmlns:a16="http://schemas.microsoft.com/office/drawing/2014/main" id="{00000000-0008-0000-0400-000091010000}"/>
            </a:ext>
          </a:extLst>
        </xdr:cNvPr>
        <xdr:cNvSpPr>
          <a:spLocks/>
        </xdr:cNvSpPr>
      </xdr:nvSpPr>
      <xdr:spPr>
        <a:xfrm>
          <a:off x="8132711" y="19192872"/>
          <a:ext cx="694800" cy="6228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1722667</xdr:colOff>
      <xdr:row>56</xdr:row>
      <xdr:rowOff>123822</xdr:rowOff>
    </xdr:from>
    <xdr:to>
      <xdr:col>20</xdr:col>
      <xdr:colOff>2417467</xdr:colOff>
      <xdr:row>56</xdr:row>
      <xdr:rowOff>746622</xdr:rowOff>
    </xdr:to>
    <xdr:sp macro="" textlink="">
      <xdr:nvSpPr>
        <xdr:cNvPr id="402" name="Rechteck 401">
          <a:extLst>
            <a:ext uri="{FF2B5EF4-FFF2-40B4-BE49-F238E27FC236}">
              <a16:creationId xmlns:a16="http://schemas.microsoft.com/office/drawing/2014/main" id="{00000000-0008-0000-0400-000092010000}"/>
            </a:ext>
          </a:extLst>
        </xdr:cNvPr>
        <xdr:cNvSpPr>
          <a:spLocks/>
        </xdr:cNvSpPr>
      </xdr:nvSpPr>
      <xdr:spPr>
        <a:xfrm>
          <a:off x="8856892" y="19192872"/>
          <a:ext cx="694800" cy="6228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272103</xdr:colOff>
      <xdr:row>54</xdr:row>
      <xdr:rowOff>77854</xdr:rowOff>
    </xdr:from>
    <xdr:to>
      <xdr:col>20</xdr:col>
      <xdr:colOff>972700</xdr:colOff>
      <xdr:row>56</xdr:row>
      <xdr:rowOff>100579</xdr:rowOff>
    </xdr:to>
    <xdr:sp macro="" textlink="">
      <xdr:nvSpPr>
        <xdr:cNvPr id="403" name="Rechteck 402">
          <a:extLst>
            <a:ext uri="{FF2B5EF4-FFF2-40B4-BE49-F238E27FC236}">
              <a16:creationId xmlns:a16="http://schemas.microsoft.com/office/drawing/2014/main" id="{00000000-0008-0000-0400-000093010000}"/>
            </a:ext>
          </a:extLst>
        </xdr:cNvPr>
        <xdr:cNvSpPr>
          <a:spLocks/>
        </xdr:cNvSpPr>
      </xdr:nvSpPr>
      <xdr:spPr>
        <a:xfrm>
          <a:off x="7406328" y="18546829"/>
          <a:ext cx="700597" cy="6228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998486</xdr:colOff>
      <xdr:row>54</xdr:row>
      <xdr:rowOff>77854</xdr:rowOff>
    </xdr:from>
    <xdr:to>
      <xdr:col>20</xdr:col>
      <xdr:colOff>1693286</xdr:colOff>
      <xdr:row>56</xdr:row>
      <xdr:rowOff>100579</xdr:rowOff>
    </xdr:to>
    <xdr:sp macro="" textlink="">
      <xdr:nvSpPr>
        <xdr:cNvPr id="404" name="Rechteck 403">
          <a:extLst>
            <a:ext uri="{FF2B5EF4-FFF2-40B4-BE49-F238E27FC236}">
              <a16:creationId xmlns:a16="http://schemas.microsoft.com/office/drawing/2014/main" id="{00000000-0008-0000-0400-000094010000}"/>
            </a:ext>
          </a:extLst>
        </xdr:cNvPr>
        <xdr:cNvSpPr>
          <a:spLocks/>
        </xdr:cNvSpPr>
      </xdr:nvSpPr>
      <xdr:spPr>
        <a:xfrm>
          <a:off x="8132711" y="18546829"/>
          <a:ext cx="694800" cy="6228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1722667</xdr:colOff>
      <xdr:row>54</xdr:row>
      <xdr:rowOff>77854</xdr:rowOff>
    </xdr:from>
    <xdr:to>
      <xdr:col>20</xdr:col>
      <xdr:colOff>2417467</xdr:colOff>
      <xdr:row>56</xdr:row>
      <xdr:rowOff>100579</xdr:rowOff>
    </xdr:to>
    <xdr:sp macro="" textlink="">
      <xdr:nvSpPr>
        <xdr:cNvPr id="405" name="Rechteck 404">
          <a:extLst>
            <a:ext uri="{FF2B5EF4-FFF2-40B4-BE49-F238E27FC236}">
              <a16:creationId xmlns:a16="http://schemas.microsoft.com/office/drawing/2014/main" id="{00000000-0008-0000-0400-000095010000}"/>
            </a:ext>
          </a:extLst>
        </xdr:cNvPr>
        <xdr:cNvSpPr>
          <a:spLocks/>
        </xdr:cNvSpPr>
      </xdr:nvSpPr>
      <xdr:spPr>
        <a:xfrm>
          <a:off x="8856892" y="18546829"/>
          <a:ext cx="694800" cy="6228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262578</xdr:colOff>
      <xdr:row>16</xdr:row>
      <xdr:rowOff>171447</xdr:rowOff>
    </xdr:from>
    <xdr:to>
      <xdr:col>20</xdr:col>
      <xdr:colOff>963175</xdr:colOff>
      <xdr:row>17</xdr:row>
      <xdr:rowOff>394197</xdr:rowOff>
    </xdr:to>
    <xdr:sp macro="" textlink="">
      <xdr:nvSpPr>
        <xdr:cNvPr id="406" name="Rechteck 405">
          <a:extLst>
            <a:ext uri="{FF2B5EF4-FFF2-40B4-BE49-F238E27FC236}">
              <a16:creationId xmlns:a16="http://schemas.microsoft.com/office/drawing/2014/main" id="{00000000-0008-0000-0400-000096010000}"/>
            </a:ext>
          </a:extLst>
        </xdr:cNvPr>
        <xdr:cNvSpPr>
          <a:spLocks/>
        </xdr:cNvSpPr>
      </xdr:nvSpPr>
      <xdr:spPr>
        <a:xfrm>
          <a:off x="7396803" y="4219572"/>
          <a:ext cx="700597" cy="6228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998486</xdr:colOff>
      <xdr:row>16</xdr:row>
      <xdr:rowOff>171447</xdr:rowOff>
    </xdr:from>
    <xdr:to>
      <xdr:col>20</xdr:col>
      <xdr:colOff>1693286</xdr:colOff>
      <xdr:row>17</xdr:row>
      <xdr:rowOff>394197</xdr:rowOff>
    </xdr:to>
    <xdr:sp macro="" textlink="">
      <xdr:nvSpPr>
        <xdr:cNvPr id="407" name="Rechteck 406">
          <a:extLst>
            <a:ext uri="{FF2B5EF4-FFF2-40B4-BE49-F238E27FC236}">
              <a16:creationId xmlns:a16="http://schemas.microsoft.com/office/drawing/2014/main" id="{00000000-0008-0000-0400-000097010000}"/>
            </a:ext>
          </a:extLst>
        </xdr:cNvPr>
        <xdr:cNvSpPr>
          <a:spLocks/>
        </xdr:cNvSpPr>
      </xdr:nvSpPr>
      <xdr:spPr>
        <a:xfrm>
          <a:off x="8132711" y="4219572"/>
          <a:ext cx="694800" cy="6228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1722667</xdr:colOff>
      <xdr:row>16</xdr:row>
      <xdr:rowOff>171447</xdr:rowOff>
    </xdr:from>
    <xdr:to>
      <xdr:col>20</xdr:col>
      <xdr:colOff>2417467</xdr:colOff>
      <xdr:row>17</xdr:row>
      <xdr:rowOff>394197</xdr:rowOff>
    </xdr:to>
    <xdr:sp macro="" textlink="">
      <xdr:nvSpPr>
        <xdr:cNvPr id="408" name="Rechteck 407">
          <a:extLst>
            <a:ext uri="{FF2B5EF4-FFF2-40B4-BE49-F238E27FC236}">
              <a16:creationId xmlns:a16="http://schemas.microsoft.com/office/drawing/2014/main" id="{00000000-0008-0000-0400-000098010000}"/>
            </a:ext>
          </a:extLst>
        </xdr:cNvPr>
        <xdr:cNvSpPr>
          <a:spLocks/>
        </xdr:cNvSpPr>
      </xdr:nvSpPr>
      <xdr:spPr>
        <a:xfrm>
          <a:off x="8856892" y="4219572"/>
          <a:ext cx="694800" cy="6228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262578</xdr:colOff>
      <xdr:row>14</xdr:row>
      <xdr:rowOff>125479</xdr:rowOff>
    </xdr:from>
    <xdr:to>
      <xdr:col>20</xdr:col>
      <xdr:colOff>963175</xdr:colOff>
      <xdr:row>16</xdr:row>
      <xdr:rowOff>148204</xdr:rowOff>
    </xdr:to>
    <xdr:sp macro="" textlink="">
      <xdr:nvSpPr>
        <xdr:cNvPr id="409" name="Rechteck 408">
          <a:extLst>
            <a:ext uri="{FF2B5EF4-FFF2-40B4-BE49-F238E27FC236}">
              <a16:creationId xmlns:a16="http://schemas.microsoft.com/office/drawing/2014/main" id="{00000000-0008-0000-0400-000099010000}"/>
            </a:ext>
          </a:extLst>
        </xdr:cNvPr>
        <xdr:cNvSpPr>
          <a:spLocks/>
        </xdr:cNvSpPr>
      </xdr:nvSpPr>
      <xdr:spPr>
        <a:xfrm>
          <a:off x="7396803" y="3573529"/>
          <a:ext cx="700597" cy="6228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998486</xdr:colOff>
      <xdr:row>14</xdr:row>
      <xdr:rowOff>125479</xdr:rowOff>
    </xdr:from>
    <xdr:to>
      <xdr:col>20</xdr:col>
      <xdr:colOff>1693286</xdr:colOff>
      <xdr:row>16</xdr:row>
      <xdr:rowOff>148204</xdr:rowOff>
    </xdr:to>
    <xdr:sp macro="" textlink="">
      <xdr:nvSpPr>
        <xdr:cNvPr id="410" name="Rechteck 409">
          <a:extLst>
            <a:ext uri="{FF2B5EF4-FFF2-40B4-BE49-F238E27FC236}">
              <a16:creationId xmlns:a16="http://schemas.microsoft.com/office/drawing/2014/main" id="{00000000-0008-0000-0400-00009A010000}"/>
            </a:ext>
          </a:extLst>
        </xdr:cNvPr>
        <xdr:cNvSpPr>
          <a:spLocks/>
        </xdr:cNvSpPr>
      </xdr:nvSpPr>
      <xdr:spPr>
        <a:xfrm>
          <a:off x="8132711" y="3573529"/>
          <a:ext cx="694800" cy="6228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1722667</xdr:colOff>
      <xdr:row>14</xdr:row>
      <xdr:rowOff>125479</xdr:rowOff>
    </xdr:from>
    <xdr:to>
      <xdr:col>20</xdr:col>
      <xdr:colOff>2417467</xdr:colOff>
      <xdr:row>16</xdr:row>
      <xdr:rowOff>148204</xdr:rowOff>
    </xdr:to>
    <xdr:sp macro="" textlink="">
      <xdr:nvSpPr>
        <xdr:cNvPr id="411" name="Rechteck 410">
          <a:extLst>
            <a:ext uri="{FF2B5EF4-FFF2-40B4-BE49-F238E27FC236}">
              <a16:creationId xmlns:a16="http://schemas.microsoft.com/office/drawing/2014/main" id="{00000000-0008-0000-0400-00009B010000}"/>
            </a:ext>
          </a:extLst>
        </xdr:cNvPr>
        <xdr:cNvSpPr>
          <a:spLocks/>
        </xdr:cNvSpPr>
      </xdr:nvSpPr>
      <xdr:spPr>
        <a:xfrm>
          <a:off x="8856892" y="3573529"/>
          <a:ext cx="694800" cy="6228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0</xdr:col>
      <xdr:colOff>66675</xdr:colOff>
      <xdr:row>56</xdr:row>
      <xdr:rowOff>838200</xdr:rowOff>
    </xdr:from>
    <xdr:to>
      <xdr:col>0</xdr:col>
      <xdr:colOff>390675</xdr:colOff>
      <xdr:row>57</xdr:row>
      <xdr:rowOff>1615</xdr:rowOff>
    </xdr:to>
    <xdr:grpSp>
      <xdr:nvGrpSpPr>
        <xdr:cNvPr id="412" name="Gruppieren 411">
          <a:hlinkClick xmlns:r="http://schemas.openxmlformats.org/officeDocument/2006/relationships" r:id="rId4"/>
          <a:extLst>
            <a:ext uri="{FF2B5EF4-FFF2-40B4-BE49-F238E27FC236}">
              <a16:creationId xmlns:a16="http://schemas.microsoft.com/office/drawing/2014/main" id="{00000000-0008-0000-0400-00009C010000}"/>
            </a:ext>
          </a:extLst>
        </xdr:cNvPr>
        <xdr:cNvGrpSpPr/>
      </xdr:nvGrpSpPr>
      <xdr:grpSpPr>
        <a:xfrm>
          <a:off x="66675" y="19956780"/>
          <a:ext cx="324000" cy="321655"/>
          <a:chOff x="66675" y="4972050"/>
          <a:chExt cx="324000" cy="325465"/>
        </a:xfrm>
      </xdr:grpSpPr>
      <xdr:sp macro="" textlink="">
        <xdr:nvSpPr>
          <xdr:cNvPr id="413" name="Rechteck 412">
            <a:extLst>
              <a:ext uri="{FF2B5EF4-FFF2-40B4-BE49-F238E27FC236}">
                <a16:creationId xmlns:a16="http://schemas.microsoft.com/office/drawing/2014/main" id="{00000000-0008-0000-0400-00009D01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414" name="Pfeil nach oben 413">
            <a:extLst>
              <a:ext uri="{FF2B5EF4-FFF2-40B4-BE49-F238E27FC236}">
                <a16:creationId xmlns:a16="http://schemas.microsoft.com/office/drawing/2014/main" id="{00000000-0008-0000-0400-00009E01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0</xdr:col>
      <xdr:colOff>66675</xdr:colOff>
      <xdr:row>0</xdr:row>
      <xdr:rowOff>104775</xdr:rowOff>
    </xdr:from>
    <xdr:to>
      <xdr:col>0</xdr:col>
      <xdr:colOff>390675</xdr:colOff>
      <xdr:row>0</xdr:row>
      <xdr:rowOff>430240</xdr:rowOff>
    </xdr:to>
    <xdr:grpSp>
      <xdr:nvGrpSpPr>
        <xdr:cNvPr id="415" name="Gruppieren 414">
          <a:hlinkClick xmlns:r="http://schemas.openxmlformats.org/officeDocument/2006/relationships" r:id="rId5"/>
          <a:extLst>
            <a:ext uri="{FF2B5EF4-FFF2-40B4-BE49-F238E27FC236}">
              <a16:creationId xmlns:a16="http://schemas.microsoft.com/office/drawing/2014/main" id="{00000000-0008-0000-0400-00009F010000}"/>
            </a:ext>
          </a:extLst>
        </xdr:cNvPr>
        <xdr:cNvGrpSpPr/>
      </xdr:nvGrpSpPr>
      <xdr:grpSpPr>
        <a:xfrm>
          <a:off x="66675" y="104775"/>
          <a:ext cx="324000" cy="325465"/>
          <a:chOff x="9191625" y="3009900"/>
          <a:chExt cx="324000" cy="325465"/>
        </a:xfrm>
      </xdr:grpSpPr>
      <xdr:sp macro="" textlink="">
        <xdr:nvSpPr>
          <xdr:cNvPr id="416" name="Rechteck 415">
            <a:extLst>
              <a:ext uri="{FF2B5EF4-FFF2-40B4-BE49-F238E27FC236}">
                <a16:creationId xmlns:a16="http://schemas.microsoft.com/office/drawing/2014/main" id="{00000000-0008-0000-0400-0000A001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417" name="Pfeil nach links 416">
            <a:extLst>
              <a:ext uri="{FF2B5EF4-FFF2-40B4-BE49-F238E27FC236}">
                <a16:creationId xmlns:a16="http://schemas.microsoft.com/office/drawing/2014/main" id="{00000000-0008-0000-0400-0000A101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fPrintsWithSheet="0"/>
  </xdr:twoCellAnchor>
  <xdr:twoCellAnchor>
    <xdr:from>
      <xdr:col>0</xdr:col>
      <xdr:colOff>200024</xdr:colOff>
      <xdr:row>62</xdr:row>
      <xdr:rowOff>142876</xdr:rowOff>
    </xdr:from>
    <xdr:to>
      <xdr:col>20</xdr:col>
      <xdr:colOff>1724025</xdr:colOff>
      <xdr:row>96</xdr:row>
      <xdr:rowOff>76200</xdr:rowOff>
    </xdr:to>
    <xdr:graphicFrame macro="">
      <xdr:nvGraphicFramePr>
        <xdr:cNvPr id="418" name="Diagramm 417">
          <a:extLst>
            <a:ext uri="{FF2B5EF4-FFF2-40B4-BE49-F238E27FC236}">
              <a16:creationId xmlns:a16="http://schemas.microsoft.com/office/drawing/2014/main" id="{00000000-0008-0000-0400-0000A2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3</xdr:col>
      <xdr:colOff>866776</xdr:colOff>
      <xdr:row>68</xdr:row>
      <xdr:rowOff>76201</xdr:rowOff>
    </xdr:from>
    <xdr:to>
      <xdr:col>4</xdr:col>
      <xdr:colOff>302837</xdr:colOff>
      <xdr:row>70</xdr:row>
      <xdr:rowOff>57151</xdr:rowOff>
    </xdr:to>
    <xdr:pic>
      <xdr:nvPicPr>
        <xdr:cNvPr id="419" name="Picture 2">
          <a:extLst>
            <a:ext uri="{FF2B5EF4-FFF2-40B4-BE49-F238E27FC236}">
              <a16:creationId xmlns:a16="http://schemas.microsoft.com/office/drawing/2014/main" id="{00000000-0008-0000-0400-0000A3010000}"/>
            </a:ext>
          </a:extLst>
        </xdr:cNvPr>
        <xdr:cNvPicPr>
          <a:picLocks noChangeAspect="1" noChangeArrowheads="1"/>
        </xdr:cNvPicPr>
      </xdr:nvPicPr>
      <xdr:blipFill rotWithShape="1">
        <a:blip xmlns:r="http://schemas.openxmlformats.org/officeDocument/2006/relationships" r:embed="rId3" cstate="print">
          <a:clrChange>
            <a:clrFrom>
              <a:srgbClr val="F3F3F4"/>
            </a:clrFrom>
            <a:clrTo>
              <a:srgbClr val="F3F3F4">
                <a:alpha val="0"/>
              </a:srgbClr>
            </a:clrTo>
          </a:clrChange>
          <a:duotone>
            <a:prstClr val="black"/>
            <a:schemeClr val="tx2">
              <a:tint val="45000"/>
              <a:satMod val="400000"/>
            </a:schemeClr>
          </a:duotone>
        </a:blip>
        <a:srcRect l="62172" t="13821" r="24451" b="56386"/>
        <a:stretch/>
      </xdr:blipFill>
      <xdr:spPr bwMode="auto">
        <a:xfrm>
          <a:off x="1590676" y="22164676"/>
          <a:ext cx="455236" cy="361950"/>
        </a:xfrm>
        <a:prstGeom prst="rect">
          <a:avLst/>
        </a:prstGeom>
        <a:noFill/>
        <a:ln w="9525">
          <a:noFill/>
          <a:miter lim="800000"/>
          <a:headEnd/>
          <a:tailEnd/>
        </a:ln>
      </xdr:spPr>
    </xdr:pic>
    <xdr:clientData/>
  </xdr:twoCellAnchor>
  <xdr:twoCellAnchor editAs="oneCell">
    <xdr:from>
      <xdr:col>6</xdr:col>
      <xdr:colOff>47625</xdr:colOff>
      <xdr:row>60</xdr:row>
      <xdr:rowOff>47625</xdr:rowOff>
    </xdr:from>
    <xdr:to>
      <xdr:col>8</xdr:col>
      <xdr:colOff>91907</xdr:colOff>
      <xdr:row>62</xdr:row>
      <xdr:rowOff>114300</xdr:rowOff>
    </xdr:to>
    <xdr:pic>
      <xdr:nvPicPr>
        <xdr:cNvPr id="420" name="Picture 2">
          <a:extLst>
            <a:ext uri="{FF2B5EF4-FFF2-40B4-BE49-F238E27FC236}">
              <a16:creationId xmlns:a16="http://schemas.microsoft.com/office/drawing/2014/main" id="{00000000-0008-0000-0400-0000A4010000}"/>
            </a:ext>
          </a:extLst>
        </xdr:cNvPr>
        <xdr:cNvPicPr>
          <a:picLocks noChangeAspect="1" noChangeArrowheads="1"/>
        </xdr:cNvPicPr>
      </xdr:nvPicPr>
      <xdr:blipFill rotWithShape="1">
        <a:blip xmlns:r="http://schemas.openxmlformats.org/officeDocument/2006/relationships" r:embed="rId2" cstate="print">
          <a:clrChange>
            <a:clrFrom>
              <a:srgbClr val="F3F3F4"/>
            </a:clrFrom>
            <a:clrTo>
              <a:srgbClr val="F3F3F4">
                <a:alpha val="0"/>
              </a:srgbClr>
            </a:clrTo>
          </a:clrChange>
          <a:duotone>
            <a:prstClr val="black"/>
            <a:schemeClr val="tx2">
              <a:tint val="45000"/>
              <a:satMod val="400000"/>
            </a:schemeClr>
          </a:duotone>
        </a:blip>
        <a:srcRect l="27534" t="5297" r="56446" b="59189"/>
        <a:stretch/>
      </xdr:blipFill>
      <xdr:spPr bwMode="auto">
        <a:xfrm>
          <a:off x="4276725" y="20621625"/>
          <a:ext cx="491957" cy="438150"/>
        </a:xfrm>
        <a:prstGeom prst="rect">
          <a:avLst/>
        </a:prstGeom>
        <a:noFill/>
        <a:ln w="9525">
          <a:noFill/>
          <a:miter lim="800000"/>
          <a:headEnd/>
          <a:tailEnd/>
        </a:ln>
      </xdr:spPr>
    </xdr:pic>
    <xdr:clientData/>
  </xdr:twoCellAnchor>
  <xdr:twoCellAnchor editAs="oneCell">
    <xdr:from>
      <xdr:col>20</xdr:col>
      <xdr:colOff>76200</xdr:colOff>
      <xdr:row>68</xdr:row>
      <xdr:rowOff>47625</xdr:rowOff>
    </xdr:from>
    <xdr:to>
      <xdr:col>20</xdr:col>
      <xdr:colOff>504825</xdr:colOff>
      <xdr:row>71</xdr:row>
      <xdr:rowOff>293</xdr:rowOff>
    </xdr:to>
    <xdr:pic>
      <xdr:nvPicPr>
        <xdr:cNvPr id="421" name="Picture 2">
          <a:extLst>
            <a:ext uri="{FF2B5EF4-FFF2-40B4-BE49-F238E27FC236}">
              <a16:creationId xmlns:a16="http://schemas.microsoft.com/office/drawing/2014/main" id="{00000000-0008-0000-0400-0000A5010000}"/>
            </a:ext>
          </a:extLst>
        </xdr:cNvPr>
        <xdr:cNvPicPr>
          <a:picLocks noChangeAspect="1" noChangeArrowheads="1"/>
        </xdr:cNvPicPr>
      </xdr:nvPicPr>
      <xdr:blipFill rotWithShape="1">
        <a:blip xmlns:r="http://schemas.openxmlformats.org/officeDocument/2006/relationships" r:embed="rId3" cstate="print">
          <a:clrChange>
            <a:clrFrom>
              <a:srgbClr val="F3F3F4"/>
            </a:clrFrom>
            <a:clrTo>
              <a:srgbClr val="F3F3F4">
                <a:alpha val="0"/>
              </a:srgbClr>
            </a:clrTo>
          </a:clrChange>
          <a:duotone>
            <a:prstClr val="black"/>
            <a:schemeClr val="tx2">
              <a:tint val="45000"/>
              <a:satMod val="400000"/>
            </a:schemeClr>
          </a:duotone>
        </a:blip>
        <a:srcRect l="2083" t="4479" r="85088" b="52214"/>
        <a:stretch/>
      </xdr:blipFill>
      <xdr:spPr bwMode="auto">
        <a:xfrm>
          <a:off x="7210425" y="22136100"/>
          <a:ext cx="428625" cy="516548"/>
        </a:xfrm>
        <a:prstGeom prst="rect">
          <a:avLst/>
        </a:prstGeom>
        <a:noFill/>
        <a:ln w="9525">
          <a:noFill/>
          <a:miter lim="800000"/>
          <a:headEnd/>
          <a:tailEnd/>
        </a:ln>
      </xdr:spPr>
    </xdr:pic>
    <xdr:clientData/>
  </xdr:twoCellAnchor>
  <xdr:twoCellAnchor editAs="oneCell">
    <xdr:from>
      <xdr:col>20</xdr:col>
      <xdr:colOff>733425</xdr:colOff>
      <xdr:row>77</xdr:row>
      <xdr:rowOff>85725</xdr:rowOff>
    </xdr:from>
    <xdr:to>
      <xdr:col>20</xdr:col>
      <xdr:colOff>1255395</xdr:colOff>
      <xdr:row>79</xdr:row>
      <xdr:rowOff>123825</xdr:rowOff>
    </xdr:to>
    <xdr:pic>
      <xdr:nvPicPr>
        <xdr:cNvPr id="422" name="Picture 2">
          <a:extLst>
            <a:ext uri="{FF2B5EF4-FFF2-40B4-BE49-F238E27FC236}">
              <a16:creationId xmlns:a16="http://schemas.microsoft.com/office/drawing/2014/main" id="{00000000-0008-0000-0400-0000A6010000}"/>
            </a:ext>
          </a:extLst>
        </xdr:cNvPr>
        <xdr:cNvPicPr>
          <a:picLocks noChangeAspect="1" noChangeArrowheads="1"/>
        </xdr:cNvPicPr>
      </xdr:nvPicPr>
      <xdr:blipFill rotWithShape="1">
        <a:blip xmlns:r="http://schemas.openxmlformats.org/officeDocument/2006/relationships" r:embed="rId3" cstate="print">
          <a:clrChange>
            <a:clrFrom>
              <a:srgbClr val="F3F3F4"/>
            </a:clrFrom>
            <a:clrTo>
              <a:srgbClr val="F3F3F4">
                <a:alpha val="0"/>
              </a:srgbClr>
            </a:clrTo>
          </a:clrChange>
          <a:duotone>
            <a:prstClr val="black"/>
            <a:schemeClr val="tx2">
              <a:tint val="45000"/>
              <a:satMod val="400000"/>
            </a:schemeClr>
          </a:duotone>
        </a:blip>
        <a:srcRect l="81250" t="12592" r="3728" b="53622"/>
        <a:stretch/>
      </xdr:blipFill>
      <xdr:spPr bwMode="auto">
        <a:xfrm>
          <a:off x="7867650" y="23888700"/>
          <a:ext cx="521970" cy="419100"/>
        </a:xfrm>
        <a:prstGeom prst="rect">
          <a:avLst/>
        </a:prstGeom>
        <a:noFill/>
        <a:ln w="9525">
          <a:noFill/>
          <a:miter lim="800000"/>
          <a:headEnd/>
          <a:tailEnd/>
        </a:ln>
      </xdr:spPr>
    </xdr:pic>
    <xdr:clientData/>
  </xdr:twoCellAnchor>
  <xdr:twoCellAnchor editAs="oneCell">
    <xdr:from>
      <xdr:col>20</xdr:col>
      <xdr:colOff>704850</xdr:colOff>
      <xdr:row>87</xdr:row>
      <xdr:rowOff>142875</xdr:rowOff>
    </xdr:from>
    <xdr:to>
      <xdr:col>20</xdr:col>
      <xdr:colOff>1167765</xdr:colOff>
      <xdr:row>90</xdr:row>
      <xdr:rowOff>85725</xdr:rowOff>
    </xdr:to>
    <xdr:pic>
      <xdr:nvPicPr>
        <xdr:cNvPr id="423" name="Picture 2">
          <a:extLst>
            <a:ext uri="{FF2B5EF4-FFF2-40B4-BE49-F238E27FC236}">
              <a16:creationId xmlns:a16="http://schemas.microsoft.com/office/drawing/2014/main" id="{00000000-0008-0000-0400-0000A7010000}"/>
            </a:ext>
          </a:extLst>
        </xdr:cNvPr>
        <xdr:cNvPicPr>
          <a:picLocks noChangeAspect="1" noChangeArrowheads="1"/>
        </xdr:cNvPicPr>
      </xdr:nvPicPr>
      <xdr:blipFill rotWithShape="1">
        <a:blip xmlns:r="http://schemas.openxmlformats.org/officeDocument/2006/relationships" r:embed="rId2" cstate="print">
          <a:clrChange>
            <a:clrFrom>
              <a:srgbClr val="F3F3F4"/>
            </a:clrFrom>
            <a:clrTo>
              <a:srgbClr val="F3F3F4">
                <a:alpha val="0"/>
              </a:srgbClr>
            </a:clrTo>
          </a:clrChange>
          <a:duotone>
            <a:prstClr val="black"/>
            <a:schemeClr val="tx2">
              <a:tint val="45000"/>
              <a:satMod val="400000"/>
            </a:schemeClr>
          </a:duotone>
        </a:blip>
        <a:srcRect l="3129" t="2492" r="84481" b="63240"/>
        <a:stretch/>
      </xdr:blipFill>
      <xdr:spPr bwMode="auto">
        <a:xfrm>
          <a:off x="7839075" y="25850850"/>
          <a:ext cx="462915" cy="514350"/>
        </a:xfrm>
        <a:prstGeom prst="rect">
          <a:avLst/>
        </a:prstGeom>
        <a:noFill/>
        <a:ln w="9525">
          <a:noFill/>
          <a:miter lim="800000"/>
          <a:headEnd/>
          <a:tailEnd/>
        </a:ln>
      </xdr:spPr>
    </xdr:pic>
    <xdr:clientData/>
  </xdr:twoCellAnchor>
  <xdr:twoCellAnchor editAs="oneCell">
    <xdr:from>
      <xdr:col>13</xdr:col>
      <xdr:colOff>171450</xdr:colOff>
      <xdr:row>94</xdr:row>
      <xdr:rowOff>114300</xdr:rowOff>
    </xdr:from>
    <xdr:to>
      <xdr:col>15</xdr:col>
      <xdr:colOff>164037</xdr:colOff>
      <xdr:row>97</xdr:row>
      <xdr:rowOff>76200</xdr:rowOff>
    </xdr:to>
    <xdr:pic>
      <xdr:nvPicPr>
        <xdr:cNvPr id="424" name="Picture 2">
          <a:extLst>
            <a:ext uri="{FF2B5EF4-FFF2-40B4-BE49-F238E27FC236}">
              <a16:creationId xmlns:a16="http://schemas.microsoft.com/office/drawing/2014/main" id="{00000000-0008-0000-0400-0000A8010000}"/>
            </a:ext>
          </a:extLst>
        </xdr:cNvPr>
        <xdr:cNvPicPr>
          <a:picLocks noChangeAspect="1" noChangeArrowheads="1"/>
        </xdr:cNvPicPr>
      </xdr:nvPicPr>
      <xdr:blipFill rotWithShape="1">
        <a:blip xmlns:r="http://schemas.openxmlformats.org/officeDocument/2006/relationships" r:embed="rId2" cstate="print">
          <a:clrChange>
            <a:clrFrom>
              <a:srgbClr val="F3F3F4"/>
            </a:clrFrom>
            <a:clrTo>
              <a:srgbClr val="F3F3F4">
                <a:alpha val="0"/>
              </a:srgbClr>
            </a:clrTo>
          </a:clrChange>
          <a:duotone>
            <a:prstClr val="black"/>
            <a:schemeClr val="tx2">
              <a:tint val="45000"/>
              <a:satMod val="400000"/>
            </a:schemeClr>
          </a:duotone>
        </a:blip>
        <a:srcRect l="52889" t="5919" r="29286" b="58567"/>
        <a:stretch/>
      </xdr:blipFill>
      <xdr:spPr bwMode="auto">
        <a:xfrm>
          <a:off x="5857875" y="27155775"/>
          <a:ext cx="440262" cy="352425"/>
        </a:xfrm>
        <a:prstGeom prst="rect">
          <a:avLst/>
        </a:prstGeom>
        <a:noFill/>
        <a:ln w="9525">
          <a:noFill/>
          <a:miter lim="800000"/>
          <a:headEnd/>
          <a:tailEnd/>
        </a:ln>
      </xdr:spPr>
    </xdr:pic>
    <xdr:clientData/>
  </xdr:twoCellAnchor>
  <xdr:twoCellAnchor editAs="oneCell">
    <xdr:from>
      <xdr:col>4</xdr:col>
      <xdr:colOff>723900</xdr:colOff>
      <xdr:row>94</xdr:row>
      <xdr:rowOff>76200</xdr:rowOff>
    </xdr:from>
    <xdr:to>
      <xdr:col>4</xdr:col>
      <xdr:colOff>1162050</xdr:colOff>
      <xdr:row>97</xdr:row>
      <xdr:rowOff>114698</xdr:rowOff>
    </xdr:to>
    <xdr:pic>
      <xdr:nvPicPr>
        <xdr:cNvPr id="425" name="Picture 2">
          <a:extLst>
            <a:ext uri="{FF2B5EF4-FFF2-40B4-BE49-F238E27FC236}">
              <a16:creationId xmlns:a16="http://schemas.microsoft.com/office/drawing/2014/main" id="{00000000-0008-0000-0400-0000A9010000}"/>
            </a:ext>
          </a:extLst>
        </xdr:cNvPr>
        <xdr:cNvPicPr>
          <a:picLocks noChangeAspect="1" noChangeArrowheads="1"/>
        </xdr:cNvPicPr>
      </xdr:nvPicPr>
      <xdr:blipFill rotWithShape="1">
        <a:blip xmlns:r="http://schemas.openxmlformats.org/officeDocument/2006/relationships" r:embed="rId2" cstate="print">
          <a:clrChange>
            <a:clrFrom>
              <a:srgbClr val="F3F3F4"/>
            </a:clrFrom>
            <a:clrTo>
              <a:srgbClr val="F3F3F4">
                <a:alpha val="0"/>
              </a:srgbClr>
            </a:clrTo>
          </a:clrChange>
          <a:duotone>
            <a:prstClr val="black"/>
            <a:schemeClr val="tx2">
              <a:tint val="45000"/>
              <a:satMod val="400000"/>
            </a:schemeClr>
          </a:duotone>
        </a:blip>
        <a:srcRect l="77222" t="9346" r="10763" b="61371"/>
        <a:stretch/>
      </xdr:blipFill>
      <xdr:spPr bwMode="auto">
        <a:xfrm>
          <a:off x="2466975" y="27117675"/>
          <a:ext cx="438150" cy="429023"/>
        </a:xfrm>
        <a:prstGeom prst="rect">
          <a:avLst/>
        </a:prstGeom>
        <a:noFill/>
        <a:ln w="9525">
          <a:noFill/>
          <a:miter lim="800000"/>
          <a:headEnd/>
          <a:tailEnd/>
        </a:ln>
      </xdr:spPr>
    </xdr:pic>
    <xdr:clientData/>
  </xdr:twoCellAnchor>
  <xdr:twoCellAnchor editAs="oneCell">
    <xdr:from>
      <xdr:col>3</xdr:col>
      <xdr:colOff>485775</xdr:colOff>
      <xdr:row>87</xdr:row>
      <xdr:rowOff>123825</xdr:rowOff>
    </xdr:from>
    <xdr:to>
      <xdr:col>3</xdr:col>
      <xdr:colOff>933450</xdr:colOff>
      <xdr:row>91</xdr:row>
      <xdr:rowOff>8216</xdr:rowOff>
    </xdr:to>
    <xdr:pic>
      <xdr:nvPicPr>
        <xdr:cNvPr id="426" name="Picture 2">
          <a:extLst>
            <a:ext uri="{FF2B5EF4-FFF2-40B4-BE49-F238E27FC236}">
              <a16:creationId xmlns:a16="http://schemas.microsoft.com/office/drawing/2014/main" id="{00000000-0008-0000-0400-0000AA010000}"/>
            </a:ext>
          </a:extLst>
        </xdr:cNvPr>
        <xdr:cNvPicPr>
          <a:picLocks noChangeAspect="1" noChangeArrowheads="1"/>
        </xdr:cNvPicPr>
      </xdr:nvPicPr>
      <xdr:blipFill rotWithShape="1">
        <a:blip xmlns:r="http://schemas.openxmlformats.org/officeDocument/2006/relationships" r:embed="rId3" cstate="print">
          <a:clrChange>
            <a:clrFrom>
              <a:srgbClr val="F3F3F4"/>
            </a:clrFrom>
            <a:clrTo>
              <a:srgbClr val="F3F3F4">
                <a:alpha val="0"/>
              </a:srgbClr>
            </a:clrTo>
          </a:clrChange>
          <a:duotone>
            <a:prstClr val="black"/>
            <a:schemeClr val="tx2">
              <a:tint val="45000"/>
              <a:satMod val="400000"/>
            </a:schemeClr>
          </a:duotone>
        </a:blip>
        <a:srcRect l="22478" t="8778" r="66009" b="51600"/>
        <a:stretch/>
      </xdr:blipFill>
      <xdr:spPr bwMode="auto">
        <a:xfrm>
          <a:off x="1209675" y="25831800"/>
          <a:ext cx="447675" cy="646391"/>
        </a:xfrm>
        <a:prstGeom prst="rect">
          <a:avLst/>
        </a:prstGeom>
        <a:noFill/>
        <a:ln w="9525">
          <a:noFill/>
          <a:miter lim="800000"/>
          <a:headEnd/>
          <a:tailEnd/>
        </a:ln>
      </xdr:spPr>
    </xdr:pic>
    <xdr:clientData/>
  </xdr:twoCellAnchor>
  <xdr:twoCellAnchor editAs="oneCell">
    <xdr:from>
      <xdr:col>3</xdr:col>
      <xdr:colOff>257175</xdr:colOff>
      <xdr:row>77</xdr:row>
      <xdr:rowOff>57150</xdr:rowOff>
    </xdr:from>
    <xdr:to>
      <xdr:col>3</xdr:col>
      <xdr:colOff>756968</xdr:colOff>
      <xdr:row>80</xdr:row>
      <xdr:rowOff>0</xdr:rowOff>
    </xdr:to>
    <xdr:pic>
      <xdr:nvPicPr>
        <xdr:cNvPr id="427" name="Picture 2">
          <a:extLst>
            <a:ext uri="{FF2B5EF4-FFF2-40B4-BE49-F238E27FC236}">
              <a16:creationId xmlns:a16="http://schemas.microsoft.com/office/drawing/2014/main" id="{00000000-0008-0000-0400-0000AB010000}"/>
            </a:ext>
          </a:extLst>
        </xdr:cNvPr>
        <xdr:cNvPicPr>
          <a:picLocks noChangeAspect="1" noChangeArrowheads="1"/>
        </xdr:cNvPicPr>
      </xdr:nvPicPr>
      <xdr:blipFill rotWithShape="1">
        <a:blip xmlns:r="http://schemas.openxmlformats.org/officeDocument/2006/relationships" r:embed="rId3" cstate="print">
          <a:clrChange>
            <a:clrFrom>
              <a:srgbClr val="F3F3F4"/>
            </a:clrFrom>
            <a:clrTo>
              <a:srgbClr val="F3F3F4">
                <a:alpha val="0"/>
              </a:srgbClr>
            </a:clrTo>
          </a:clrChange>
          <a:duotone>
            <a:prstClr val="black"/>
            <a:schemeClr val="tx2">
              <a:tint val="45000"/>
              <a:satMod val="400000"/>
            </a:schemeClr>
          </a:duotone>
        </a:blip>
        <a:srcRect l="42105" t="9828" r="46601" b="57615"/>
        <a:stretch/>
      </xdr:blipFill>
      <xdr:spPr bwMode="auto">
        <a:xfrm>
          <a:off x="981075" y="23860125"/>
          <a:ext cx="499793" cy="514350"/>
        </a:xfrm>
        <a:prstGeom prst="rect">
          <a:avLst/>
        </a:prstGeom>
        <a:noFill/>
        <a:ln w="9525">
          <a:noFill/>
          <a:miter lim="800000"/>
          <a:headEnd/>
          <a:tailEnd/>
        </a:ln>
      </xdr:spPr>
    </xdr:pic>
    <xdr:clientData/>
  </xdr:twoCellAnchor>
  <xdr:twoCellAnchor editAs="oneCell">
    <xdr:from>
      <xdr:col>0</xdr:col>
      <xdr:colOff>47625</xdr:colOff>
      <xdr:row>96</xdr:row>
      <xdr:rowOff>38100</xdr:rowOff>
    </xdr:from>
    <xdr:to>
      <xdr:col>0</xdr:col>
      <xdr:colOff>371625</xdr:colOff>
      <xdr:row>97</xdr:row>
      <xdr:rowOff>173065</xdr:rowOff>
    </xdr:to>
    <xdr:grpSp>
      <xdr:nvGrpSpPr>
        <xdr:cNvPr id="428" name="Gruppieren 427">
          <a:hlinkClick xmlns:r="http://schemas.openxmlformats.org/officeDocument/2006/relationships" r:id="rId4"/>
          <a:extLst>
            <a:ext uri="{FF2B5EF4-FFF2-40B4-BE49-F238E27FC236}">
              <a16:creationId xmlns:a16="http://schemas.microsoft.com/office/drawing/2014/main" id="{00000000-0008-0000-0400-0000AC010000}"/>
            </a:ext>
          </a:extLst>
        </xdr:cNvPr>
        <xdr:cNvGrpSpPr/>
      </xdr:nvGrpSpPr>
      <xdr:grpSpPr>
        <a:xfrm>
          <a:off x="47625" y="27043380"/>
          <a:ext cx="324000" cy="317845"/>
          <a:chOff x="66675" y="4972050"/>
          <a:chExt cx="324000" cy="325465"/>
        </a:xfrm>
      </xdr:grpSpPr>
      <xdr:sp macro="" textlink="">
        <xdr:nvSpPr>
          <xdr:cNvPr id="429" name="Rechteck 428">
            <a:extLst>
              <a:ext uri="{FF2B5EF4-FFF2-40B4-BE49-F238E27FC236}">
                <a16:creationId xmlns:a16="http://schemas.microsoft.com/office/drawing/2014/main" id="{00000000-0008-0000-0400-0000AD01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430" name="Pfeil nach oben 429">
            <a:extLst>
              <a:ext uri="{FF2B5EF4-FFF2-40B4-BE49-F238E27FC236}">
                <a16:creationId xmlns:a16="http://schemas.microsoft.com/office/drawing/2014/main" id="{00000000-0008-0000-0400-0000AE01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0</xdr:col>
      <xdr:colOff>66675</xdr:colOff>
      <xdr:row>4</xdr:row>
      <xdr:rowOff>209550</xdr:rowOff>
    </xdr:from>
    <xdr:to>
      <xdr:col>0</xdr:col>
      <xdr:colOff>390675</xdr:colOff>
      <xdr:row>6</xdr:row>
      <xdr:rowOff>1615</xdr:rowOff>
    </xdr:to>
    <xdr:grpSp>
      <xdr:nvGrpSpPr>
        <xdr:cNvPr id="431" name="Gruppieren 430">
          <a:hlinkClick xmlns:r="http://schemas.openxmlformats.org/officeDocument/2006/relationships" r:id="rId7"/>
          <a:extLst>
            <a:ext uri="{FF2B5EF4-FFF2-40B4-BE49-F238E27FC236}">
              <a16:creationId xmlns:a16="http://schemas.microsoft.com/office/drawing/2014/main" id="{00000000-0008-0000-0400-0000AF010000}"/>
            </a:ext>
          </a:extLst>
        </xdr:cNvPr>
        <xdr:cNvGrpSpPr/>
      </xdr:nvGrpSpPr>
      <xdr:grpSpPr>
        <a:xfrm>
          <a:off x="66675" y="1474470"/>
          <a:ext cx="324000" cy="317845"/>
          <a:chOff x="12382500" y="2152650"/>
          <a:chExt cx="324000" cy="325465"/>
        </a:xfrm>
      </xdr:grpSpPr>
      <xdr:sp macro="" textlink="">
        <xdr:nvSpPr>
          <xdr:cNvPr id="432" name="Rechteck 431">
            <a:extLst>
              <a:ext uri="{FF2B5EF4-FFF2-40B4-BE49-F238E27FC236}">
                <a16:creationId xmlns:a16="http://schemas.microsoft.com/office/drawing/2014/main" id="{00000000-0008-0000-0400-0000B0010000}"/>
              </a:ext>
            </a:extLst>
          </xdr:cNvPr>
          <xdr:cNvSpPr>
            <a:spLocks noChangeAspect="1"/>
          </xdr:cNvSpPr>
        </xdr:nvSpPr>
        <xdr:spPr>
          <a:xfrm>
            <a:off x="12382500" y="21526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pic>
        <xdr:nvPicPr>
          <xdr:cNvPr id="433" name="Grafik 432">
            <a:extLst>
              <a:ext uri="{FF2B5EF4-FFF2-40B4-BE49-F238E27FC236}">
                <a16:creationId xmlns:a16="http://schemas.microsoft.com/office/drawing/2014/main" id="{00000000-0008-0000-0400-0000B1010000}"/>
              </a:ext>
            </a:extLst>
          </xdr:cNvPr>
          <xdr:cNvPicPr>
            <a:picLocks noChangeAspect="1"/>
          </xdr:cNvPicPr>
        </xdr:nvPicPr>
        <xdr:blipFill>
          <a:blip xmlns:r="http://schemas.openxmlformats.org/officeDocument/2006/relationships" r:embed="rId8">
            <a:clrChange>
              <a:clrFrom>
                <a:srgbClr val="FFFFFF"/>
              </a:clrFrom>
              <a:clrTo>
                <a:srgbClr val="FFFFFF">
                  <a:alpha val="0"/>
                </a:srgbClr>
              </a:clrTo>
            </a:clrChange>
            <a:lum bright="70000" contrast="-70000"/>
          </a:blip>
          <a:stretch>
            <a:fillRect/>
          </a:stretch>
        </xdr:blipFill>
        <xdr:spPr>
          <a:xfrm>
            <a:off x="12446597" y="2209800"/>
            <a:ext cx="219075" cy="209550"/>
          </a:xfrm>
          <a:prstGeom prst="rect">
            <a:avLst/>
          </a:prstGeom>
        </xdr:spPr>
      </xdr:pic>
    </xdr:grpSp>
    <xdr:clientData fPrintsWithSheet="0"/>
  </xdr:twoCellAnchor>
  <mc:AlternateContent xmlns:mc="http://schemas.openxmlformats.org/markup-compatibility/2006">
    <mc:Choice xmlns:a14="http://schemas.microsoft.com/office/drawing/2010/main" Requires="a14">
      <xdr:twoCellAnchor editAs="oneCell">
        <xdr:from>
          <xdr:col>6</xdr:col>
          <xdr:colOff>76393</xdr:colOff>
          <xdr:row>38</xdr:row>
          <xdr:rowOff>28762</xdr:rowOff>
        </xdr:from>
        <xdr:to>
          <xdr:col>16</xdr:col>
          <xdr:colOff>132301</xdr:colOff>
          <xdr:row>38</xdr:row>
          <xdr:rowOff>213630</xdr:rowOff>
        </xdr:to>
        <xdr:grpSp>
          <xdr:nvGrpSpPr>
            <xdr:cNvPr id="435" name="Gruppieren 434">
              <a:extLst>
                <a:ext uri="{FF2B5EF4-FFF2-40B4-BE49-F238E27FC236}">
                  <a16:creationId xmlns:a16="http://schemas.microsoft.com/office/drawing/2014/main" id="{00000000-0008-0000-0400-0000B3010000}"/>
                </a:ext>
              </a:extLst>
            </xdr:cNvPr>
            <xdr:cNvGrpSpPr/>
          </xdr:nvGrpSpPr>
          <xdr:grpSpPr>
            <a:xfrm>
              <a:off x="4427413" y="12540802"/>
              <a:ext cx="2341908" cy="184868"/>
              <a:chOff x="3581401" y="2105553"/>
              <a:chExt cx="2247892" cy="276222"/>
            </a:xfrm>
          </xdr:grpSpPr>
          <xdr:sp macro="" textlink="">
            <xdr:nvSpPr>
              <xdr:cNvPr id="398566" name="Group Box 230" hidden="1">
                <a:extLst>
                  <a:ext uri="{63B3BB69-23CF-44E3-9099-C40C66FF867C}">
                    <a14:compatExt spid="_x0000_s398566"/>
                  </a:ext>
                  <a:ext uri="{FF2B5EF4-FFF2-40B4-BE49-F238E27FC236}">
                    <a16:creationId xmlns:a16="http://schemas.microsoft.com/office/drawing/2014/main" id="{00000000-0008-0000-0400-0000E6140600}"/>
                  </a:ext>
                </a:extLst>
              </xdr:cNvPr>
              <xdr:cNvSpPr/>
            </xdr:nvSpPr>
            <xdr:spPr bwMode="auto">
              <a:xfrm>
                <a:off x="3581401" y="2105553"/>
                <a:ext cx="2247892" cy="276222"/>
              </a:xfrm>
              <a:prstGeom prst="rect">
                <a:avLst/>
              </a:prstGeom>
              <a:noFill/>
              <a:ln w="9525">
                <a:miter lim="800000"/>
                <a:headEnd/>
                <a:tailEnd/>
              </a:ln>
              <a:extLst>
                <a:ext uri="{909E8E84-426E-40DD-AFC4-6F175D3DCCD1}">
                  <a14:hiddenFill>
                    <a:noFill/>
                  </a14:hiddenFill>
                </a:ext>
              </a:extLst>
            </xdr:spPr>
          </xdr:sp>
          <xdr:sp macro="" textlink="">
            <xdr:nvSpPr>
              <xdr:cNvPr id="398567" name="Option Button 231" hidden="1">
                <a:extLst>
                  <a:ext uri="{63B3BB69-23CF-44E3-9099-C40C66FF867C}">
                    <a14:compatExt spid="_x0000_s398567"/>
                  </a:ext>
                  <a:ext uri="{FF2B5EF4-FFF2-40B4-BE49-F238E27FC236}">
                    <a16:creationId xmlns:a16="http://schemas.microsoft.com/office/drawing/2014/main" id="{00000000-0008-0000-0400-0000E7140600}"/>
                  </a:ext>
                </a:extLst>
              </xdr:cNvPr>
              <xdr:cNvSpPr/>
            </xdr:nvSpPr>
            <xdr:spPr bwMode="auto">
              <a:xfrm>
                <a:off x="3705225" y="2152650"/>
                <a:ext cx="215999"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68" name="Option Button 232" hidden="1">
                <a:extLst>
                  <a:ext uri="{63B3BB69-23CF-44E3-9099-C40C66FF867C}">
                    <a14:compatExt spid="_x0000_s398568"/>
                  </a:ext>
                  <a:ext uri="{FF2B5EF4-FFF2-40B4-BE49-F238E27FC236}">
                    <a16:creationId xmlns:a16="http://schemas.microsoft.com/office/drawing/2014/main" id="{00000000-0008-0000-0400-0000E8140600}"/>
                  </a:ext>
                </a:extLst>
              </xdr:cNvPr>
              <xdr:cNvSpPr/>
            </xdr:nvSpPr>
            <xdr:spPr bwMode="auto">
              <a:xfrm>
                <a:off x="4143376" y="2152650"/>
                <a:ext cx="215999"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69" name="Option Button 233" hidden="1">
                <a:extLst>
                  <a:ext uri="{63B3BB69-23CF-44E3-9099-C40C66FF867C}">
                    <a14:compatExt spid="_x0000_s398569"/>
                  </a:ext>
                  <a:ext uri="{FF2B5EF4-FFF2-40B4-BE49-F238E27FC236}">
                    <a16:creationId xmlns:a16="http://schemas.microsoft.com/office/drawing/2014/main" id="{00000000-0008-0000-0400-0000E9140600}"/>
                  </a:ext>
                </a:extLst>
              </xdr:cNvPr>
              <xdr:cNvSpPr/>
            </xdr:nvSpPr>
            <xdr:spPr bwMode="auto">
              <a:xfrm>
                <a:off x="4581526" y="2152650"/>
                <a:ext cx="215999"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70" name="Option Button 234" hidden="1">
                <a:extLst>
                  <a:ext uri="{63B3BB69-23CF-44E3-9099-C40C66FF867C}">
                    <a14:compatExt spid="_x0000_s398570"/>
                  </a:ext>
                  <a:ext uri="{FF2B5EF4-FFF2-40B4-BE49-F238E27FC236}">
                    <a16:creationId xmlns:a16="http://schemas.microsoft.com/office/drawing/2014/main" id="{00000000-0008-0000-0400-0000EA140600}"/>
                  </a:ext>
                </a:extLst>
              </xdr:cNvPr>
              <xdr:cNvSpPr/>
            </xdr:nvSpPr>
            <xdr:spPr bwMode="auto">
              <a:xfrm>
                <a:off x="5019675" y="2152650"/>
                <a:ext cx="215999"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8571" name="Option Button 235" hidden="1">
                <a:extLst>
                  <a:ext uri="{63B3BB69-23CF-44E3-9099-C40C66FF867C}">
                    <a14:compatExt spid="_x0000_s398571"/>
                  </a:ext>
                  <a:ext uri="{FF2B5EF4-FFF2-40B4-BE49-F238E27FC236}">
                    <a16:creationId xmlns:a16="http://schemas.microsoft.com/office/drawing/2014/main" id="{00000000-0008-0000-0400-0000EB140600}"/>
                  </a:ext>
                </a:extLst>
              </xdr:cNvPr>
              <xdr:cNvSpPr/>
            </xdr:nvSpPr>
            <xdr:spPr bwMode="auto">
              <a:xfrm>
                <a:off x="5457826" y="2152650"/>
                <a:ext cx="215999"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editAs="oneCell">
    <xdr:from>
      <xdr:col>19</xdr:col>
      <xdr:colOff>19050</xdr:colOff>
      <xdr:row>8</xdr:row>
      <xdr:rowOff>47625</xdr:rowOff>
    </xdr:from>
    <xdr:to>
      <xdr:col>21</xdr:col>
      <xdr:colOff>57149</xdr:colOff>
      <xdr:row>13</xdr:row>
      <xdr:rowOff>216175</xdr:rowOff>
    </xdr:to>
    <xdr:graphicFrame macro="">
      <xdr:nvGraphicFramePr>
        <xdr:cNvPr id="443" name="Diagramm 442">
          <a:extLst>
            <a:ext uri="{FF2B5EF4-FFF2-40B4-BE49-F238E27FC236}">
              <a16:creationId xmlns:a16="http://schemas.microsoft.com/office/drawing/2014/main" id="{00000000-0008-0000-0400-0000BB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editAs="oneCell">
    <xdr:from>
      <xdr:col>19</xdr:col>
      <xdr:colOff>28575</xdr:colOff>
      <xdr:row>14</xdr:row>
      <xdr:rowOff>47625</xdr:rowOff>
    </xdr:from>
    <xdr:to>
      <xdr:col>21</xdr:col>
      <xdr:colOff>66674</xdr:colOff>
      <xdr:row>18</xdr:row>
      <xdr:rowOff>282850</xdr:rowOff>
    </xdr:to>
    <xdr:graphicFrame macro="">
      <xdr:nvGraphicFramePr>
        <xdr:cNvPr id="444" name="Diagramm 443">
          <a:extLst>
            <a:ext uri="{FF2B5EF4-FFF2-40B4-BE49-F238E27FC236}">
              <a16:creationId xmlns:a16="http://schemas.microsoft.com/office/drawing/2014/main" id="{00000000-0008-0000-0400-0000BC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editAs="oneCell">
    <xdr:from>
      <xdr:col>19</xdr:col>
      <xdr:colOff>28575</xdr:colOff>
      <xdr:row>23</xdr:row>
      <xdr:rowOff>19050</xdr:rowOff>
    </xdr:from>
    <xdr:to>
      <xdr:col>21</xdr:col>
      <xdr:colOff>66674</xdr:colOff>
      <xdr:row>27</xdr:row>
      <xdr:rowOff>254275</xdr:rowOff>
    </xdr:to>
    <xdr:graphicFrame macro="">
      <xdr:nvGraphicFramePr>
        <xdr:cNvPr id="445" name="Diagramm 444">
          <a:extLst>
            <a:ext uri="{FF2B5EF4-FFF2-40B4-BE49-F238E27FC236}">
              <a16:creationId xmlns:a16="http://schemas.microsoft.com/office/drawing/2014/main" id="{00000000-0008-0000-0400-0000BD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editAs="oneCell">
    <xdr:from>
      <xdr:col>19</xdr:col>
      <xdr:colOff>28575</xdr:colOff>
      <xdr:row>28</xdr:row>
      <xdr:rowOff>9525</xdr:rowOff>
    </xdr:from>
    <xdr:to>
      <xdr:col>21</xdr:col>
      <xdr:colOff>66674</xdr:colOff>
      <xdr:row>32</xdr:row>
      <xdr:rowOff>92350</xdr:rowOff>
    </xdr:to>
    <xdr:graphicFrame macro="">
      <xdr:nvGraphicFramePr>
        <xdr:cNvPr id="446" name="Diagramm 445">
          <a:extLst>
            <a:ext uri="{FF2B5EF4-FFF2-40B4-BE49-F238E27FC236}">
              <a16:creationId xmlns:a16="http://schemas.microsoft.com/office/drawing/2014/main" id="{00000000-0008-0000-0400-0000BE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editAs="oneCell">
    <xdr:from>
      <xdr:col>19</xdr:col>
      <xdr:colOff>28575</xdr:colOff>
      <xdr:row>32</xdr:row>
      <xdr:rowOff>9525</xdr:rowOff>
    </xdr:from>
    <xdr:to>
      <xdr:col>21</xdr:col>
      <xdr:colOff>66674</xdr:colOff>
      <xdr:row>36</xdr:row>
      <xdr:rowOff>244750</xdr:rowOff>
    </xdr:to>
    <xdr:graphicFrame macro="">
      <xdr:nvGraphicFramePr>
        <xdr:cNvPr id="447" name="Diagramm 446">
          <a:extLst>
            <a:ext uri="{FF2B5EF4-FFF2-40B4-BE49-F238E27FC236}">
              <a16:creationId xmlns:a16="http://schemas.microsoft.com/office/drawing/2014/main" id="{00000000-0008-0000-0400-0000BF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editAs="oneCell">
    <xdr:from>
      <xdr:col>19</xdr:col>
      <xdr:colOff>28575</xdr:colOff>
      <xdr:row>40</xdr:row>
      <xdr:rowOff>0</xdr:rowOff>
    </xdr:from>
    <xdr:to>
      <xdr:col>21</xdr:col>
      <xdr:colOff>66674</xdr:colOff>
      <xdr:row>44</xdr:row>
      <xdr:rowOff>235225</xdr:rowOff>
    </xdr:to>
    <xdr:graphicFrame macro="">
      <xdr:nvGraphicFramePr>
        <xdr:cNvPr id="448" name="Diagramm 447">
          <a:extLst>
            <a:ext uri="{FF2B5EF4-FFF2-40B4-BE49-F238E27FC236}">
              <a16:creationId xmlns:a16="http://schemas.microsoft.com/office/drawing/2014/main" id="{00000000-0008-0000-0400-0000C0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editAs="oneCell">
    <xdr:from>
      <xdr:col>19</xdr:col>
      <xdr:colOff>28575</xdr:colOff>
      <xdr:row>45</xdr:row>
      <xdr:rowOff>9525</xdr:rowOff>
    </xdr:from>
    <xdr:to>
      <xdr:col>21</xdr:col>
      <xdr:colOff>66674</xdr:colOff>
      <xdr:row>48</xdr:row>
      <xdr:rowOff>644800</xdr:rowOff>
    </xdr:to>
    <xdr:graphicFrame macro="">
      <xdr:nvGraphicFramePr>
        <xdr:cNvPr id="449" name="Diagramm 448">
          <a:extLst>
            <a:ext uri="{FF2B5EF4-FFF2-40B4-BE49-F238E27FC236}">
              <a16:creationId xmlns:a16="http://schemas.microsoft.com/office/drawing/2014/main" id="{00000000-0008-0000-0400-0000C1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editAs="oneCell">
    <xdr:from>
      <xdr:col>19</xdr:col>
      <xdr:colOff>28575</xdr:colOff>
      <xdr:row>49</xdr:row>
      <xdr:rowOff>19050</xdr:rowOff>
    </xdr:from>
    <xdr:to>
      <xdr:col>21</xdr:col>
      <xdr:colOff>66674</xdr:colOff>
      <xdr:row>53</xdr:row>
      <xdr:rowOff>254275</xdr:rowOff>
    </xdr:to>
    <xdr:graphicFrame macro="">
      <xdr:nvGraphicFramePr>
        <xdr:cNvPr id="450" name="Diagramm 449">
          <a:extLst>
            <a:ext uri="{FF2B5EF4-FFF2-40B4-BE49-F238E27FC236}">
              <a16:creationId xmlns:a16="http://schemas.microsoft.com/office/drawing/2014/main" id="{00000000-0008-0000-0400-0000C2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editAs="oneCell">
    <xdr:from>
      <xdr:col>19</xdr:col>
      <xdr:colOff>28575</xdr:colOff>
      <xdr:row>54</xdr:row>
      <xdr:rowOff>0</xdr:rowOff>
    </xdr:from>
    <xdr:to>
      <xdr:col>21</xdr:col>
      <xdr:colOff>66674</xdr:colOff>
      <xdr:row>56</xdr:row>
      <xdr:rowOff>1035325</xdr:rowOff>
    </xdr:to>
    <xdr:graphicFrame macro="">
      <xdr:nvGraphicFramePr>
        <xdr:cNvPr id="451" name="Diagramm 450">
          <a:extLst>
            <a:ext uri="{FF2B5EF4-FFF2-40B4-BE49-F238E27FC236}">
              <a16:creationId xmlns:a16="http://schemas.microsoft.com/office/drawing/2014/main" id="{00000000-0008-0000-0400-0000C3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1</xdr:col>
      <xdr:colOff>19048</xdr:colOff>
      <xdr:row>1</xdr:row>
      <xdr:rowOff>142874</xdr:rowOff>
    </xdr:from>
    <xdr:to>
      <xdr:col>5</xdr:col>
      <xdr:colOff>9524</xdr:colOff>
      <xdr:row>6</xdr:row>
      <xdr:rowOff>85725</xdr:rowOff>
    </xdr:to>
    <xdr:graphicFrame macro="">
      <xdr:nvGraphicFramePr>
        <xdr:cNvPr id="452" name="Diagramm 451">
          <a:extLst>
            <a:ext uri="{FF2B5EF4-FFF2-40B4-BE49-F238E27FC236}">
              <a16:creationId xmlns:a16="http://schemas.microsoft.com/office/drawing/2014/main" id="{00000000-0008-0000-0400-0000C4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mc:AlternateContent xmlns:mc="http://schemas.openxmlformats.org/markup-compatibility/2006">
    <mc:Choice xmlns:a14="http://schemas.microsoft.com/office/drawing/2010/main" Requires="a14">
      <xdr:twoCellAnchor editAs="oneCell">
        <xdr:from>
          <xdr:col>20</xdr:col>
          <xdr:colOff>1798320</xdr:colOff>
          <xdr:row>1</xdr:row>
          <xdr:rowOff>68580</xdr:rowOff>
        </xdr:from>
        <xdr:to>
          <xdr:col>20</xdr:col>
          <xdr:colOff>2659380</xdr:colOff>
          <xdr:row>1</xdr:row>
          <xdr:rowOff>228600</xdr:rowOff>
        </xdr:to>
        <xdr:sp macro="" textlink="">
          <xdr:nvSpPr>
            <xdr:cNvPr id="398572" name="Drop Down 236" hidden="1">
              <a:extLst>
                <a:ext uri="{63B3BB69-23CF-44E3-9099-C40C66FF867C}">
                  <a14:compatExt spid="_x0000_s398572"/>
                </a:ext>
                <a:ext uri="{FF2B5EF4-FFF2-40B4-BE49-F238E27FC236}">
                  <a16:creationId xmlns:a16="http://schemas.microsoft.com/office/drawing/2014/main" id="{00000000-0008-0000-0400-0000EC1406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22</xdr:col>
          <xdr:colOff>335280</xdr:colOff>
          <xdr:row>10</xdr:row>
          <xdr:rowOff>228600</xdr:rowOff>
        </xdr:from>
        <xdr:to>
          <xdr:col>27</xdr:col>
          <xdr:colOff>640080</xdr:colOff>
          <xdr:row>11</xdr:row>
          <xdr:rowOff>30480</xdr:rowOff>
        </xdr:to>
        <xdr:sp macro="" textlink="">
          <xdr:nvSpPr>
            <xdr:cNvPr id="398573" name="Group Box 237" hidden="1">
              <a:extLst>
                <a:ext uri="{63B3BB69-23CF-44E3-9099-C40C66FF867C}">
                  <a14:compatExt spid="_x0000_s398573"/>
                </a:ext>
                <a:ext uri="{FF2B5EF4-FFF2-40B4-BE49-F238E27FC236}">
                  <a16:creationId xmlns:a16="http://schemas.microsoft.com/office/drawing/2014/main" id="{00000000-0008-0000-0400-0000ED1406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20</xdr:col>
          <xdr:colOff>403860</xdr:colOff>
          <xdr:row>0</xdr:row>
          <xdr:rowOff>0</xdr:rowOff>
        </xdr:from>
        <xdr:to>
          <xdr:col>20</xdr:col>
          <xdr:colOff>2672715</xdr:colOff>
          <xdr:row>0</xdr:row>
          <xdr:rowOff>533400</xdr:rowOff>
        </xdr:to>
        <xdr:pic>
          <xdr:nvPicPr>
            <xdr:cNvPr id="434" name="Grafik 59">
              <a:extLst>
                <a:ext uri="{FF2B5EF4-FFF2-40B4-BE49-F238E27FC236}">
                  <a16:creationId xmlns:a16="http://schemas.microsoft.com/office/drawing/2014/main" id="{00000000-0008-0000-0400-0000B2010000}"/>
                </a:ext>
              </a:extLst>
            </xdr:cNvPr>
            <xdr:cNvPicPr>
              <a:picLocks noChangeAspect="1" noChangeArrowheads="1"/>
              <a:extLst>
                <a:ext uri="{84589F7E-364E-4C9E-8A38-B11213B215E9}">
                  <a14:cameraTool cellRange="Logo!$D$6" spid="_x0000_s398598"/>
                </a:ext>
              </a:extLst>
            </xdr:cNvPicPr>
          </xdr:nvPicPr>
          <xdr:blipFill>
            <a:blip xmlns:r="http://schemas.openxmlformats.org/officeDocument/2006/relationships" r:embed="rId19"/>
            <a:srcRect/>
            <a:stretch>
              <a:fillRect/>
            </a:stretch>
          </xdr:blipFill>
          <xdr:spPr bwMode="auto">
            <a:xfrm>
              <a:off x="7726680" y="0"/>
              <a:ext cx="2268855" cy="533400"/>
            </a:xfrm>
            <a:prstGeom prst="rect">
              <a:avLst/>
            </a:prstGeom>
            <a:solidFill>
              <a:schemeClr val="bg1"/>
            </a:solidFill>
            <a:ln w="9525">
              <a:noFill/>
              <a:miter lim="800000"/>
              <a:headEnd/>
              <a:tailEnd/>
            </a:ln>
          </xdr:spPr>
        </xdr:pic>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66668</xdr:colOff>
          <xdr:row>11</xdr:row>
          <xdr:rowOff>19141</xdr:rowOff>
        </xdr:from>
        <xdr:to>
          <xdr:col>16</xdr:col>
          <xdr:colOff>76191</xdr:colOff>
          <xdr:row>11</xdr:row>
          <xdr:rowOff>222857</xdr:rowOff>
        </xdr:to>
        <xdr:grpSp>
          <xdr:nvGrpSpPr>
            <xdr:cNvPr id="3" name="Gruppieren 2">
              <a:extLst>
                <a:ext uri="{FF2B5EF4-FFF2-40B4-BE49-F238E27FC236}">
                  <a16:creationId xmlns:a16="http://schemas.microsoft.com/office/drawing/2014/main" id="{00000000-0008-0000-0500-000003000000}"/>
                </a:ext>
              </a:extLst>
            </xdr:cNvPr>
            <xdr:cNvGrpSpPr/>
          </xdr:nvGrpSpPr>
          <xdr:grpSpPr>
            <a:xfrm>
              <a:off x="4417688" y="2587081"/>
              <a:ext cx="2295523" cy="203716"/>
              <a:chOff x="3581316" y="2105148"/>
              <a:chExt cx="2247895" cy="276225"/>
            </a:xfrm>
          </xdr:grpSpPr>
          <xdr:sp macro="" textlink="">
            <xdr:nvSpPr>
              <xdr:cNvPr id="399361" name="Group Box 1" hidden="1">
                <a:extLst>
                  <a:ext uri="{63B3BB69-23CF-44E3-9099-C40C66FF867C}">
                    <a14:compatExt spid="_x0000_s399361"/>
                  </a:ext>
                  <a:ext uri="{FF2B5EF4-FFF2-40B4-BE49-F238E27FC236}">
                    <a16:creationId xmlns:a16="http://schemas.microsoft.com/office/drawing/2014/main" id="{00000000-0008-0000-0500-000001180600}"/>
                  </a:ext>
                </a:extLst>
              </xdr:cNvPr>
              <xdr:cNvSpPr/>
            </xdr:nvSpPr>
            <xdr:spPr bwMode="auto">
              <a:xfrm>
                <a:off x="3581316" y="2105148"/>
                <a:ext cx="2247895" cy="276225"/>
              </a:xfrm>
              <a:prstGeom prst="rect">
                <a:avLst/>
              </a:prstGeom>
              <a:noFill/>
              <a:ln w="9525">
                <a:miter lim="800000"/>
                <a:headEnd/>
                <a:tailEnd/>
              </a:ln>
              <a:extLst>
                <a:ext uri="{909E8E84-426E-40DD-AFC4-6F175D3DCCD1}">
                  <a14:hiddenFill>
                    <a:noFill/>
                  </a14:hiddenFill>
                </a:ext>
              </a:extLst>
            </xdr:spPr>
          </xdr:sp>
          <xdr:sp macro="" textlink="">
            <xdr:nvSpPr>
              <xdr:cNvPr id="399362" name="Option Button 2" hidden="1">
                <a:extLst>
                  <a:ext uri="{63B3BB69-23CF-44E3-9099-C40C66FF867C}">
                    <a14:compatExt spid="_x0000_s399362"/>
                  </a:ext>
                  <a:ext uri="{FF2B5EF4-FFF2-40B4-BE49-F238E27FC236}">
                    <a16:creationId xmlns:a16="http://schemas.microsoft.com/office/drawing/2014/main" id="{00000000-0008-0000-0500-000002180600}"/>
                  </a:ext>
                </a:extLst>
              </xdr:cNvPr>
              <xdr:cNvSpPr/>
            </xdr:nvSpPr>
            <xdr:spPr bwMode="auto">
              <a:xfrm>
                <a:off x="3705226" y="2152648"/>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363" name="Option Button 3" hidden="1">
                <a:extLst>
                  <a:ext uri="{63B3BB69-23CF-44E3-9099-C40C66FF867C}">
                    <a14:compatExt spid="_x0000_s399363"/>
                  </a:ext>
                  <a:ext uri="{FF2B5EF4-FFF2-40B4-BE49-F238E27FC236}">
                    <a16:creationId xmlns:a16="http://schemas.microsoft.com/office/drawing/2014/main" id="{00000000-0008-0000-0500-000003180600}"/>
                  </a:ext>
                </a:extLst>
              </xdr:cNvPr>
              <xdr:cNvSpPr/>
            </xdr:nvSpPr>
            <xdr:spPr bwMode="auto">
              <a:xfrm>
                <a:off x="4143376" y="2152648"/>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364" name="Option Button 4" hidden="1">
                <a:extLst>
                  <a:ext uri="{63B3BB69-23CF-44E3-9099-C40C66FF867C}">
                    <a14:compatExt spid="_x0000_s399364"/>
                  </a:ext>
                  <a:ext uri="{FF2B5EF4-FFF2-40B4-BE49-F238E27FC236}">
                    <a16:creationId xmlns:a16="http://schemas.microsoft.com/office/drawing/2014/main" id="{00000000-0008-0000-0500-000004180600}"/>
                  </a:ext>
                </a:extLst>
              </xdr:cNvPr>
              <xdr:cNvSpPr/>
            </xdr:nvSpPr>
            <xdr:spPr bwMode="auto">
              <a:xfrm>
                <a:off x="4581525" y="2152648"/>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365" name="Option Button 5" hidden="1">
                <a:extLst>
                  <a:ext uri="{63B3BB69-23CF-44E3-9099-C40C66FF867C}">
                    <a14:compatExt spid="_x0000_s399365"/>
                  </a:ext>
                  <a:ext uri="{FF2B5EF4-FFF2-40B4-BE49-F238E27FC236}">
                    <a16:creationId xmlns:a16="http://schemas.microsoft.com/office/drawing/2014/main" id="{00000000-0008-0000-0500-000005180600}"/>
                  </a:ext>
                </a:extLst>
              </xdr:cNvPr>
              <xdr:cNvSpPr/>
            </xdr:nvSpPr>
            <xdr:spPr bwMode="auto">
              <a:xfrm>
                <a:off x="5019675" y="2152648"/>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366" name="Option Button 6" hidden="1">
                <a:extLst>
                  <a:ext uri="{63B3BB69-23CF-44E3-9099-C40C66FF867C}">
                    <a14:compatExt spid="_x0000_s399366"/>
                  </a:ext>
                  <a:ext uri="{FF2B5EF4-FFF2-40B4-BE49-F238E27FC236}">
                    <a16:creationId xmlns:a16="http://schemas.microsoft.com/office/drawing/2014/main" id="{00000000-0008-0000-0500-000006180600}"/>
                  </a:ext>
                </a:extLst>
              </xdr:cNvPr>
              <xdr:cNvSpPr/>
            </xdr:nvSpPr>
            <xdr:spPr bwMode="auto">
              <a:xfrm>
                <a:off x="5457824" y="2152648"/>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66677</xdr:colOff>
          <xdr:row>12</xdr:row>
          <xdr:rowOff>28557</xdr:rowOff>
        </xdr:from>
        <xdr:to>
          <xdr:col>16</xdr:col>
          <xdr:colOff>76201</xdr:colOff>
          <xdr:row>12</xdr:row>
          <xdr:rowOff>232265</xdr:rowOff>
        </xdr:to>
        <xdr:grpSp>
          <xdr:nvGrpSpPr>
            <xdr:cNvPr id="12" name="Gruppieren 11">
              <a:extLst>
                <a:ext uri="{FF2B5EF4-FFF2-40B4-BE49-F238E27FC236}">
                  <a16:creationId xmlns:a16="http://schemas.microsoft.com/office/drawing/2014/main" id="{00000000-0008-0000-0500-00000C000000}"/>
                </a:ext>
              </a:extLst>
            </xdr:cNvPr>
            <xdr:cNvGrpSpPr/>
          </xdr:nvGrpSpPr>
          <xdr:grpSpPr>
            <a:xfrm>
              <a:off x="4417697" y="3000357"/>
              <a:ext cx="2295524" cy="203708"/>
              <a:chOff x="3581394" y="2104652"/>
              <a:chExt cx="2247900" cy="276223"/>
            </a:xfrm>
          </xdr:grpSpPr>
          <xdr:sp macro="" textlink="">
            <xdr:nvSpPr>
              <xdr:cNvPr id="399367" name="Group Box 7" hidden="1">
                <a:extLst>
                  <a:ext uri="{63B3BB69-23CF-44E3-9099-C40C66FF867C}">
                    <a14:compatExt spid="_x0000_s399367"/>
                  </a:ext>
                  <a:ext uri="{FF2B5EF4-FFF2-40B4-BE49-F238E27FC236}">
                    <a16:creationId xmlns:a16="http://schemas.microsoft.com/office/drawing/2014/main" id="{00000000-0008-0000-0500-000007180600}"/>
                  </a:ext>
                </a:extLst>
              </xdr:cNvPr>
              <xdr:cNvSpPr/>
            </xdr:nvSpPr>
            <xdr:spPr bwMode="auto">
              <a:xfrm>
                <a:off x="3581394" y="2104652"/>
                <a:ext cx="2247900" cy="276223"/>
              </a:xfrm>
              <a:prstGeom prst="rect">
                <a:avLst/>
              </a:prstGeom>
              <a:noFill/>
              <a:ln w="9525">
                <a:miter lim="800000"/>
                <a:headEnd/>
                <a:tailEnd/>
              </a:ln>
              <a:extLst>
                <a:ext uri="{909E8E84-426E-40DD-AFC4-6F175D3DCCD1}">
                  <a14:hiddenFill>
                    <a:noFill/>
                  </a14:hiddenFill>
                </a:ext>
              </a:extLst>
            </xdr:spPr>
          </xdr:sp>
          <xdr:sp macro="" textlink="">
            <xdr:nvSpPr>
              <xdr:cNvPr id="399368" name="Option Button 8" hidden="1">
                <a:extLst>
                  <a:ext uri="{63B3BB69-23CF-44E3-9099-C40C66FF867C}">
                    <a14:compatExt spid="_x0000_s399368"/>
                  </a:ext>
                  <a:ext uri="{FF2B5EF4-FFF2-40B4-BE49-F238E27FC236}">
                    <a16:creationId xmlns:a16="http://schemas.microsoft.com/office/drawing/2014/main" id="{00000000-0008-0000-0500-000008180600}"/>
                  </a:ext>
                </a:extLst>
              </xdr:cNvPr>
              <xdr:cNvSpPr/>
            </xdr:nvSpPr>
            <xdr:spPr bwMode="auto">
              <a:xfrm>
                <a:off x="370522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369" name="Option Button 9" hidden="1">
                <a:extLst>
                  <a:ext uri="{63B3BB69-23CF-44E3-9099-C40C66FF867C}">
                    <a14:compatExt spid="_x0000_s399369"/>
                  </a:ext>
                  <a:ext uri="{FF2B5EF4-FFF2-40B4-BE49-F238E27FC236}">
                    <a16:creationId xmlns:a16="http://schemas.microsoft.com/office/drawing/2014/main" id="{00000000-0008-0000-0500-000009180600}"/>
                  </a:ext>
                </a:extLst>
              </xdr:cNvPr>
              <xdr:cNvSpPr/>
            </xdr:nvSpPr>
            <xdr:spPr bwMode="auto">
              <a:xfrm>
                <a:off x="4143374"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370" name="Option Button 10" hidden="1">
                <a:extLst>
                  <a:ext uri="{63B3BB69-23CF-44E3-9099-C40C66FF867C}">
                    <a14:compatExt spid="_x0000_s399370"/>
                  </a:ext>
                  <a:ext uri="{FF2B5EF4-FFF2-40B4-BE49-F238E27FC236}">
                    <a16:creationId xmlns:a16="http://schemas.microsoft.com/office/drawing/2014/main" id="{00000000-0008-0000-0500-00000A180600}"/>
                  </a:ext>
                </a:extLst>
              </xdr:cNvPr>
              <xdr:cNvSpPr/>
            </xdr:nvSpPr>
            <xdr:spPr bwMode="auto">
              <a:xfrm>
                <a:off x="4581526"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371" name="Option Button 11" hidden="1">
                <a:extLst>
                  <a:ext uri="{63B3BB69-23CF-44E3-9099-C40C66FF867C}">
                    <a14:compatExt spid="_x0000_s399371"/>
                  </a:ext>
                  <a:ext uri="{FF2B5EF4-FFF2-40B4-BE49-F238E27FC236}">
                    <a16:creationId xmlns:a16="http://schemas.microsoft.com/office/drawing/2014/main" id="{00000000-0008-0000-0500-00000B180600}"/>
                  </a:ext>
                </a:extLst>
              </xdr:cNvPr>
              <xdr:cNvSpPr/>
            </xdr:nvSpPr>
            <xdr:spPr bwMode="auto">
              <a:xfrm>
                <a:off x="501967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372" name="Option Button 12" hidden="1">
                <a:extLst>
                  <a:ext uri="{63B3BB69-23CF-44E3-9099-C40C66FF867C}">
                    <a14:compatExt spid="_x0000_s399372"/>
                  </a:ext>
                  <a:ext uri="{FF2B5EF4-FFF2-40B4-BE49-F238E27FC236}">
                    <a16:creationId xmlns:a16="http://schemas.microsoft.com/office/drawing/2014/main" id="{00000000-0008-0000-0500-00000C180600}"/>
                  </a:ext>
                </a:extLst>
              </xdr:cNvPr>
              <xdr:cNvSpPr/>
            </xdr:nvSpPr>
            <xdr:spPr bwMode="auto">
              <a:xfrm>
                <a:off x="545782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66668</xdr:colOff>
          <xdr:row>12</xdr:row>
          <xdr:rowOff>390633</xdr:rowOff>
        </xdr:from>
        <xdr:to>
          <xdr:col>16</xdr:col>
          <xdr:colOff>76191</xdr:colOff>
          <xdr:row>13</xdr:row>
          <xdr:rowOff>175063</xdr:rowOff>
        </xdr:to>
        <xdr:grpSp>
          <xdr:nvGrpSpPr>
            <xdr:cNvPr id="21" name="Gruppieren 20">
              <a:extLst>
                <a:ext uri="{FF2B5EF4-FFF2-40B4-BE49-F238E27FC236}">
                  <a16:creationId xmlns:a16="http://schemas.microsoft.com/office/drawing/2014/main" id="{00000000-0008-0000-0500-000015000000}"/>
                </a:ext>
              </a:extLst>
            </xdr:cNvPr>
            <xdr:cNvGrpSpPr/>
          </xdr:nvGrpSpPr>
          <xdr:grpSpPr>
            <a:xfrm>
              <a:off x="4417688" y="3362433"/>
              <a:ext cx="2295523" cy="188290"/>
              <a:chOff x="3581316" y="2105145"/>
              <a:chExt cx="2247895" cy="276225"/>
            </a:xfrm>
          </xdr:grpSpPr>
          <xdr:sp macro="" textlink="">
            <xdr:nvSpPr>
              <xdr:cNvPr id="399373" name="Group Box 13" hidden="1">
                <a:extLst>
                  <a:ext uri="{63B3BB69-23CF-44E3-9099-C40C66FF867C}">
                    <a14:compatExt spid="_x0000_s399373"/>
                  </a:ext>
                  <a:ext uri="{FF2B5EF4-FFF2-40B4-BE49-F238E27FC236}">
                    <a16:creationId xmlns:a16="http://schemas.microsoft.com/office/drawing/2014/main" id="{00000000-0008-0000-0500-00000D180600}"/>
                  </a:ext>
                </a:extLst>
              </xdr:cNvPr>
              <xdr:cNvSpPr/>
            </xdr:nvSpPr>
            <xdr:spPr bwMode="auto">
              <a:xfrm>
                <a:off x="3581316" y="2105145"/>
                <a:ext cx="2247895" cy="276225"/>
              </a:xfrm>
              <a:prstGeom prst="rect">
                <a:avLst/>
              </a:prstGeom>
              <a:noFill/>
              <a:ln w="9525">
                <a:miter lim="800000"/>
                <a:headEnd/>
                <a:tailEnd/>
              </a:ln>
              <a:extLst>
                <a:ext uri="{909E8E84-426E-40DD-AFC4-6F175D3DCCD1}">
                  <a14:hiddenFill>
                    <a:noFill/>
                  </a14:hiddenFill>
                </a:ext>
              </a:extLst>
            </xdr:spPr>
          </xdr:sp>
          <xdr:sp macro="" textlink="">
            <xdr:nvSpPr>
              <xdr:cNvPr id="399374" name="Option Button 14" hidden="1">
                <a:extLst>
                  <a:ext uri="{63B3BB69-23CF-44E3-9099-C40C66FF867C}">
                    <a14:compatExt spid="_x0000_s399374"/>
                  </a:ext>
                  <a:ext uri="{FF2B5EF4-FFF2-40B4-BE49-F238E27FC236}">
                    <a16:creationId xmlns:a16="http://schemas.microsoft.com/office/drawing/2014/main" id="{00000000-0008-0000-0500-00000E18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375" name="Option Button 15" hidden="1">
                <a:extLst>
                  <a:ext uri="{63B3BB69-23CF-44E3-9099-C40C66FF867C}">
                    <a14:compatExt spid="_x0000_s399375"/>
                  </a:ext>
                  <a:ext uri="{FF2B5EF4-FFF2-40B4-BE49-F238E27FC236}">
                    <a16:creationId xmlns:a16="http://schemas.microsoft.com/office/drawing/2014/main" id="{00000000-0008-0000-0500-00000F18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376" name="Option Button 16" hidden="1">
                <a:extLst>
                  <a:ext uri="{63B3BB69-23CF-44E3-9099-C40C66FF867C}">
                    <a14:compatExt spid="_x0000_s399376"/>
                  </a:ext>
                  <a:ext uri="{FF2B5EF4-FFF2-40B4-BE49-F238E27FC236}">
                    <a16:creationId xmlns:a16="http://schemas.microsoft.com/office/drawing/2014/main" id="{00000000-0008-0000-0500-00001018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377" name="Option Button 17" hidden="1">
                <a:extLst>
                  <a:ext uri="{63B3BB69-23CF-44E3-9099-C40C66FF867C}">
                    <a14:compatExt spid="_x0000_s399377"/>
                  </a:ext>
                  <a:ext uri="{FF2B5EF4-FFF2-40B4-BE49-F238E27FC236}">
                    <a16:creationId xmlns:a16="http://schemas.microsoft.com/office/drawing/2014/main" id="{00000000-0008-0000-0500-00001118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378" name="Option Button 18" hidden="1">
                <a:extLst>
                  <a:ext uri="{63B3BB69-23CF-44E3-9099-C40C66FF867C}">
                    <a14:compatExt spid="_x0000_s399378"/>
                  </a:ext>
                  <a:ext uri="{FF2B5EF4-FFF2-40B4-BE49-F238E27FC236}">
                    <a16:creationId xmlns:a16="http://schemas.microsoft.com/office/drawing/2014/main" id="{00000000-0008-0000-0500-00001218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66668</xdr:colOff>
          <xdr:row>29</xdr:row>
          <xdr:rowOff>19022</xdr:rowOff>
        </xdr:from>
        <xdr:to>
          <xdr:col>16</xdr:col>
          <xdr:colOff>76191</xdr:colOff>
          <xdr:row>29</xdr:row>
          <xdr:rowOff>188318</xdr:rowOff>
        </xdr:to>
        <xdr:grpSp>
          <xdr:nvGrpSpPr>
            <xdr:cNvPr id="30" name="Gruppieren 29">
              <a:extLst>
                <a:ext uri="{FF2B5EF4-FFF2-40B4-BE49-F238E27FC236}">
                  <a16:creationId xmlns:a16="http://schemas.microsoft.com/office/drawing/2014/main" id="{00000000-0008-0000-0500-00001E000000}"/>
                </a:ext>
              </a:extLst>
            </xdr:cNvPr>
            <xdr:cNvGrpSpPr/>
          </xdr:nvGrpSpPr>
          <xdr:grpSpPr>
            <a:xfrm>
              <a:off x="4417688" y="9338282"/>
              <a:ext cx="2295523" cy="169296"/>
              <a:chOff x="3581316" y="2104842"/>
              <a:chExt cx="2247895" cy="276225"/>
            </a:xfrm>
          </xdr:grpSpPr>
          <xdr:sp macro="" textlink="">
            <xdr:nvSpPr>
              <xdr:cNvPr id="399379" name="Group Box 19" hidden="1">
                <a:extLst>
                  <a:ext uri="{63B3BB69-23CF-44E3-9099-C40C66FF867C}">
                    <a14:compatExt spid="_x0000_s399379"/>
                  </a:ext>
                  <a:ext uri="{FF2B5EF4-FFF2-40B4-BE49-F238E27FC236}">
                    <a16:creationId xmlns:a16="http://schemas.microsoft.com/office/drawing/2014/main" id="{00000000-0008-0000-0500-000013180600}"/>
                  </a:ext>
                </a:extLst>
              </xdr:cNvPr>
              <xdr:cNvSpPr/>
            </xdr:nvSpPr>
            <xdr:spPr bwMode="auto">
              <a:xfrm>
                <a:off x="3581316" y="2104842"/>
                <a:ext cx="2247895" cy="276225"/>
              </a:xfrm>
              <a:prstGeom prst="rect">
                <a:avLst/>
              </a:prstGeom>
              <a:noFill/>
              <a:ln w="9525">
                <a:miter lim="800000"/>
                <a:headEnd/>
                <a:tailEnd/>
              </a:ln>
              <a:extLst>
                <a:ext uri="{909E8E84-426E-40DD-AFC4-6F175D3DCCD1}">
                  <a14:hiddenFill>
                    <a:noFill/>
                  </a14:hiddenFill>
                </a:ext>
              </a:extLst>
            </xdr:spPr>
          </xdr:sp>
          <xdr:sp macro="" textlink="">
            <xdr:nvSpPr>
              <xdr:cNvPr id="399380" name="Option Button 20" hidden="1">
                <a:extLst>
                  <a:ext uri="{63B3BB69-23CF-44E3-9099-C40C66FF867C}">
                    <a14:compatExt spid="_x0000_s399380"/>
                  </a:ext>
                  <a:ext uri="{FF2B5EF4-FFF2-40B4-BE49-F238E27FC236}">
                    <a16:creationId xmlns:a16="http://schemas.microsoft.com/office/drawing/2014/main" id="{00000000-0008-0000-0500-000014180600}"/>
                  </a:ext>
                </a:extLst>
              </xdr:cNvPr>
              <xdr:cNvSpPr/>
            </xdr:nvSpPr>
            <xdr:spPr bwMode="auto">
              <a:xfrm>
                <a:off x="3705226" y="2152660"/>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381" name="Option Button 21" hidden="1">
                <a:extLst>
                  <a:ext uri="{63B3BB69-23CF-44E3-9099-C40C66FF867C}">
                    <a14:compatExt spid="_x0000_s399381"/>
                  </a:ext>
                  <a:ext uri="{FF2B5EF4-FFF2-40B4-BE49-F238E27FC236}">
                    <a16:creationId xmlns:a16="http://schemas.microsoft.com/office/drawing/2014/main" id="{00000000-0008-0000-0500-000015180600}"/>
                  </a:ext>
                </a:extLst>
              </xdr:cNvPr>
              <xdr:cNvSpPr/>
            </xdr:nvSpPr>
            <xdr:spPr bwMode="auto">
              <a:xfrm>
                <a:off x="4143376" y="2152660"/>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382" name="Option Button 22" hidden="1">
                <a:extLst>
                  <a:ext uri="{63B3BB69-23CF-44E3-9099-C40C66FF867C}">
                    <a14:compatExt spid="_x0000_s399382"/>
                  </a:ext>
                  <a:ext uri="{FF2B5EF4-FFF2-40B4-BE49-F238E27FC236}">
                    <a16:creationId xmlns:a16="http://schemas.microsoft.com/office/drawing/2014/main" id="{00000000-0008-0000-0500-000016180600}"/>
                  </a:ext>
                </a:extLst>
              </xdr:cNvPr>
              <xdr:cNvSpPr/>
            </xdr:nvSpPr>
            <xdr:spPr bwMode="auto">
              <a:xfrm>
                <a:off x="4581525" y="2152660"/>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383" name="Option Button 23" hidden="1">
                <a:extLst>
                  <a:ext uri="{63B3BB69-23CF-44E3-9099-C40C66FF867C}">
                    <a14:compatExt spid="_x0000_s399383"/>
                  </a:ext>
                  <a:ext uri="{FF2B5EF4-FFF2-40B4-BE49-F238E27FC236}">
                    <a16:creationId xmlns:a16="http://schemas.microsoft.com/office/drawing/2014/main" id="{00000000-0008-0000-0500-000017180600}"/>
                  </a:ext>
                </a:extLst>
              </xdr:cNvPr>
              <xdr:cNvSpPr/>
            </xdr:nvSpPr>
            <xdr:spPr bwMode="auto">
              <a:xfrm>
                <a:off x="5019675" y="2152660"/>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384" name="Option Button 24" hidden="1">
                <a:extLst>
                  <a:ext uri="{63B3BB69-23CF-44E3-9099-C40C66FF867C}">
                    <a14:compatExt spid="_x0000_s399384"/>
                  </a:ext>
                  <a:ext uri="{FF2B5EF4-FFF2-40B4-BE49-F238E27FC236}">
                    <a16:creationId xmlns:a16="http://schemas.microsoft.com/office/drawing/2014/main" id="{00000000-0008-0000-0500-000018180600}"/>
                  </a:ext>
                </a:extLst>
              </xdr:cNvPr>
              <xdr:cNvSpPr/>
            </xdr:nvSpPr>
            <xdr:spPr bwMode="auto">
              <a:xfrm>
                <a:off x="5457824" y="2152660"/>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57150</xdr:colOff>
          <xdr:row>10</xdr:row>
          <xdr:rowOff>18948</xdr:rowOff>
        </xdr:from>
        <xdr:to>
          <xdr:col>16</xdr:col>
          <xdr:colOff>66674</xdr:colOff>
          <xdr:row>10</xdr:row>
          <xdr:rowOff>222089</xdr:rowOff>
        </xdr:to>
        <xdr:grpSp>
          <xdr:nvGrpSpPr>
            <xdr:cNvPr id="39" name="Gruppieren 38">
              <a:extLst>
                <a:ext uri="{FF2B5EF4-FFF2-40B4-BE49-F238E27FC236}">
                  <a16:creationId xmlns:a16="http://schemas.microsoft.com/office/drawing/2014/main" id="{00000000-0008-0000-0500-000027000000}"/>
                </a:ext>
              </a:extLst>
            </xdr:cNvPr>
            <xdr:cNvGrpSpPr/>
          </xdr:nvGrpSpPr>
          <xdr:grpSpPr>
            <a:xfrm>
              <a:off x="4408170" y="2190648"/>
              <a:ext cx="2295524" cy="203141"/>
              <a:chOff x="3581394" y="2104700"/>
              <a:chExt cx="2247900" cy="276226"/>
            </a:xfrm>
          </xdr:grpSpPr>
          <xdr:sp macro="" textlink="">
            <xdr:nvSpPr>
              <xdr:cNvPr id="399385" name="Group Box 25" hidden="1">
                <a:extLst>
                  <a:ext uri="{63B3BB69-23CF-44E3-9099-C40C66FF867C}">
                    <a14:compatExt spid="_x0000_s399385"/>
                  </a:ext>
                  <a:ext uri="{FF2B5EF4-FFF2-40B4-BE49-F238E27FC236}">
                    <a16:creationId xmlns:a16="http://schemas.microsoft.com/office/drawing/2014/main" id="{00000000-0008-0000-0500-000019180600}"/>
                  </a:ext>
                </a:extLst>
              </xdr:cNvPr>
              <xdr:cNvSpPr/>
            </xdr:nvSpPr>
            <xdr:spPr bwMode="auto">
              <a:xfrm>
                <a:off x="3581394" y="2104700"/>
                <a:ext cx="2247900" cy="276226"/>
              </a:xfrm>
              <a:prstGeom prst="rect">
                <a:avLst/>
              </a:prstGeom>
              <a:noFill/>
              <a:ln w="9525">
                <a:miter lim="800000"/>
                <a:headEnd/>
                <a:tailEnd/>
              </a:ln>
              <a:extLst>
                <a:ext uri="{909E8E84-426E-40DD-AFC4-6F175D3DCCD1}">
                  <a14:hiddenFill>
                    <a:noFill/>
                  </a14:hiddenFill>
                </a:ext>
              </a:extLst>
            </xdr:spPr>
          </xdr:sp>
          <xdr:sp macro="" textlink="">
            <xdr:nvSpPr>
              <xdr:cNvPr id="399386" name="Option Button 26" hidden="1">
                <a:extLst>
                  <a:ext uri="{63B3BB69-23CF-44E3-9099-C40C66FF867C}">
                    <a14:compatExt spid="_x0000_s399386"/>
                  </a:ext>
                  <a:ext uri="{FF2B5EF4-FFF2-40B4-BE49-F238E27FC236}">
                    <a16:creationId xmlns:a16="http://schemas.microsoft.com/office/drawing/2014/main" id="{00000000-0008-0000-0500-00001A180600}"/>
                  </a:ext>
                </a:extLst>
              </xdr:cNvPr>
              <xdr:cNvSpPr/>
            </xdr:nvSpPr>
            <xdr:spPr bwMode="auto">
              <a:xfrm>
                <a:off x="3705225" y="2152663"/>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387" name="Option Button 27" hidden="1">
                <a:extLst>
                  <a:ext uri="{63B3BB69-23CF-44E3-9099-C40C66FF867C}">
                    <a14:compatExt spid="_x0000_s399387"/>
                  </a:ext>
                  <a:ext uri="{FF2B5EF4-FFF2-40B4-BE49-F238E27FC236}">
                    <a16:creationId xmlns:a16="http://schemas.microsoft.com/office/drawing/2014/main" id="{00000000-0008-0000-0500-00001B180600}"/>
                  </a:ext>
                </a:extLst>
              </xdr:cNvPr>
              <xdr:cNvSpPr/>
            </xdr:nvSpPr>
            <xdr:spPr bwMode="auto">
              <a:xfrm>
                <a:off x="4143376" y="2152663"/>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388" name="Option Button 28" hidden="1">
                <a:extLst>
                  <a:ext uri="{63B3BB69-23CF-44E3-9099-C40C66FF867C}">
                    <a14:compatExt spid="_x0000_s399388"/>
                  </a:ext>
                  <a:ext uri="{FF2B5EF4-FFF2-40B4-BE49-F238E27FC236}">
                    <a16:creationId xmlns:a16="http://schemas.microsoft.com/office/drawing/2014/main" id="{00000000-0008-0000-0500-00001C180600}"/>
                  </a:ext>
                </a:extLst>
              </xdr:cNvPr>
              <xdr:cNvSpPr/>
            </xdr:nvSpPr>
            <xdr:spPr bwMode="auto">
              <a:xfrm>
                <a:off x="4581526" y="2152663"/>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389" name="Option Button 29" hidden="1">
                <a:extLst>
                  <a:ext uri="{63B3BB69-23CF-44E3-9099-C40C66FF867C}">
                    <a14:compatExt spid="_x0000_s399389"/>
                  </a:ext>
                  <a:ext uri="{FF2B5EF4-FFF2-40B4-BE49-F238E27FC236}">
                    <a16:creationId xmlns:a16="http://schemas.microsoft.com/office/drawing/2014/main" id="{00000000-0008-0000-0500-00001D180600}"/>
                  </a:ext>
                </a:extLst>
              </xdr:cNvPr>
              <xdr:cNvSpPr/>
            </xdr:nvSpPr>
            <xdr:spPr bwMode="auto">
              <a:xfrm>
                <a:off x="5019673" y="2152663"/>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390" name="Option Button 30" hidden="1">
                <a:extLst>
                  <a:ext uri="{63B3BB69-23CF-44E3-9099-C40C66FF867C}">
                    <a14:compatExt spid="_x0000_s399390"/>
                  </a:ext>
                  <a:ext uri="{FF2B5EF4-FFF2-40B4-BE49-F238E27FC236}">
                    <a16:creationId xmlns:a16="http://schemas.microsoft.com/office/drawing/2014/main" id="{00000000-0008-0000-0500-00001E180600}"/>
                  </a:ext>
                </a:extLst>
              </xdr:cNvPr>
              <xdr:cNvSpPr/>
            </xdr:nvSpPr>
            <xdr:spPr bwMode="auto">
              <a:xfrm>
                <a:off x="5457824" y="2152663"/>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editAs="oneCell">
    <xdr:from>
      <xdr:col>20</xdr:col>
      <xdr:colOff>1546860</xdr:colOff>
      <xdr:row>1</xdr:row>
      <xdr:rowOff>57150</xdr:rowOff>
    </xdr:from>
    <xdr:to>
      <xdr:col>20</xdr:col>
      <xdr:colOff>1719660</xdr:colOff>
      <xdr:row>1</xdr:row>
      <xdr:rowOff>229950</xdr:rowOff>
    </xdr:to>
    <xdr:grpSp>
      <xdr:nvGrpSpPr>
        <xdr:cNvPr id="49" name="Gruppieren 48">
          <a:hlinkClick xmlns:r="http://schemas.openxmlformats.org/officeDocument/2006/relationships" r:id="rId1"/>
          <a:extLst>
            <a:ext uri="{FF2B5EF4-FFF2-40B4-BE49-F238E27FC236}">
              <a16:creationId xmlns:a16="http://schemas.microsoft.com/office/drawing/2014/main" id="{00000000-0008-0000-0500-000031000000}"/>
            </a:ext>
          </a:extLst>
        </xdr:cNvPr>
        <xdr:cNvGrpSpPr/>
      </xdr:nvGrpSpPr>
      <xdr:grpSpPr>
        <a:xfrm>
          <a:off x="8717280" y="598170"/>
          <a:ext cx="172800" cy="172800"/>
          <a:chOff x="8105775" y="571500"/>
          <a:chExt cx="172800" cy="172800"/>
        </a:xfrm>
      </xdr:grpSpPr>
      <xdr:sp macro="" textlink="">
        <xdr:nvSpPr>
          <xdr:cNvPr id="50" name="Rechteck 49">
            <a:extLst>
              <a:ext uri="{FF2B5EF4-FFF2-40B4-BE49-F238E27FC236}">
                <a16:creationId xmlns:a16="http://schemas.microsoft.com/office/drawing/2014/main" id="{00000000-0008-0000-0500-000032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51" name="Textfeld 50">
            <a:extLst>
              <a:ext uri="{FF2B5EF4-FFF2-40B4-BE49-F238E27FC236}">
                <a16:creationId xmlns:a16="http://schemas.microsoft.com/office/drawing/2014/main" id="{00000000-0008-0000-0500-000033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Calibri Light" panose="020F0302020204030204" pitchFamily="34" charset="0"/>
                <a:cs typeface="Calibri Light" panose="020F0302020204030204" pitchFamily="34" charset="0"/>
              </a:rPr>
              <a:t>?</a:t>
            </a:r>
          </a:p>
        </xdr:txBody>
      </xdr:sp>
    </xdr:grpSp>
    <xdr:clientData fPrintsWithSheet="0"/>
  </xdr:twoCellAnchor>
  <xdr:twoCellAnchor editAs="oneCell">
    <xdr:from>
      <xdr:col>0</xdr:col>
      <xdr:colOff>19050</xdr:colOff>
      <xdr:row>7</xdr:row>
      <xdr:rowOff>38100</xdr:rowOff>
    </xdr:from>
    <xdr:to>
      <xdr:col>1</xdr:col>
      <xdr:colOff>44282</xdr:colOff>
      <xdr:row>10</xdr:row>
      <xdr:rowOff>171450</xdr:rowOff>
    </xdr:to>
    <xdr:pic>
      <xdr:nvPicPr>
        <xdr:cNvPr id="52" name="Picture 2">
          <a:extLst>
            <a:ext uri="{FF2B5EF4-FFF2-40B4-BE49-F238E27FC236}">
              <a16:creationId xmlns:a16="http://schemas.microsoft.com/office/drawing/2014/main" id="{00000000-0008-0000-0500-000034000000}"/>
            </a:ext>
          </a:extLst>
        </xdr:cNvPr>
        <xdr:cNvPicPr>
          <a:picLocks noChangeAspect="1" noChangeArrowheads="1"/>
        </xdr:cNvPicPr>
      </xdr:nvPicPr>
      <xdr:blipFill rotWithShape="1">
        <a:blip xmlns:r="http://schemas.openxmlformats.org/officeDocument/2006/relationships" r:embed="rId2" cstate="print">
          <a:clrChange>
            <a:clrFrom>
              <a:srgbClr val="F3F3F4"/>
            </a:clrFrom>
            <a:clrTo>
              <a:srgbClr val="F3F3F4">
                <a:alpha val="0"/>
              </a:srgbClr>
            </a:clrTo>
          </a:clrChange>
          <a:duotone>
            <a:prstClr val="black"/>
            <a:schemeClr val="tx2">
              <a:tint val="45000"/>
              <a:satMod val="400000"/>
            </a:schemeClr>
          </a:duotone>
        </a:blip>
        <a:srcRect l="27534" t="5297" r="56446" b="59189"/>
        <a:stretch/>
      </xdr:blipFill>
      <xdr:spPr bwMode="auto">
        <a:xfrm>
          <a:off x="19050" y="1752600"/>
          <a:ext cx="491957" cy="438150"/>
        </a:xfrm>
        <a:prstGeom prst="rect">
          <a:avLst/>
        </a:prstGeom>
        <a:noFill/>
        <a:ln w="9525">
          <a:noFill/>
          <a:miter lim="800000"/>
          <a:headEnd/>
          <a:tailEnd/>
        </a:ln>
      </xdr:spPr>
    </xdr:pic>
    <xdr:clientData/>
  </xdr:twoCellAnchor>
  <xdr:twoCellAnchor editAs="oneCell">
    <xdr:from>
      <xdr:col>0</xdr:col>
      <xdr:colOff>19050</xdr:colOff>
      <xdr:row>16</xdr:row>
      <xdr:rowOff>200026</xdr:rowOff>
    </xdr:from>
    <xdr:to>
      <xdr:col>0</xdr:col>
      <xdr:colOff>447675</xdr:colOff>
      <xdr:row>18</xdr:row>
      <xdr:rowOff>116499</xdr:rowOff>
    </xdr:to>
    <xdr:pic>
      <xdr:nvPicPr>
        <xdr:cNvPr id="53" name="Picture 2">
          <a:extLst>
            <a:ext uri="{FF2B5EF4-FFF2-40B4-BE49-F238E27FC236}">
              <a16:creationId xmlns:a16="http://schemas.microsoft.com/office/drawing/2014/main" id="{00000000-0008-0000-0500-000035000000}"/>
            </a:ext>
          </a:extLst>
        </xdr:cNvPr>
        <xdr:cNvPicPr>
          <a:picLocks noChangeAspect="1" noChangeArrowheads="1"/>
        </xdr:cNvPicPr>
      </xdr:nvPicPr>
      <xdr:blipFill rotWithShape="1">
        <a:blip xmlns:r="http://schemas.openxmlformats.org/officeDocument/2006/relationships" r:embed="rId3" cstate="print">
          <a:clrChange>
            <a:clrFrom>
              <a:srgbClr val="F3F3F4"/>
            </a:clrFrom>
            <a:clrTo>
              <a:srgbClr val="F3F3F4">
                <a:alpha val="0"/>
              </a:srgbClr>
            </a:clrTo>
          </a:clrChange>
          <a:duotone>
            <a:prstClr val="black"/>
            <a:schemeClr val="tx2">
              <a:tint val="45000"/>
              <a:satMod val="400000"/>
            </a:schemeClr>
          </a:duotone>
        </a:blip>
        <a:srcRect l="2083" t="4479" r="85088" b="52214"/>
        <a:stretch/>
      </xdr:blipFill>
      <xdr:spPr bwMode="auto">
        <a:xfrm>
          <a:off x="19050" y="4638676"/>
          <a:ext cx="428625" cy="516548"/>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6</xdr:col>
          <xdr:colOff>66668</xdr:colOff>
          <xdr:row>23</xdr:row>
          <xdr:rowOff>19116</xdr:rowOff>
        </xdr:from>
        <xdr:to>
          <xdr:col>16</xdr:col>
          <xdr:colOff>76191</xdr:colOff>
          <xdr:row>23</xdr:row>
          <xdr:rowOff>213121</xdr:rowOff>
        </xdr:to>
        <xdr:grpSp>
          <xdr:nvGrpSpPr>
            <xdr:cNvPr id="55" name="Gruppieren 54">
              <a:extLst>
                <a:ext uri="{FF2B5EF4-FFF2-40B4-BE49-F238E27FC236}">
                  <a16:creationId xmlns:a16="http://schemas.microsoft.com/office/drawing/2014/main" id="{00000000-0008-0000-0500-000037000000}"/>
                </a:ext>
              </a:extLst>
            </xdr:cNvPr>
            <xdr:cNvGrpSpPr/>
          </xdr:nvGrpSpPr>
          <xdr:grpSpPr>
            <a:xfrm>
              <a:off x="4417688" y="7159056"/>
              <a:ext cx="2295523" cy="194005"/>
              <a:chOff x="3581316" y="2104863"/>
              <a:chExt cx="2247895" cy="276226"/>
            </a:xfrm>
          </xdr:grpSpPr>
          <xdr:sp macro="" textlink="">
            <xdr:nvSpPr>
              <xdr:cNvPr id="399392" name="Group Box 32" hidden="1">
                <a:extLst>
                  <a:ext uri="{63B3BB69-23CF-44E3-9099-C40C66FF867C}">
                    <a14:compatExt spid="_x0000_s399392"/>
                  </a:ext>
                  <a:ext uri="{FF2B5EF4-FFF2-40B4-BE49-F238E27FC236}">
                    <a16:creationId xmlns:a16="http://schemas.microsoft.com/office/drawing/2014/main" id="{00000000-0008-0000-0500-000020180600}"/>
                  </a:ext>
                </a:extLst>
              </xdr:cNvPr>
              <xdr:cNvSpPr/>
            </xdr:nvSpPr>
            <xdr:spPr bwMode="auto">
              <a:xfrm>
                <a:off x="3581316"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9393" name="Option Button 33" hidden="1">
                <a:extLst>
                  <a:ext uri="{63B3BB69-23CF-44E3-9099-C40C66FF867C}">
                    <a14:compatExt spid="_x0000_s399393"/>
                  </a:ext>
                  <a:ext uri="{FF2B5EF4-FFF2-40B4-BE49-F238E27FC236}">
                    <a16:creationId xmlns:a16="http://schemas.microsoft.com/office/drawing/2014/main" id="{00000000-0008-0000-0500-00002118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394" name="Option Button 34" hidden="1">
                <a:extLst>
                  <a:ext uri="{63B3BB69-23CF-44E3-9099-C40C66FF867C}">
                    <a14:compatExt spid="_x0000_s399394"/>
                  </a:ext>
                  <a:ext uri="{FF2B5EF4-FFF2-40B4-BE49-F238E27FC236}">
                    <a16:creationId xmlns:a16="http://schemas.microsoft.com/office/drawing/2014/main" id="{00000000-0008-0000-0500-00002218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395" name="Option Button 35" hidden="1">
                <a:extLst>
                  <a:ext uri="{63B3BB69-23CF-44E3-9099-C40C66FF867C}">
                    <a14:compatExt spid="_x0000_s399395"/>
                  </a:ext>
                  <a:ext uri="{FF2B5EF4-FFF2-40B4-BE49-F238E27FC236}">
                    <a16:creationId xmlns:a16="http://schemas.microsoft.com/office/drawing/2014/main" id="{00000000-0008-0000-0500-00002318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396" name="Option Button 36" hidden="1">
                <a:extLst>
                  <a:ext uri="{63B3BB69-23CF-44E3-9099-C40C66FF867C}">
                    <a14:compatExt spid="_x0000_s399396"/>
                  </a:ext>
                  <a:ext uri="{FF2B5EF4-FFF2-40B4-BE49-F238E27FC236}">
                    <a16:creationId xmlns:a16="http://schemas.microsoft.com/office/drawing/2014/main" id="{00000000-0008-0000-0500-00002418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397" name="Option Button 37" hidden="1">
                <a:extLst>
                  <a:ext uri="{63B3BB69-23CF-44E3-9099-C40C66FF867C}">
                    <a14:compatExt spid="_x0000_s399397"/>
                  </a:ext>
                  <a:ext uri="{FF2B5EF4-FFF2-40B4-BE49-F238E27FC236}">
                    <a16:creationId xmlns:a16="http://schemas.microsoft.com/office/drawing/2014/main" id="{00000000-0008-0000-0500-00002518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66668</xdr:colOff>
          <xdr:row>24</xdr:row>
          <xdr:rowOff>9591</xdr:rowOff>
        </xdr:from>
        <xdr:to>
          <xdr:col>16</xdr:col>
          <xdr:colOff>76191</xdr:colOff>
          <xdr:row>24</xdr:row>
          <xdr:rowOff>203596</xdr:rowOff>
        </xdr:to>
        <xdr:grpSp>
          <xdr:nvGrpSpPr>
            <xdr:cNvPr id="64" name="Gruppieren 63">
              <a:extLst>
                <a:ext uri="{FF2B5EF4-FFF2-40B4-BE49-F238E27FC236}">
                  <a16:creationId xmlns:a16="http://schemas.microsoft.com/office/drawing/2014/main" id="{00000000-0008-0000-0500-000040000000}"/>
                </a:ext>
              </a:extLst>
            </xdr:cNvPr>
            <xdr:cNvGrpSpPr/>
          </xdr:nvGrpSpPr>
          <xdr:grpSpPr>
            <a:xfrm>
              <a:off x="4417688" y="7545771"/>
              <a:ext cx="2295523" cy="194005"/>
              <a:chOff x="3581316" y="2104863"/>
              <a:chExt cx="2247895" cy="276226"/>
            </a:xfrm>
          </xdr:grpSpPr>
          <xdr:sp macro="" textlink="">
            <xdr:nvSpPr>
              <xdr:cNvPr id="399398" name="Group Box 38" hidden="1">
                <a:extLst>
                  <a:ext uri="{63B3BB69-23CF-44E3-9099-C40C66FF867C}">
                    <a14:compatExt spid="_x0000_s399398"/>
                  </a:ext>
                  <a:ext uri="{FF2B5EF4-FFF2-40B4-BE49-F238E27FC236}">
                    <a16:creationId xmlns:a16="http://schemas.microsoft.com/office/drawing/2014/main" id="{00000000-0008-0000-0500-000026180600}"/>
                  </a:ext>
                </a:extLst>
              </xdr:cNvPr>
              <xdr:cNvSpPr/>
            </xdr:nvSpPr>
            <xdr:spPr bwMode="auto">
              <a:xfrm>
                <a:off x="3581316"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9399" name="Option Button 39" hidden="1">
                <a:extLst>
                  <a:ext uri="{63B3BB69-23CF-44E3-9099-C40C66FF867C}">
                    <a14:compatExt spid="_x0000_s399399"/>
                  </a:ext>
                  <a:ext uri="{FF2B5EF4-FFF2-40B4-BE49-F238E27FC236}">
                    <a16:creationId xmlns:a16="http://schemas.microsoft.com/office/drawing/2014/main" id="{00000000-0008-0000-0500-00002718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00" name="Option Button 40" hidden="1">
                <a:extLst>
                  <a:ext uri="{63B3BB69-23CF-44E3-9099-C40C66FF867C}">
                    <a14:compatExt spid="_x0000_s399400"/>
                  </a:ext>
                  <a:ext uri="{FF2B5EF4-FFF2-40B4-BE49-F238E27FC236}">
                    <a16:creationId xmlns:a16="http://schemas.microsoft.com/office/drawing/2014/main" id="{00000000-0008-0000-0500-00002818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01" name="Option Button 41" hidden="1">
                <a:extLst>
                  <a:ext uri="{63B3BB69-23CF-44E3-9099-C40C66FF867C}">
                    <a14:compatExt spid="_x0000_s399401"/>
                  </a:ext>
                  <a:ext uri="{FF2B5EF4-FFF2-40B4-BE49-F238E27FC236}">
                    <a16:creationId xmlns:a16="http://schemas.microsoft.com/office/drawing/2014/main" id="{00000000-0008-0000-0500-00002918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02" name="Option Button 42" hidden="1">
                <a:extLst>
                  <a:ext uri="{63B3BB69-23CF-44E3-9099-C40C66FF867C}">
                    <a14:compatExt spid="_x0000_s399402"/>
                  </a:ext>
                  <a:ext uri="{FF2B5EF4-FFF2-40B4-BE49-F238E27FC236}">
                    <a16:creationId xmlns:a16="http://schemas.microsoft.com/office/drawing/2014/main" id="{00000000-0008-0000-0500-00002A18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03" name="Option Button 43" hidden="1">
                <a:extLst>
                  <a:ext uri="{63B3BB69-23CF-44E3-9099-C40C66FF867C}">
                    <a14:compatExt spid="_x0000_s399403"/>
                  </a:ext>
                  <a:ext uri="{FF2B5EF4-FFF2-40B4-BE49-F238E27FC236}">
                    <a16:creationId xmlns:a16="http://schemas.microsoft.com/office/drawing/2014/main" id="{00000000-0008-0000-0500-00002B18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66668</xdr:colOff>
          <xdr:row>25</xdr:row>
          <xdr:rowOff>9591</xdr:rowOff>
        </xdr:from>
        <xdr:to>
          <xdr:col>16</xdr:col>
          <xdr:colOff>76191</xdr:colOff>
          <xdr:row>25</xdr:row>
          <xdr:rowOff>203596</xdr:rowOff>
        </xdr:to>
        <xdr:grpSp>
          <xdr:nvGrpSpPr>
            <xdr:cNvPr id="73" name="Gruppieren 72">
              <a:extLst>
                <a:ext uri="{FF2B5EF4-FFF2-40B4-BE49-F238E27FC236}">
                  <a16:creationId xmlns:a16="http://schemas.microsoft.com/office/drawing/2014/main" id="{00000000-0008-0000-0500-000049000000}"/>
                </a:ext>
              </a:extLst>
            </xdr:cNvPr>
            <xdr:cNvGrpSpPr/>
          </xdr:nvGrpSpPr>
          <xdr:grpSpPr>
            <a:xfrm>
              <a:off x="4417688" y="7942011"/>
              <a:ext cx="2295523" cy="194005"/>
              <a:chOff x="3581316" y="2104863"/>
              <a:chExt cx="2247895" cy="276226"/>
            </a:xfrm>
          </xdr:grpSpPr>
          <xdr:sp macro="" textlink="">
            <xdr:nvSpPr>
              <xdr:cNvPr id="399404" name="Group Box 44" hidden="1">
                <a:extLst>
                  <a:ext uri="{63B3BB69-23CF-44E3-9099-C40C66FF867C}">
                    <a14:compatExt spid="_x0000_s399404"/>
                  </a:ext>
                  <a:ext uri="{FF2B5EF4-FFF2-40B4-BE49-F238E27FC236}">
                    <a16:creationId xmlns:a16="http://schemas.microsoft.com/office/drawing/2014/main" id="{00000000-0008-0000-0500-00002C180600}"/>
                  </a:ext>
                </a:extLst>
              </xdr:cNvPr>
              <xdr:cNvSpPr/>
            </xdr:nvSpPr>
            <xdr:spPr bwMode="auto">
              <a:xfrm>
                <a:off x="3581316"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9405" name="Option Button 45" hidden="1">
                <a:extLst>
                  <a:ext uri="{63B3BB69-23CF-44E3-9099-C40C66FF867C}">
                    <a14:compatExt spid="_x0000_s399405"/>
                  </a:ext>
                  <a:ext uri="{FF2B5EF4-FFF2-40B4-BE49-F238E27FC236}">
                    <a16:creationId xmlns:a16="http://schemas.microsoft.com/office/drawing/2014/main" id="{00000000-0008-0000-0500-00002D18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06" name="Option Button 46" hidden="1">
                <a:extLst>
                  <a:ext uri="{63B3BB69-23CF-44E3-9099-C40C66FF867C}">
                    <a14:compatExt spid="_x0000_s399406"/>
                  </a:ext>
                  <a:ext uri="{FF2B5EF4-FFF2-40B4-BE49-F238E27FC236}">
                    <a16:creationId xmlns:a16="http://schemas.microsoft.com/office/drawing/2014/main" id="{00000000-0008-0000-0500-00002E18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07" name="Option Button 47" hidden="1">
                <a:extLst>
                  <a:ext uri="{63B3BB69-23CF-44E3-9099-C40C66FF867C}">
                    <a14:compatExt spid="_x0000_s399407"/>
                  </a:ext>
                  <a:ext uri="{FF2B5EF4-FFF2-40B4-BE49-F238E27FC236}">
                    <a16:creationId xmlns:a16="http://schemas.microsoft.com/office/drawing/2014/main" id="{00000000-0008-0000-0500-00002F18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08" name="Option Button 48" hidden="1">
                <a:extLst>
                  <a:ext uri="{63B3BB69-23CF-44E3-9099-C40C66FF867C}">
                    <a14:compatExt spid="_x0000_s399408"/>
                  </a:ext>
                  <a:ext uri="{FF2B5EF4-FFF2-40B4-BE49-F238E27FC236}">
                    <a16:creationId xmlns:a16="http://schemas.microsoft.com/office/drawing/2014/main" id="{00000000-0008-0000-0500-00003018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09" name="Option Button 49" hidden="1">
                <a:extLst>
                  <a:ext uri="{63B3BB69-23CF-44E3-9099-C40C66FF867C}">
                    <a14:compatExt spid="_x0000_s399409"/>
                  </a:ext>
                  <a:ext uri="{FF2B5EF4-FFF2-40B4-BE49-F238E27FC236}">
                    <a16:creationId xmlns:a16="http://schemas.microsoft.com/office/drawing/2014/main" id="{00000000-0008-0000-0500-00003118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editAs="oneCell">
    <xdr:from>
      <xdr:col>0</xdr:col>
      <xdr:colOff>0</xdr:colOff>
      <xdr:row>25</xdr:row>
      <xdr:rowOff>361951</xdr:rowOff>
    </xdr:from>
    <xdr:to>
      <xdr:col>1</xdr:col>
      <xdr:colOff>55245</xdr:colOff>
      <xdr:row>27</xdr:row>
      <xdr:rowOff>180976</xdr:rowOff>
    </xdr:to>
    <xdr:pic>
      <xdr:nvPicPr>
        <xdr:cNvPr id="81" name="Picture 2">
          <a:extLst>
            <a:ext uri="{FF2B5EF4-FFF2-40B4-BE49-F238E27FC236}">
              <a16:creationId xmlns:a16="http://schemas.microsoft.com/office/drawing/2014/main" id="{00000000-0008-0000-0500-000051000000}"/>
            </a:ext>
          </a:extLst>
        </xdr:cNvPr>
        <xdr:cNvPicPr>
          <a:picLocks noChangeAspect="1" noChangeArrowheads="1"/>
        </xdr:cNvPicPr>
      </xdr:nvPicPr>
      <xdr:blipFill rotWithShape="1">
        <a:blip xmlns:r="http://schemas.openxmlformats.org/officeDocument/2006/relationships" r:embed="rId3" cstate="print">
          <a:clrChange>
            <a:clrFrom>
              <a:srgbClr val="F3F3F4"/>
            </a:clrFrom>
            <a:clrTo>
              <a:srgbClr val="F3F3F4">
                <a:alpha val="0"/>
              </a:srgbClr>
            </a:clrTo>
          </a:clrChange>
          <a:duotone>
            <a:prstClr val="black"/>
            <a:schemeClr val="tx2">
              <a:tint val="45000"/>
              <a:satMod val="400000"/>
            </a:schemeClr>
          </a:duotone>
        </a:blip>
        <a:srcRect l="81250" t="12592" r="3728" b="53622"/>
        <a:stretch/>
      </xdr:blipFill>
      <xdr:spPr bwMode="auto">
        <a:xfrm>
          <a:off x="0" y="8201026"/>
          <a:ext cx="521970" cy="419100"/>
        </a:xfrm>
        <a:prstGeom prst="rect">
          <a:avLst/>
        </a:prstGeom>
        <a:noFill/>
        <a:ln w="9525">
          <a:noFill/>
          <a:miter lim="800000"/>
          <a:headEnd/>
          <a:tailEnd/>
        </a:ln>
      </xdr:spPr>
    </xdr:pic>
    <xdr:clientData/>
  </xdr:twoCellAnchor>
  <xdr:twoCellAnchor editAs="oneCell">
    <xdr:from>
      <xdr:col>0</xdr:col>
      <xdr:colOff>66675</xdr:colOff>
      <xdr:row>30</xdr:row>
      <xdr:rowOff>1</xdr:rowOff>
    </xdr:from>
    <xdr:to>
      <xdr:col>1</xdr:col>
      <xdr:colOff>62865</xdr:colOff>
      <xdr:row>31</xdr:row>
      <xdr:rowOff>314326</xdr:rowOff>
    </xdr:to>
    <xdr:pic>
      <xdr:nvPicPr>
        <xdr:cNvPr id="82" name="Picture 2">
          <a:extLst>
            <a:ext uri="{FF2B5EF4-FFF2-40B4-BE49-F238E27FC236}">
              <a16:creationId xmlns:a16="http://schemas.microsoft.com/office/drawing/2014/main" id="{00000000-0008-0000-0500-000052000000}"/>
            </a:ext>
          </a:extLst>
        </xdr:cNvPr>
        <xdr:cNvPicPr>
          <a:picLocks noChangeAspect="1" noChangeArrowheads="1"/>
        </xdr:cNvPicPr>
      </xdr:nvPicPr>
      <xdr:blipFill rotWithShape="1">
        <a:blip xmlns:r="http://schemas.openxmlformats.org/officeDocument/2006/relationships" r:embed="rId2" cstate="print">
          <a:clrChange>
            <a:clrFrom>
              <a:srgbClr val="F3F3F4"/>
            </a:clrFrom>
            <a:clrTo>
              <a:srgbClr val="F3F3F4">
                <a:alpha val="0"/>
              </a:srgbClr>
            </a:clrTo>
          </a:clrChange>
          <a:duotone>
            <a:prstClr val="black"/>
            <a:schemeClr val="tx2">
              <a:tint val="45000"/>
              <a:satMod val="400000"/>
            </a:schemeClr>
          </a:duotone>
        </a:blip>
        <a:srcRect l="3129" t="2492" r="84481" b="63240"/>
        <a:stretch/>
      </xdr:blipFill>
      <xdr:spPr bwMode="auto">
        <a:xfrm>
          <a:off x="66675" y="10391776"/>
          <a:ext cx="462915" cy="514350"/>
        </a:xfrm>
        <a:prstGeom prst="rect">
          <a:avLst/>
        </a:prstGeom>
        <a:noFill/>
        <a:ln w="9525">
          <a:noFill/>
          <a:miter lim="800000"/>
          <a:headEnd/>
          <a:tailEnd/>
        </a:ln>
      </xdr:spPr>
    </xdr:pic>
    <xdr:clientData/>
  </xdr:twoCellAnchor>
  <xdr:twoCellAnchor editAs="oneCell">
    <xdr:from>
      <xdr:col>0</xdr:col>
      <xdr:colOff>1</xdr:colOff>
      <xdr:row>39</xdr:row>
      <xdr:rowOff>0</xdr:rowOff>
    </xdr:from>
    <xdr:to>
      <xdr:col>0</xdr:col>
      <xdr:colOff>440263</xdr:colOff>
      <xdr:row>40</xdr:row>
      <xdr:rowOff>152400</xdr:rowOff>
    </xdr:to>
    <xdr:pic>
      <xdr:nvPicPr>
        <xdr:cNvPr id="83" name="Picture 2">
          <a:extLst>
            <a:ext uri="{FF2B5EF4-FFF2-40B4-BE49-F238E27FC236}">
              <a16:creationId xmlns:a16="http://schemas.microsoft.com/office/drawing/2014/main" id="{00000000-0008-0000-0500-000053000000}"/>
            </a:ext>
          </a:extLst>
        </xdr:cNvPr>
        <xdr:cNvPicPr>
          <a:picLocks noChangeAspect="1" noChangeArrowheads="1"/>
        </xdr:cNvPicPr>
      </xdr:nvPicPr>
      <xdr:blipFill rotWithShape="1">
        <a:blip xmlns:r="http://schemas.openxmlformats.org/officeDocument/2006/relationships" r:embed="rId2" cstate="print">
          <a:clrChange>
            <a:clrFrom>
              <a:srgbClr val="F3F3F4"/>
            </a:clrFrom>
            <a:clrTo>
              <a:srgbClr val="F3F3F4">
                <a:alpha val="0"/>
              </a:srgbClr>
            </a:clrTo>
          </a:clrChange>
          <a:duotone>
            <a:prstClr val="black"/>
            <a:schemeClr val="tx2">
              <a:tint val="45000"/>
              <a:satMod val="400000"/>
            </a:schemeClr>
          </a:duotone>
        </a:blip>
        <a:srcRect l="52889" t="5919" r="29286" b="58567"/>
        <a:stretch/>
      </xdr:blipFill>
      <xdr:spPr bwMode="auto">
        <a:xfrm>
          <a:off x="1" y="13792200"/>
          <a:ext cx="440262" cy="3524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6</xdr:col>
          <xdr:colOff>66668</xdr:colOff>
          <xdr:row>38</xdr:row>
          <xdr:rowOff>9591</xdr:rowOff>
        </xdr:from>
        <xdr:to>
          <xdr:col>16</xdr:col>
          <xdr:colOff>76191</xdr:colOff>
          <xdr:row>38</xdr:row>
          <xdr:rowOff>203596</xdr:rowOff>
        </xdr:to>
        <xdr:grpSp>
          <xdr:nvGrpSpPr>
            <xdr:cNvPr id="85" name="Gruppieren 84">
              <a:extLst>
                <a:ext uri="{FF2B5EF4-FFF2-40B4-BE49-F238E27FC236}">
                  <a16:creationId xmlns:a16="http://schemas.microsoft.com/office/drawing/2014/main" id="{00000000-0008-0000-0500-000055000000}"/>
                </a:ext>
              </a:extLst>
            </xdr:cNvPr>
            <xdr:cNvGrpSpPr/>
          </xdr:nvGrpSpPr>
          <xdr:grpSpPr>
            <a:xfrm>
              <a:off x="4417688" y="13451271"/>
              <a:ext cx="2295523" cy="194005"/>
              <a:chOff x="3581316" y="2104863"/>
              <a:chExt cx="2247895" cy="276226"/>
            </a:xfrm>
          </xdr:grpSpPr>
          <xdr:sp macro="" textlink="">
            <xdr:nvSpPr>
              <xdr:cNvPr id="399410" name="Group Box 50" hidden="1">
                <a:extLst>
                  <a:ext uri="{63B3BB69-23CF-44E3-9099-C40C66FF867C}">
                    <a14:compatExt spid="_x0000_s399410"/>
                  </a:ext>
                  <a:ext uri="{FF2B5EF4-FFF2-40B4-BE49-F238E27FC236}">
                    <a16:creationId xmlns:a16="http://schemas.microsoft.com/office/drawing/2014/main" id="{00000000-0008-0000-0500-000032180600}"/>
                  </a:ext>
                </a:extLst>
              </xdr:cNvPr>
              <xdr:cNvSpPr/>
            </xdr:nvSpPr>
            <xdr:spPr bwMode="auto">
              <a:xfrm>
                <a:off x="3581316"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9411" name="Option Button 51" hidden="1">
                <a:extLst>
                  <a:ext uri="{63B3BB69-23CF-44E3-9099-C40C66FF867C}">
                    <a14:compatExt spid="_x0000_s399411"/>
                  </a:ext>
                  <a:ext uri="{FF2B5EF4-FFF2-40B4-BE49-F238E27FC236}">
                    <a16:creationId xmlns:a16="http://schemas.microsoft.com/office/drawing/2014/main" id="{00000000-0008-0000-0500-00003318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12" name="Option Button 52" hidden="1">
                <a:extLst>
                  <a:ext uri="{63B3BB69-23CF-44E3-9099-C40C66FF867C}">
                    <a14:compatExt spid="_x0000_s399412"/>
                  </a:ext>
                  <a:ext uri="{FF2B5EF4-FFF2-40B4-BE49-F238E27FC236}">
                    <a16:creationId xmlns:a16="http://schemas.microsoft.com/office/drawing/2014/main" id="{00000000-0008-0000-0500-00003418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13" name="Option Button 53" hidden="1">
                <a:extLst>
                  <a:ext uri="{63B3BB69-23CF-44E3-9099-C40C66FF867C}">
                    <a14:compatExt spid="_x0000_s399413"/>
                  </a:ext>
                  <a:ext uri="{FF2B5EF4-FFF2-40B4-BE49-F238E27FC236}">
                    <a16:creationId xmlns:a16="http://schemas.microsoft.com/office/drawing/2014/main" id="{00000000-0008-0000-0500-00003518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14" name="Option Button 54" hidden="1">
                <a:extLst>
                  <a:ext uri="{63B3BB69-23CF-44E3-9099-C40C66FF867C}">
                    <a14:compatExt spid="_x0000_s399414"/>
                  </a:ext>
                  <a:ext uri="{FF2B5EF4-FFF2-40B4-BE49-F238E27FC236}">
                    <a16:creationId xmlns:a16="http://schemas.microsoft.com/office/drawing/2014/main" id="{00000000-0008-0000-0500-00003618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15" name="Option Button 55" hidden="1">
                <a:extLst>
                  <a:ext uri="{63B3BB69-23CF-44E3-9099-C40C66FF867C}">
                    <a14:compatExt spid="_x0000_s399415"/>
                  </a:ext>
                  <a:ext uri="{FF2B5EF4-FFF2-40B4-BE49-F238E27FC236}">
                    <a16:creationId xmlns:a16="http://schemas.microsoft.com/office/drawing/2014/main" id="{00000000-0008-0000-0500-00003718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66662</xdr:colOff>
          <xdr:row>43</xdr:row>
          <xdr:rowOff>19053</xdr:rowOff>
        </xdr:from>
        <xdr:to>
          <xdr:col>16</xdr:col>
          <xdr:colOff>76181</xdr:colOff>
          <xdr:row>43</xdr:row>
          <xdr:rowOff>194786</xdr:rowOff>
        </xdr:to>
        <xdr:grpSp>
          <xdr:nvGrpSpPr>
            <xdr:cNvPr id="94" name="Gruppieren 93">
              <a:extLst>
                <a:ext uri="{FF2B5EF4-FFF2-40B4-BE49-F238E27FC236}">
                  <a16:creationId xmlns:a16="http://schemas.microsoft.com/office/drawing/2014/main" id="{00000000-0008-0000-0500-00005E000000}"/>
                </a:ext>
              </a:extLst>
            </xdr:cNvPr>
            <xdr:cNvGrpSpPr/>
          </xdr:nvGrpSpPr>
          <xdr:grpSpPr>
            <a:xfrm>
              <a:off x="4417682" y="15243813"/>
              <a:ext cx="2295519" cy="175733"/>
              <a:chOff x="3581399" y="2105311"/>
              <a:chExt cx="2247893" cy="276224"/>
            </a:xfrm>
          </xdr:grpSpPr>
          <xdr:sp macro="" textlink="">
            <xdr:nvSpPr>
              <xdr:cNvPr id="399416" name="Group Box 56" hidden="1">
                <a:extLst>
                  <a:ext uri="{63B3BB69-23CF-44E3-9099-C40C66FF867C}">
                    <a14:compatExt spid="_x0000_s399416"/>
                  </a:ext>
                  <a:ext uri="{FF2B5EF4-FFF2-40B4-BE49-F238E27FC236}">
                    <a16:creationId xmlns:a16="http://schemas.microsoft.com/office/drawing/2014/main" id="{00000000-0008-0000-0500-000038180600}"/>
                  </a:ext>
                </a:extLst>
              </xdr:cNvPr>
              <xdr:cNvSpPr/>
            </xdr:nvSpPr>
            <xdr:spPr bwMode="auto">
              <a:xfrm>
                <a:off x="3581399" y="2105311"/>
                <a:ext cx="2247893" cy="276224"/>
              </a:xfrm>
              <a:prstGeom prst="rect">
                <a:avLst/>
              </a:prstGeom>
              <a:noFill/>
              <a:ln w="9525">
                <a:miter lim="800000"/>
                <a:headEnd/>
                <a:tailEnd/>
              </a:ln>
              <a:extLst>
                <a:ext uri="{909E8E84-426E-40DD-AFC4-6F175D3DCCD1}">
                  <a14:hiddenFill>
                    <a:noFill/>
                  </a14:hiddenFill>
                </a:ext>
              </a:extLst>
            </xdr:spPr>
          </xdr:sp>
          <xdr:sp macro="" textlink="">
            <xdr:nvSpPr>
              <xdr:cNvPr id="399417" name="Option Button 57" hidden="1">
                <a:extLst>
                  <a:ext uri="{63B3BB69-23CF-44E3-9099-C40C66FF867C}">
                    <a14:compatExt spid="_x0000_s399417"/>
                  </a:ext>
                  <a:ext uri="{FF2B5EF4-FFF2-40B4-BE49-F238E27FC236}">
                    <a16:creationId xmlns:a16="http://schemas.microsoft.com/office/drawing/2014/main" id="{00000000-0008-0000-0500-000039180600}"/>
                  </a:ext>
                </a:extLst>
              </xdr:cNvPr>
              <xdr:cNvSpPr/>
            </xdr:nvSpPr>
            <xdr:spPr bwMode="auto">
              <a:xfrm>
                <a:off x="370522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18" name="Option Button 58" hidden="1">
                <a:extLst>
                  <a:ext uri="{63B3BB69-23CF-44E3-9099-C40C66FF867C}">
                    <a14:compatExt spid="_x0000_s399418"/>
                  </a:ext>
                  <a:ext uri="{FF2B5EF4-FFF2-40B4-BE49-F238E27FC236}">
                    <a16:creationId xmlns:a16="http://schemas.microsoft.com/office/drawing/2014/main" id="{00000000-0008-0000-0500-00003A180600}"/>
                  </a:ext>
                </a:extLst>
              </xdr:cNvPr>
              <xdr:cNvSpPr/>
            </xdr:nvSpPr>
            <xdr:spPr bwMode="auto">
              <a:xfrm>
                <a:off x="414337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19" name="Option Button 59" hidden="1">
                <a:extLst>
                  <a:ext uri="{63B3BB69-23CF-44E3-9099-C40C66FF867C}">
                    <a14:compatExt spid="_x0000_s399419"/>
                  </a:ext>
                  <a:ext uri="{FF2B5EF4-FFF2-40B4-BE49-F238E27FC236}">
                    <a16:creationId xmlns:a16="http://schemas.microsoft.com/office/drawing/2014/main" id="{00000000-0008-0000-0500-00003B180600}"/>
                  </a:ext>
                </a:extLst>
              </xdr:cNvPr>
              <xdr:cNvSpPr/>
            </xdr:nvSpPr>
            <xdr:spPr bwMode="auto">
              <a:xfrm>
                <a:off x="45815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20" name="Option Button 60" hidden="1">
                <a:extLst>
                  <a:ext uri="{63B3BB69-23CF-44E3-9099-C40C66FF867C}">
                    <a14:compatExt spid="_x0000_s399420"/>
                  </a:ext>
                  <a:ext uri="{FF2B5EF4-FFF2-40B4-BE49-F238E27FC236}">
                    <a16:creationId xmlns:a16="http://schemas.microsoft.com/office/drawing/2014/main" id="{00000000-0008-0000-0500-00003C180600}"/>
                  </a:ext>
                </a:extLst>
              </xdr:cNvPr>
              <xdr:cNvSpPr/>
            </xdr:nvSpPr>
            <xdr:spPr bwMode="auto">
              <a:xfrm>
                <a:off x="501967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21" name="Option Button 61" hidden="1">
                <a:extLst>
                  <a:ext uri="{63B3BB69-23CF-44E3-9099-C40C66FF867C}">
                    <a14:compatExt spid="_x0000_s399421"/>
                  </a:ext>
                  <a:ext uri="{FF2B5EF4-FFF2-40B4-BE49-F238E27FC236}">
                    <a16:creationId xmlns:a16="http://schemas.microsoft.com/office/drawing/2014/main" id="{00000000-0008-0000-0500-00003D180600}"/>
                  </a:ext>
                </a:extLst>
              </xdr:cNvPr>
              <xdr:cNvSpPr/>
            </xdr:nvSpPr>
            <xdr:spPr bwMode="auto">
              <a:xfrm>
                <a:off x="54578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66662</xdr:colOff>
          <xdr:row>46</xdr:row>
          <xdr:rowOff>28578</xdr:rowOff>
        </xdr:from>
        <xdr:to>
          <xdr:col>16</xdr:col>
          <xdr:colOff>76181</xdr:colOff>
          <xdr:row>46</xdr:row>
          <xdr:rowOff>204311</xdr:rowOff>
        </xdr:to>
        <xdr:grpSp>
          <xdr:nvGrpSpPr>
            <xdr:cNvPr id="103" name="Gruppieren 102">
              <a:extLst>
                <a:ext uri="{FF2B5EF4-FFF2-40B4-BE49-F238E27FC236}">
                  <a16:creationId xmlns:a16="http://schemas.microsoft.com/office/drawing/2014/main" id="{00000000-0008-0000-0500-000067000000}"/>
                </a:ext>
              </a:extLst>
            </xdr:cNvPr>
            <xdr:cNvGrpSpPr/>
          </xdr:nvGrpSpPr>
          <xdr:grpSpPr>
            <a:xfrm>
              <a:off x="4417682" y="16442058"/>
              <a:ext cx="2295519" cy="175733"/>
              <a:chOff x="3581399" y="2105311"/>
              <a:chExt cx="2247893" cy="276224"/>
            </a:xfrm>
          </xdr:grpSpPr>
          <xdr:sp macro="" textlink="">
            <xdr:nvSpPr>
              <xdr:cNvPr id="399422" name="Group Box 62" hidden="1">
                <a:extLst>
                  <a:ext uri="{63B3BB69-23CF-44E3-9099-C40C66FF867C}">
                    <a14:compatExt spid="_x0000_s399422"/>
                  </a:ext>
                  <a:ext uri="{FF2B5EF4-FFF2-40B4-BE49-F238E27FC236}">
                    <a16:creationId xmlns:a16="http://schemas.microsoft.com/office/drawing/2014/main" id="{00000000-0008-0000-0500-00003E180600}"/>
                  </a:ext>
                </a:extLst>
              </xdr:cNvPr>
              <xdr:cNvSpPr/>
            </xdr:nvSpPr>
            <xdr:spPr bwMode="auto">
              <a:xfrm>
                <a:off x="3581399" y="2105311"/>
                <a:ext cx="2247893" cy="276224"/>
              </a:xfrm>
              <a:prstGeom prst="rect">
                <a:avLst/>
              </a:prstGeom>
              <a:noFill/>
              <a:ln w="9525">
                <a:miter lim="800000"/>
                <a:headEnd/>
                <a:tailEnd/>
              </a:ln>
              <a:extLst>
                <a:ext uri="{909E8E84-426E-40DD-AFC4-6F175D3DCCD1}">
                  <a14:hiddenFill>
                    <a:noFill/>
                  </a14:hiddenFill>
                </a:ext>
              </a:extLst>
            </xdr:spPr>
          </xdr:sp>
          <xdr:sp macro="" textlink="">
            <xdr:nvSpPr>
              <xdr:cNvPr id="399423" name="Option Button 63" hidden="1">
                <a:extLst>
                  <a:ext uri="{63B3BB69-23CF-44E3-9099-C40C66FF867C}">
                    <a14:compatExt spid="_x0000_s399423"/>
                  </a:ext>
                  <a:ext uri="{FF2B5EF4-FFF2-40B4-BE49-F238E27FC236}">
                    <a16:creationId xmlns:a16="http://schemas.microsoft.com/office/drawing/2014/main" id="{00000000-0008-0000-0500-00003F180600}"/>
                  </a:ext>
                </a:extLst>
              </xdr:cNvPr>
              <xdr:cNvSpPr/>
            </xdr:nvSpPr>
            <xdr:spPr bwMode="auto">
              <a:xfrm>
                <a:off x="370522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24" name="Option Button 64" hidden="1">
                <a:extLst>
                  <a:ext uri="{63B3BB69-23CF-44E3-9099-C40C66FF867C}">
                    <a14:compatExt spid="_x0000_s399424"/>
                  </a:ext>
                  <a:ext uri="{FF2B5EF4-FFF2-40B4-BE49-F238E27FC236}">
                    <a16:creationId xmlns:a16="http://schemas.microsoft.com/office/drawing/2014/main" id="{00000000-0008-0000-0500-000040180600}"/>
                  </a:ext>
                </a:extLst>
              </xdr:cNvPr>
              <xdr:cNvSpPr/>
            </xdr:nvSpPr>
            <xdr:spPr bwMode="auto">
              <a:xfrm>
                <a:off x="414337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25" name="Option Button 65" hidden="1">
                <a:extLst>
                  <a:ext uri="{63B3BB69-23CF-44E3-9099-C40C66FF867C}">
                    <a14:compatExt spid="_x0000_s399425"/>
                  </a:ext>
                  <a:ext uri="{FF2B5EF4-FFF2-40B4-BE49-F238E27FC236}">
                    <a16:creationId xmlns:a16="http://schemas.microsoft.com/office/drawing/2014/main" id="{00000000-0008-0000-0500-000041180600}"/>
                  </a:ext>
                </a:extLst>
              </xdr:cNvPr>
              <xdr:cNvSpPr/>
            </xdr:nvSpPr>
            <xdr:spPr bwMode="auto">
              <a:xfrm>
                <a:off x="45815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26" name="Option Button 66" hidden="1">
                <a:extLst>
                  <a:ext uri="{63B3BB69-23CF-44E3-9099-C40C66FF867C}">
                    <a14:compatExt spid="_x0000_s399426"/>
                  </a:ext>
                  <a:ext uri="{FF2B5EF4-FFF2-40B4-BE49-F238E27FC236}">
                    <a16:creationId xmlns:a16="http://schemas.microsoft.com/office/drawing/2014/main" id="{00000000-0008-0000-0500-000042180600}"/>
                  </a:ext>
                </a:extLst>
              </xdr:cNvPr>
              <xdr:cNvSpPr/>
            </xdr:nvSpPr>
            <xdr:spPr bwMode="auto">
              <a:xfrm>
                <a:off x="501967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27" name="Option Button 67" hidden="1">
                <a:extLst>
                  <a:ext uri="{63B3BB69-23CF-44E3-9099-C40C66FF867C}">
                    <a14:compatExt spid="_x0000_s399427"/>
                  </a:ext>
                  <a:ext uri="{FF2B5EF4-FFF2-40B4-BE49-F238E27FC236}">
                    <a16:creationId xmlns:a16="http://schemas.microsoft.com/office/drawing/2014/main" id="{00000000-0008-0000-0500-000043180600}"/>
                  </a:ext>
                </a:extLst>
              </xdr:cNvPr>
              <xdr:cNvSpPr/>
            </xdr:nvSpPr>
            <xdr:spPr bwMode="auto">
              <a:xfrm>
                <a:off x="54578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editAs="oneCell">
    <xdr:from>
      <xdr:col>0</xdr:col>
      <xdr:colOff>28576</xdr:colOff>
      <xdr:row>46</xdr:row>
      <xdr:rowOff>361950</xdr:rowOff>
    </xdr:from>
    <xdr:to>
      <xdr:col>1</xdr:col>
      <xdr:colOff>1</xdr:colOff>
      <xdr:row>48</xdr:row>
      <xdr:rowOff>190898</xdr:rowOff>
    </xdr:to>
    <xdr:pic>
      <xdr:nvPicPr>
        <xdr:cNvPr id="111" name="Picture 2">
          <a:extLst>
            <a:ext uri="{FF2B5EF4-FFF2-40B4-BE49-F238E27FC236}">
              <a16:creationId xmlns:a16="http://schemas.microsoft.com/office/drawing/2014/main" id="{00000000-0008-0000-0500-00006F000000}"/>
            </a:ext>
          </a:extLst>
        </xdr:cNvPr>
        <xdr:cNvPicPr>
          <a:picLocks noChangeAspect="1" noChangeArrowheads="1"/>
        </xdr:cNvPicPr>
      </xdr:nvPicPr>
      <xdr:blipFill rotWithShape="1">
        <a:blip xmlns:r="http://schemas.openxmlformats.org/officeDocument/2006/relationships" r:embed="rId2" cstate="print">
          <a:clrChange>
            <a:clrFrom>
              <a:srgbClr val="F3F3F4"/>
            </a:clrFrom>
            <a:clrTo>
              <a:srgbClr val="F3F3F4">
                <a:alpha val="0"/>
              </a:srgbClr>
            </a:clrTo>
          </a:clrChange>
          <a:duotone>
            <a:prstClr val="black"/>
            <a:schemeClr val="tx2">
              <a:tint val="45000"/>
              <a:satMod val="400000"/>
            </a:schemeClr>
          </a:duotone>
        </a:blip>
        <a:srcRect l="77222" t="9346" r="10763" b="61371"/>
        <a:stretch/>
      </xdr:blipFill>
      <xdr:spPr bwMode="auto">
        <a:xfrm>
          <a:off x="28576" y="16754475"/>
          <a:ext cx="438150" cy="429023"/>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6</xdr:col>
          <xdr:colOff>66668</xdr:colOff>
          <xdr:row>49</xdr:row>
          <xdr:rowOff>9591</xdr:rowOff>
        </xdr:from>
        <xdr:to>
          <xdr:col>16</xdr:col>
          <xdr:colOff>76191</xdr:colOff>
          <xdr:row>49</xdr:row>
          <xdr:rowOff>203596</xdr:rowOff>
        </xdr:to>
        <xdr:grpSp>
          <xdr:nvGrpSpPr>
            <xdr:cNvPr id="113" name="Gruppieren 112">
              <a:extLst>
                <a:ext uri="{FF2B5EF4-FFF2-40B4-BE49-F238E27FC236}">
                  <a16:creationId xmlns:a16="http://schemas.microsoft.com/office/drawing/2014/main" id="{00000000-0008-0000-0500-000071000000}"/>
                </a:ext>
              </a:extLst>
            </xdr:cNvPr>
            <xdr:cNvGrpSpPr/>
          </xdr:nvGrpSpPr>
          <xdr:grpSpPr>
            <a:xfrm>
              <a:off x="4417688" y="17413671"/>
              <a:ext cx="2295523" cy="194005"/>
              <a:chOff x="3581316" y="2104863"/>
              <a:chExt cx="2247895" cy="276226"/>
            </a:xfrm>
          </xdr:grpSpPr>
          <xdr:sp macro="" textlink="">
            <xdr:nvSpPr>
              <xdr:cNvPr id="399428" name="Group Box 68" hidden="1">
                <a:extLst>
                  <a:ext uri="{63B3BB69-23CF-44E3-9099-C40C66FF867C}">
                    <a14:compatExt spid="_x0000_s399428"/>
                  </a:ext>
                  <a:ext uri="{FF2B5EF4-FFF2-40B4-BE49-F238E27FC236}">
                    <a16:creationId xmlns:a16="http://schemas.microsoft.com/office/drawing/2014/main" id="{00000000-0008-0000-0500-000044180600}"/>
                  </a:ext>
                </a:extLst>
              </xdr:cNvPr>
              <xdr:cNvSpPr/>
            </xdr:nvSpPr>
            <xdr:spPr bwMode="auto">
              <a:xfrm>
                <a:off x="3581316"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9429" name="Option Button 69" hidden="1">
                <a:extLst>
                  <a:ext uri="{63B3BB69-23CF-44E3-9099-C40C66FF867C}">
                    <a14:compatExt spid="_x0000_s399429"/>
                  </a:ext>
                  <a:ext uri="{FF2B5EF4-FFF2-40B4-BE49-F238E27FC236}">
                    <a16:creationId xmlns:a16="http://schemas.microsoft.com/office/drawing/2014/main" id="{00000000-0008-0000-0500-00004518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30" name="Option Button 70" hidden="1">
                <a:extLst>
                  <a:ext uri="{63B3BB69-23CF-44E3-9099-C40C66FF867C}">
                    <a14:compatExt spid="_x0000_s399430"/>
                  </a:ext>
                  <a:ext uri="{FF2B5EF4-FFF2-40B4-BE49-F238E27FC236}">
                    <a16:creationId xmlns:a16="http://schemas.microsoft.com/office/drawing/2014/main" id="{00000000-0008-0000-0500-00004618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31" name="Option Button 71" hidden="1">
                <a:extLst>
                  <a:ext uri="{63B3BB69-23CF-44E3-9099-C40C66FF867C}">
                    <a14:compatExt spid="_x0000_s399431"/>
                  </a:ext>
                  <a:ext uri="{FF2B5EF4-FFF2-40B4-BE49-F238E27FC236}">
                    <a16:creationId xmlns:a16="http://schemas.microsoft.com/office/drawing/2014/main" id="{00000000-0008-0000-0500-00004718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32" name="Option Button 72" hidden="1">
                <a:extLst>
                  <a:ext uri="{63B3BB69-23CF-44E3-9099-C40C66FF867C}">
                    <a14:compatExt spid="_x0000_s399432"/>
                  </a:ext>
                  <a:ext uri="{FF2B5EF4-FFF2-40B4-BE49-F238E27FC236}">
                    <a16:creationId xmlns:a16="http://schemas.microsoft.com/office/drawing/2014/main" id="{00000000-0008-0000-0500-00004818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33" name="Option Button 73" hidden="1">
                <a:extLst>
                  <a:ext uri="{63B3BB69-23CF-44E3-9099-C40C66FF867C}">
                    <a14:compatExt spid="_x0000_s399433"/>
                  </a:ext>
                  <a:ext uri="{FF2B5EF4-FFF2-40B4-BE49-F238E27FC236}">
                    <a16:creationId xmlns:a16="http://schemas.microsoft.com/office/drawing/2014/main" id="{00000000-0008-0000-0500-00004918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66668</xdr:colOff>
          <xdr:row>50</xdr:row>
          <xdr:rowOff>66</xdr:rowOff>
        </xdr:from>
        <xdr:to>
          <xdr:col>16</xdr:col>
          <xdr:colOff>76191</xdr:colOff>
          <xdr:row>50</xdr:row>
          <xdr:rowOff>194071</xdr:rowOff>
        </xdr:to>
        <xdr:grpSp>
          <xdr:nvGrpSpPr>
            <xdr:cNvPr id="122" name="Gruppieren 121">
              <a:extLst>
                <a:ext uri="{FF2B5EF4-FFF2-40B4-BE49-F238E27FC236}">
                  <a16:creationId xmlns:a16="http://schemas.microsoft.com/office/drawing/2014/main" id="{00000000-0008-0000-0500-00007A000000}"/>
                </a:ext>
              </a:extLst>
            </xdr:cNvPr>
            <xdr:cNvGrpSpPr/>
          </xdr:nvGrpSpPr>
          <xdr:grpSpPr>
            <a:xfrm>
              <a:off x="4417688" y="17800386"/>
              <a:ext cx="2295523" cy="194005"/>
              <a:chOff x="3581316" y="2104863"/>
              <a:chExt cx="2247895" cy="276226"/>
            </a:xfrm>
          </xdr:grpSpPr>
          <xdr:sp macro="" textlink="">
            <xdr:nvSpPr>
              <xdr:cNvPr id="399434" name="Group Box 74" hidden="1">
                <a:extLst>
                  <a:ext uri="{63B3BB69-23CF-44E3-9099-C40C66FF867C}">
                    <a14:compatExt spid="_x0000_s399434"/>
                  </a:ext>
                  <a:ext uri="{FF2B5EF4-FFF2-40B4-BE49-F238E27FC236}">
                    <a16:creationId xmlns:a16="http://schemas.microsoft.com/office/drawing/2014/main" id="{00000000-0008-0000-0500-00004A180600}"/>
                  </a:ext>
                </a:extLst>
              </xdr:cNvPr>
              <xdr:cNvSpPr/>
            </xdr:nvSpPr>
            <xdr:spPr bwMode="auto">
              <a:xfrm>
                <a:off x="3581316"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9435" name="Option Button 75" hidden="1">
                <a:extLst>
                  <a:ext uri="{63B3BB69-23CF-44E3-9099-C40C66FF867C}">
                    <a14:compatExt spid="_x0000_s399435"/>
                  </a:ext>
                  <a:ext uri="{FF2B5EF4-FFF2-40B4-BE49-F238E27FC236}">
                    <a16:creationId xmlns:a16="http://schemas.microsoft.com/office/drawing/2014/main" id="{00000000-0008-0000-0500-00004B18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36" name="Option Button 76" hidden="1">
                <a:extLst>
                  <a:ext uri="{63B3BB69-23CF-44E3-9099-C40C66FF867C}">
                    <a14:compatExt spid="_x0000_s399436"/>
                  </a:ext>
                  <a:ext uri="{FF2B5EF4-FFF2-40B4-BE49-F238E27FC236}">
                    <a16:creationId xmlns:a16="http://schemas.microsoft.com/office/drawing/2014/main" id="{00000000-0008-0000-0500-00004C18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37" name="Option Button 77" hidden="1">
                <a:extLst>
                  <a:ext uri="{63B3BB69-23CF-44E3-9099-C40C66FF867C}">
                    <a14:compatExt spid="_x0000_s399437"/>
                  </a:ext>
                  <a:ext uri="{FF2B5EF4-FFF2-40B4-BE49-F238E27FC236}">
                    <a16:creationId xmlns:a16="http://schemas.microsoft.com/office/drawing/2014/main" id="{00000000-0008-0000-0500-00004D18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38" name="Option Button 78" hidden="1">
                <a:extLst>
                  <a:ext uri="{63B3BB69-23CF-44E3-9099-C40C66FF867C}">
                    <a14:compatExt spid="_x0000_s399438"/>
                  </a:ext>
                  <a:ext uri="{FF2B5EF4-FFF2-40B4-BE49-F238E27FC236}">
                    <a16:creationId xmlns:a16="http://schemas.microsoft.com/office/drawing/2014/main" id="{00000000-0008-0000-0500-00004E18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39" name="Option Button 79" hidden="1">
                <a:extLst>
                  <a:ext uri="{63B3BB69-23CF-44E3-9099-C40C66FF867C}">
                    <a14:compatExt spid="_x0000_s399439"/>
                  </a:ext>
                  <a:ext uri="{FF2B5EF4-FFF2-40B4-BE49-F238E27FC236}">
                    <a16:creationId xmlns:a16="http://schemas.microsoft.com/office/drawing/2014/main" id="{00000000-0008-0000-0500-00004F18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editAs="oneCell">
    <xdr:from>
      <xdr:col>0</xdr:col>
      <xdr:colOff>28575</xdr:colOff>
      <xdr:row>54</xdr:row>
      <xdr:rowOff>180975</xdr:rowOff>
    </xdr:from>
    <xdr:to>
      <xdr:col>1</xdr:col>
      <xdr:colOff>9525</xdr:colOff>
      <xdr:row>56</xdr:row>
      <xdr:rowOff>227291</xdr:rowOff>
    </xdr:to>
    <xdr:pic>
      <xdr:nvPicPr>
        <xdr:cNvPr id="130" name="Picture 2">
          <a:extLst>
            <a:ext uri="{FF2B5EF4-FFF2-40B4-BE49-F238E27FC236}">
              <a16:creationId xmlns:a16="http://schemas.microsoft.com/office/drawing/2014/main" id="{00000000-0008-0000-0500-000082000000}"/>
            </a:ext>
          </a:extLst>
        </xdr:cNvPr>
        <xdr:cNvPicPr>
          <a:picLocks noChangeAspect="1" noChangeArrowheads="1"/>
        </xdr:cNvPicPr>
      </xdr:nvPicPr>
      <xdr:blipFill rotWithShape="1">
        <a:blip xmlns:r="http://schemas.openxmlformats.org/officeDocument/2006/relationships" r:embed="rId3" cstate="print">
          <a:clrChange>
            <a:clrFrom>
              <a:srgbClr val="F3F3F4"/>
            </a:clrFrom>
            <a:clrTo>
              <a:srgbClr val="F3F3F4">
                <a:alpha val="0"/>
              </a:srgbClr>
            </a:clrTo>
          </a:clrChange>
          <a:duotone>
            <a:prstClr val="black"/>
            <a:schemeClr val="tx2">
              <a:tint val="45000"/>
              <a:satMod val="400000"/>
            </a:schemeClr>
          </a:duotone>
        </a:blip>
        <a:srcRect l="22478" t="8778" r="66009" b="51600"/>
        <a:stretch/>
      </xdr:blipFill>
      <xdr:spPr bwMode="auto">
        <a:xfrm>
          <a:off x="28575" y="19573875"/>
          <a:ext cx="447675" cy="646391"/>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6</xdr:col>
          <xdr:colOff>66668</xdr:colOff>
          <xdr:row>54</xdr:row>
          <xdr:rowOff>9591</xdr:rowOff>
        </xdr:from>
        <xdr:to>
          <xdr:col>16</xdr:col>
          <xdr:colOff>76191</xdr:colOff>
          <xdr:row>54</xdr:row>
          <xdr:rowOff>203596</xdr:rowOff>
        </xdr:to>
        <xdr:grpSp>
          <xdr:nvGrpSpPr>
            <xdr:cNvPr id="132" name="Gruppieren 131">
              <a:extLst>
                <a:ext uri="{FF2B5EF4-FFF2-40B4-BE49-F238E27FC236}">
                  <a16:creationId xmlns:a16="http://schemas.microsoft.com/office/drawing/2014/main" id="{00000000-0008-0000-0500-000084000000}"/>
                </a:ext>
              </a:extLst>
            </xdr:cNvPr>
            <xdr:cNvGrpSpPr/>
          </xdr:nvGrpSpPr>
          <xdr:grpSpPr>
            <a:xfrm>
              <a:off x="4417688" y="19394871"/>
              <a:ext cx="2295523" cy="194005"/>
              <a:chOff x="3581316" y="2104863"/>
              <a:chExt cx="2247895" cy="276226"/>
            </a:xfrm>
          </xdr:grpSpPr>
          <xdr:sp macro="" textlink="">
            <xdr:nvSpPr>
              <xdr:cNvPr id="399440" name="Group Box 80" hidden="1">
                <a:extLst>
                  <a:ext uri="{63B3BB69-23CF-44E3-9099-C40C66FF867C}">
                    <a14:compatExt spid="_x0000_s399440"/>
                  </a:ext>
                  <a:ext uri="{FF2B5EF4-FFF2-40B4-BE49-F238E27FC236}">
                    <a16:creationId xmlns:a16="http://schemas.microsoft.com/office/drawing/2014/main" id="{00000000-0008-0000-0500-000050180600}"/>
                  </a:ext>
                </a:extLst>
              </xdr:cNvPr>
              <xdr:cNvSpPr/>
            </xdr:nvSpPr>
            <xdr:spPr bwMode="auto">
              <a:xfrm>
                <a:off x="3581316"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9441" name="Option Button 81" hidden="1">
                <a:extLst>
                  <a:ext uri="{63B3BB69-23CF-44E3-9099-C40C66FF867C}">
                    <a14:compatExt spid="_x0000_s399441"/>
                  </a:ext>
                  <a:ext uri="{FF2B5EF4-FFF2-40B4-BE49-F238E27FC236}">
                    <a16:creationId xmlns:a16="http://schemas.microsoft.com/office/drawing/2014/main" id="{00000000-0008-0000-0500-00005118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42" name="Option Button 82" hidden="1">
                <a:extLst>
                  <a:ext uri="{63B3BB69-23CF-44E3-9099-C40C66FF867C}">
                    <a14:compatExt spid="_x0000_s399442"/>
                  </a:ext>
                  <a:ext uri="{FF2B5EF4-FFF2-40B4-BE49-F238E27FC236}">
                    <a16:creationId xmlns:a16="http://schemas.microsoft.com/office/drawing/2014/main" id="{00000000-0008-0000-0500-00005218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43" name="Option Button 83" hidden="1">
                <a:extLst>
                  <a:ext uri="{63B3BB69-23CF-44E3-9099-C40C66FF867C}">
                    <a14:compatExt spid="_x0000_s399443"/>
                  </a:ext>
                  <a:ext uri="{FF2B5EF4-FFF2-40B4-BE49-F238E27FC236}">
                    <a16:creationId xmlns:a16="http://schemas.microsoft.com/office/drawing/2014/main" id="{00000000-0008-0000-0500-00005318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44" name="Option Button 84" hidden="1">
                <a:extLst>
                  <a:ext uri="{63B3BB69-23CF-44E3-9099-C40C66FF867C}">
                    <a14:compatExt spid="_x0000_s399444"/>
                  </a:ext>
                  <a:ext uri="{FF2B5EF4-FFF2-40B4-BE49-F238E27FC236}">
                    <a16:creationId xmlns:a16="http://schemas.microsoft.com/office/drawing/2014/main" id="{00000000-0008-0000-0500-00005418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45" name="Option Button 85" hidden="1">
                <a:extLst>
                  <a:ext uri="{63B3BB69-23CF-44E3-9099-C40C66FF867C}">
                    <a14:compatExt spid="_x0000_s399445"/>
                  </a:ext>
                  <a:ext uri="{FF2B5EF4-FFF2-40B4-BE49-F238E27FC236}">
                    <a16:creationId xmlns:a16="http://schemas.microsoft.com/office/drawing/2014/main" id="{00000000-0008-0000-0500-00005518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66662</xdr:colOff>
          <xdr:row>56</xdr:row>
          <xdr:rowOff>28578</xdr:rowOff>
        </xdr:from>
        <xdr:to>
          <xdr:col>16</xdr:col>
          <xdr:colOff>76181</xdr:colOff>
          <xdr:row>56</xdr:row>
          <xdr:rowOff>204311</xdr:rowOff>
        </xdr:to>
        <xdr:grpSp>
          <xdr:nvGrpSpPr>
            <xdr:cNvPr id="141" name="Gruppieren 140">
              <a:extLst>
                <a:ext uri="{FF2B5EF4-FFF2-40B4-BE49-F238E27FC236}">
                  <a16:creationId xmlns:a16="http://schemas.microsoft.com/office/drawing/2014/main" id="{00000000-0008-0000-0500-00008D000000}"/>
                </a:ext>
              </a:extLst>
            </xdr:cNvPr>
            <xdr:cNvGrpSpPr/>
          </xdr:nvGrpSpPr>
          <xdr:grpSpPr>
            <a:xfrm>
              <a:off x="4417682" y="20008218"/>
              <a:ext cx="2295519" cy="175733"/>
              <a:chOff x="3581399" y="2105311"/>
              <a:chExt cx="2247893" cy="276224"/>
            </a:xfrm>
          </xdr:grpSpPr>
          <xdr:sp macro="" textlink="">
            <xdr:nvSpPr>
              <xdr:cNvPr id="399446" name="Group Box 86" hidden="1">
                <a:extLst>
                  <a:ext uri="{63B3BB69-23CF-44E3-9099-C40C66FF867C}">
                    <a14:compatExt spid="_x0000_s399446"/>
                  </a:ext>
                  <a:ext uri="{FF2B5EF4-FFF2-40B4-BE49-F238E27FC236}">
                    <a16:creationId xmlns:a16="http://schemas.microsoft.com/office/drawing/2014/main" id="{00000000-0008-0000-0500-000056180600}"/>
                  </a:ext>
                </a:extLst>
              </xdr:cNvPr>
              <xdr:cNvSpPr/>
            </xdr:nvSpPr>
            <xdr:spPr bwMode="auto">
              <a:xfrm>
                <a:off x="3581399" y="2105311"/>
                <a:ext cx="2247893" cy="276224"/>
              </a:xfrm>
              <a:prstGeom prst="rect">
                <a:avLst/>
              </a:prstGeom>
              <a:noFill/>
              <a:ln w="9525">
                <a:miter lim="800000"/>
                <a:headEnd/>
                <a:tailEnd/>
              </a:ln>
              <a:extLst>
                <a:ext uri="{909E8E84-426E-40DD-AFC4-6F175D3DCCD1}">
                  <a14:hiddenFill>
                    <a:noFill/>
                  </a14:hiddenFill>
                </a:ext>
              </a:extLst>
            </xdr:spPr>
          </xdr:sp>
          <xdr:sp macro="" textlink="">
            <xdr:nvSpPr>
              <xdr:cNvPr id="399447" name="Option Button 87" hidden="1">
                <a:extLst>
                  <a:ext uri="{63B3BB69-23CF-44E3-9099-C40C66FF867C}">
                    <a14:compatExt spid="_x0000_s399447"/>
                  </a:ext>
                  <a:ext uri="{FF2B5EF4-FFF2-40B4-BE49-F238E27FC236}">
                    <a16:creationId xmlns:a16="http://schemas.microsoft.com/office/drawing/2014/main" id="{00000000-0008-0000-0500-000057180600}"/>
                  </a:ext>
                </a:extLst>
              </xdr:cNvPr>
              <xdr:cNvSpPr/>
            </xdr:nvSpPr>
            <xdr:spPr bwMode="auto">
              <a:xfrm>
                <a:off x="370522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48" name="Option Button 88" hidden="1">
                <a:extLst>
                  <a:ext uri="{63B3BB69-23CF-44E3-9099-C40C66FF867C}">
                    <a14:compatExt spid="_x0000_s399448"/>
                  </a:ext>
                  <a:ext uri="{FF2B5EF4-FFF2-40B4-BE49-F238E27FC236}">
                    <a16:creationId xmlns:a16="http://schemas.microsoft.com/office/drawing/2014/main" id="{00000000-0008-0000-0500-000058180600}"/>
                  </a:ext>
                </a:extLst>
              </xdr:cNvPr>
              <xdr:cNvSpPr/>
            </xdr:nvSpPr>
            <xdr:spPr bwMode="auto">
              <a:xfrm>
                <a:off x="414337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49" name="Option Button 89" hidden="1">
                <a:extLst>
                  <a:ext uri="{63B3BB69-23CF-44E3-9099-C40C66FF867C}">
                    <a14:compatExt spid="_x0000_s399449"/>
                  </a:ext>
                  <a:ext uri="{FF2B5EF4-FFF2-40B4-BE49-F238E27FC236}">
                    <a16:creationId xmlns:a16="http://schemas.microsoft.com/office/drawing/2014/main" id="{00000000-0008-0000-0500-000059180600}"/>
                  </a:ext>
                </a:extLst>
              </xdr:cNvPr>
              <xdr:cNvSpPr/>
            </xdr:nvSpPr>
            <xdr:spPr bwMode="auto">
              <a:xfrm>
                <a:off x="45815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50" name="Option Button 90" hidden="1">
                <a:extLst>
                  <a:ext uri="{63B3BB69-23CF-44E3-9099-C40C66FF867C}">
                    <a14:compatExt spid="_x0000_s399450"/>
                  </a:ext>
                  <a:ext uri="{FF2B5EF4-FFF2-40B4-BE49-F238E27FC236}">
                    <a16:creationId xmlns:a16="http://schemas.microsoft.com/office/drawing/2014/main" id="{00000000-0008-0000-0500-00005A180600}"/>
                  </a:ext>
                </a:extLst>
              </xdr:cNvPr>
              <xdr:cNvSpPr/>
            </xdr:nvSpPr>
            <xdr:spPr bwMode="auto">
              <a:xfrm>
                <a:off x="501967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51" name="Option Button 91" hidden="1">
                <a:extLst>
                  <a:ext uri="{63B3BB69-23CF-44E3-9099-C40C66FF867C}">
                    <a14:compatExt spid="_x0000_s399451"/>
                  </a:ext>
                  <a:ext uri="{FF2B5EF4-FFF2-40B4-BE49-F238E27FC236}">
                    <a16:creationId xmlns:a16="http://schemas.microsoft.com/office/drawing/2014/main" id="{00000000-0008-0000-0500-00005B180600}"/>
                  </a:ext>
                </a:extLst>
              </xdr:cNvPr>
              <xdr:cNvSpPr/>
            </xdr:nvSpPr>
            <xdr:spPr bwMode="auto">
              <a:xfrm>
                <a:off x="54578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66662</xdr:colOff>
          <xdr:row>61</xdr:row>
          <xdr:rowOff>28578</xdr:rowOff>
        </xdr:from>
        <xdr:to>
          <xdr:col>16</xdr:col>
          <xdr:colOff>76181</xdr:colOff>
          <xdr:row>61</xdr:row>
          <xdr:rowOff>204311</xdr:rowOff>
        </xdr:to>
        <xdr:grpSp>
          <xdr:nvGrpSpPr>
            <xdr:cNvPr id="150" name="Gruppieren 149">
              <a:extLst>
                <a:ext uri="{FF2B5EF4-FFF2-40B4-BE49-F238E27FC236}">
                  <a16:creationId xmlns:a16="http://schemas.microsoft.com/office/drawing/2014/main" id="{00000000-0008-0000-0500-000096000000}"/>
                </a:ext>
              </a:extLst>
            </xdr:cNvPr>
            <xdr:cNvGrpSpPr/>
          </xdr:nvGrpSpPr>
          <xdr:grpSpPr>
            <a:xfrm>
              <a:off x="4417682" y="21989418"/>
              <a:ext cx="2295519" cy="175733"/>
              <a:chOff x="3581399" y="2105311"/>
              <a:chExt cx="2247893" cy="276224"/>
            </a:xfrm>
          </xdr:grpSpPr>
          <xdr:sp macro="" textlink="">
            <xdr:nvSpPr>
              <xdr:cNvPr id="399452" name="Group Box 92" hidden="1">
                <a:extLst>
                  <a:ext uri="{63B3BB69-23CF-44E3-9099-C40C66FF867C}">
                    <a14:compatExt spid="_x0000_s399452"/>
                  </a:ext>
                  <a:ext uri="{FF2B5EF4-FFF2-40B4-BE49-F238E27FC236}">
                    <a16:creationId xmlns:a16="http://schemas.microsoft.com/office/drawing/2014/main" id="{00000000-0008-0000-0500-00005C180600}"/>
                  </a:ext>
                </a:extLst>
              </xdr:cNvPr>
              <xdr:cNvSpPr/>
            </xdr:nvSpPr>
            <xdr:spPr bwMode="auto">
              <a:xfrm>
                <a:off x="3581399" y="2105311"/>
                <a:ext cx="2247893" cy="276224"/>
              </a:xfrm>
              <a:prstGeom prst="rect">
                <a:avLst/>
              </a:prstGeom>
              <a:noFill/>
              <a:ln w="9525">
                <a:miter lim="800000"/>
                <a:headEnd/>
                <a:tailEnd/>
              </a:ln>
              <a:extLst>
                <a:ext uri="{909E8E84-426E-40DD-AFC4-6F175D3DCCD1}">
                  <a14:hiddenFill>
                    <a:noFill/>
                  </a14:hiddenFill>
                </a:ext>
              </a:extLst>
            </xdr:spPr>
          </xdr:sp>
          <xdr:sp macro="" textlink="">
            <xdr:nvSpPr>
              <xdr:cNvPr id="399453" name="Option Button 93" hidden="1">
                <a:extLst>
                  <a:ext uri="{63B3BB69-23CF-44E3-9099-C40C66FF867C}">
                    <a14:compatExt spid="_x0000_s399453"/>
                  </a:ext>
                  <a:ext uri="{FF2B5EF4-FFF2-40B4-BE49-F238E27FC236}">
                    <a16:creationId xmlns:a16="http://schemas.microsoft.com/office/drawing/2014/main" id="{00000000-0008-0000-0500-00005D180600}"/>
                  </a:ext>
                </a:extLst>
              </xdr:cNvPr>
              <xdr:cNvSpPr/>
            </xdr:nvSpPr>
            <xdr:spPr bwMode="auto">
              <a:xfrm>
                <a:off x="370522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54" name="Option Button 94" hidden="1">
                <a:extLst>
                  <a:ext uri="{63B3BB69-23CF-44E3-9099-C40C66FF867C}">
                    <a14:compatExt spid="_x0000_s399454"/>
                  </a:ext>
                  <a:ext uri="{FF2B5EF4-FFF2-40B4-BE49-F238E27FC236}">
                    <a16:creationId xmlns:a16="http://schemas.microsoft.com/office/drawing/2014/main" id="{00000000-0008-0000-0500-00005E180600}"/>
                  </a:ext>
                </a:extLst>
              </xdr:cNvPr>
              <xdr:cNvSpPr/>
            </xdr:nvSpPr>
            <xdr:spPr bwMode="auto">
              <a:xfrm>
                <a:off x="414337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55" name="Option Button 95" hidden="1">
                <a:extLst>
                  <a:ext uri="{63B3BB69-23CF-44E3-9099-C40C66FF867C}">
                    <a14:compatExt spid="_x0000_s399455"/>
                  </a:ext>
                  <a:ext uri="{FF2B5EF4-FFF2-40B4-BE49-F238E27FC236}">
                    <a16:creationId xmlns:a16="http://schemas.microsoft.com/office/drawing/2014/main" id="{00000000-0008-0000-0500-00005F180600}"/>
                  </a:ext>
                </a:extLst>
              </xdr:cNvPr>
              <xdr:cNvSpPr/>
            </xdr:nvSpPr>
            <xdr:spPr bwMode="auto">
              <a:xfrm>
                <a:off x="45815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56" name="Option Button 96" hidden="1">
                <a:extLst>
                  <a:ext uri="{63B3BB69-23CF-44E3-9099-C40C66FF867C}">
                    <a14:compatExt spid="_x0000_s399456"/>
                  </a:ext>
                  <a:ext uri="{FF2B5EF4-FFF2-40B4-BE49-F238E27FC236}">
                    <a16:creationId xmlns:a16="http://schemas.microsoft.com/office/drawing/2014/main" id="{00000000-0008-0000-0500-000060180600}"/>
                  </a:ext>
                </a:extLst>
              </xdr:cNvPr>
              <xdr:cNvSpPr/>
            </xdr:nvSpPr>
            <xdr:spPr bwMode="auto">
              <a:xfrm>
                <a:off x="501967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57" name="Option Button 97" hidden="1">
                <a:extLst>
                  <a:ext uri="{63B3BB69-23CF-44E3-9099-C40C66FF867C}">
                    <a14:compatExt spid="_x0000_s399457"/>
                  </a:ext>
                  <a:ext uri="{FF2B5EF4-FFF2-40B4-BE49-F238E27FC236}">
                    <a16:creationId xmlns:a16="http://schemas.microsoft.com/office/drawing/2014/main" id="{00000000-0008-0000-0500-000061180600}"/>
                  </a:ext>
                </a:extLst>
              </xdr:cNvPr>
              <xdr:cNvSpPr/>
            </xdr:nvSpPr>
            <xdr:spPr bwMode="auto">
              <a:xfrm>
                <a:off x="54578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editAs="oneCell">
    <xdr:from>
      <xdr:col>0</xdr:col>
      <xdr:colOff>0</xdr:colOff>
      <xdr:row>61</xdr:row>
      <xdr:rowOff>381001</xdr:rowOff>
    </xdr:from>
    <xdr:to>
      <xdr:col>1</xdr:col>
      <xdr:colOff>33068</xdr:colOff>
      <xdr:row>63</xdr:row>
      <xdr:rowOff>295276</xdr:rowOff>
    </xdr:to>
    <xdr:pic>
      <xdr:nvPicPr>
        <xdr:cNvPr id="158" name="Picture 2">
          <a:extLst>
            <a:ext uri="{FF2B5EF4-FFF2-40B4-BE49-F238E27FC236}">
              <a16:creationId xmlns:a16="http://schemas.microsoft.com/office/drawing/2014/main" id="{00000000-0008-0000-0500-00009E000000}"/>
            </a:ext>
          </a:extLst>
        </xdr:cNvPr>
        <xdr:cNvPicPr>
          <a:picLocks noChangeAspect="1" noChangeArrowheads="1"/>
        </xdr:cNvPicPr>
      </xdr:nvPicPr>
      <xdr:blipFill rotWithShape="1">
        <a:blip xmlns:r="http://schemas.openxmlformats.org/officeDocument/2006/relationships" r:embed="rId3" cstate="print">
          <a:clrChange>
            <a:clrFrom>
              <a:srgbClr val="F3F3F4"/>
            </a:clrFrom>
            <a:clrTo>
              <a:srgbClr val="F3F3F4">
                <a:alpha val="0"/>
              </a:srgbClr>
            </a:clrTo>
          </a:clrChange>
          <a:duotone>
            <a:prstClr val="black"/>
            <a:schemeClr val="tx2">
              <a:tint val="45000"/>
              <a:satMod val="400000"/>
            </a:schemeClr>
          </a:duotone>
        </a:blip>
        <a:srcRect l="42105" t="9828" r="46601" b="57615"/>
        <a:stretch/>
      </xdr:blipFill>
      <xdr:spPr bwMode="auto">
        <a:xfrm>
          <a:off x="0" y="22374226"/>
          <a:ext cx="499793" cy="514350"/>
        </a:xfrm>
        <a:prstGeom prst="rect">
          <a:avLst/>
        </a:prstGeom>
        <a:noFill/>
        <a:ln w="9525">
          <a:noFill/>
          <a:miter lim="800000"/>
          <a:headEnd/>
          <a:tailEnd/>
        </a:ln>
      </xdr:spPr>
    </xdr:pic>
    <xdr:clientData/>
  </xdr:twoCellAnchor>
  <xdr:twoCellAnchor editAs="oneCell">
    <xdr:from>
      <xdr:col>0</xdr:col>
      <xdr:colOff>1</xdr:colOff>
      <xdr:row>68</xdr:row>
      <xdr:rowOff>1</xdr:rowOff>
    </xdr:from>
    <xdr:to>
      <xdr:col>0</xdr:col>
      <xdr:colOff>455237</xdr:colOff>
      <xdr:row>69</xdr:row>
      <xdr:rowOff>161926</xdr:rowOff>
    </xdr:to>
    <xdr:pic>
      <xdr:nvPicPr>
        <xdr:cNvPr id="159" name="Picture 2">
          <a:extLst>
            <a:ext uri="{FF2B5EF4-FFF2-40B4-BE49-F238E27FC236}">
              <a16:creationId xmlns:a16="http://schemas.microsoft.com/office/drawing/2014/main" id="{00000000-0008-0000-0500-00009F000000}"/>
            </a:ext>
          </a:extLst>
        </xdr:cNvPr>
        <xdr:cNvPicPr>
          <a:picLocks noChangeAspect="1" noChangeArrowheads="1"/>
        </xdr:cNvPicPr>
      </xdr:nvPicPr>
      <xdr:blipFill rotWithShape="1">
        <a:blip xmlns:r="http://schemas.openxmlformats.org/officeDocument/2006/relationships" r:embed="rId3" cstate="print">
          <a:clrChange>
            <a:clrFrom>
              <a:srgbClr val="F3F3F4"/>
            </a:clrFrom>
            <a:clrTo>
              <a:srgbClr val="F3F3F4">
                <a:alpha val="0"/>
              </a:srgbClr>
            </a:clrTo>
          </a:clrChange>
          <a:duotone>
            <a:prstClr val="black"/>
            <a:schemeClr val="tx2">
              <a:tint val="45000"/>
              <a:satMod val="400000"/>
            </a:schemeClr>
          </a:duotone>
        </a:blip>
        <a:srcRect l="62172" t="13821" r="24451" b="56386"/>
        <a:stretch/>
      </xdr:blipFill>
      <xdr:spPr bwMode="auto">
        <a:xfrm>
          <a:off x="1" y="24593551"/>
          <a:ext cx="455236" cy="361950"/>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6</xdr:col>
          <xdr:colOff>66662</xdr:colOff>
          <xdr:row>69</xdr:row>
          <xdr:rowOff>28578</xdr:rowOff>
        </xdr:from>
        <xdr:to>
          <xdr:col>16</xdr:col>
          <xdr:colOff>76181</xdr:colOff>
          <xdr:row>69</xdr:row>
          <xdr:rowOff>204311</xdr:rowOff>
        </xdr:to>
        <xdr:grpSp>
          <xdr:nvGrpSpPr>
            <xdr:cNvPr id="161" name="Gruppieren 160">
              <a:extLst>
                <a:ext uri="{FF2B5EF4-FFF2-40B4-BE49-F238E27FC236}">
                  <a16:creationId xmlns:a16="http://schemas.microsoft.com/office/drawing/2014/main" id="{00000000-0008-0000-0500-0000A1000000}"/>
                </a:ext>
              </a:extLst>
            </xdr:cNvPr>
            <xdr:cNvGrpSpPr/>
          </xdr:nvGrpSpPr>
          <xdr:grpSpPr>
            <a:xfrm>
              <a:off x="4417682" y="24763098"/>
              <a:ext cx="2295519" cy="175733"/>
              <a:chOff x="3581399" y="2105311"/>
              <a:chExt cx="2247893" cy="276224"/>
            </a:xfrm>
          </xdr:grpSpPr>
          <xdr:sp macro="" textlink="">
            <xdr:nvSpPr>
              <xdr:cNvPr id="399458" name="Group Box 98" hidden="1">
                <a:extLst>
                  <a:ext uri="{63B3BB69-23CF-44E3-9099-C40C66FF867C}">
                    <a14:compatExt spid="_x0000_s399458"/>
                  </a:ext>
                  <a:ext uri="{FF2B5EF4-FFF2-40B4-BE49-F238E27FC236}">
                    <a16:creationId xmlns:a16="http://schemas.microsoft.com/office/drawing/2014/main" id="{00000000-0008-0000-0500-000062180600}"/>
                  </a:ext>
                </a:extLst>
              </xdr:cNvPr>
              <xdr:cNvSpPr/>
            </xdr:nvSpPr>
            <xdr:spPr bwMode="auto">
              <a:xfrm>
                <a:off x="3581399" y="2105311"/>
                <a:ext cx="2247893" cy="276224"/>
              </a:xfrm>
              <a:prstGeom prst="rect">
                <a:avLst/>
              </a:prstGeom>
              <a:noFill/>
              <a:ln w="9525">
                <a:miter lim="800000"/>
                <a:headEnd/>
                <a:tailEnd/>
              </a:ln>
              <a:extLst>
                <a:ext uri="{909E8E84-426E-40DD-AFC4-6F175D3DCCD1}">
                  <a14:hiddenFill>
                    <a:noFill/>
                  </a14:hiddenFill>
                </a:ext>
              </a:extLst>
            </xdr:spPr>
          </xdr:sp>
          <xdr:sp macro="" textlink="">
            <xdr:nvSpPr>
              <xdr:cNvPr id="399459" name="Option Button 99" hidden="1">
                <a:extLst>
                  <a:ext uri="{63B3BB69-23CF-44E3-9099-C40C66FF867C}">
                    <a14:compatExt spid="_x0000_s399459"/>
                  </a:ext>
                  <a:ext uri="{FF2B5EF4-FFF2-40B4-BE49-F238E27FC236}">
                    <a16:creationId xmlns:a16="http://schemas.microsoft.com/office/drawing/2014/main" id="{00000000-0008-0000-0500-000063180600}"/>
                  </a:ext>
                </a:extLst>
              </xdr:cNvPr>
              <xdr:cNvSpPr/>
            </xdr:nvSpPr>
            <xdr:spPr bwMode="auto">
              <a:xfrm>
                <a:off x="370522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60" name="Option Button 100" hidden="1">
                <a:extLst>
                  <a:ext uri="{63B3BB69-23CF-44E3-9099-C40C66FF867C}">
                    <a14:compatExt spid="_x0000_s399460"/>
                  </a:ext>
                  <a:ext uri="{FF2B5EF4-FFF2-40B4-BE49-F238E27FC236}">
                    <a16:creationId xmlns:a16="http://schemas.microsoft.com/office/drawing/2014/main" id="{00000000-0008-0000-0500-000064180600}"/>
                  </a:ext>
                </a:extLst>
              </xdr:cNvPr>
              <xdr:cNvSpPr/>
            </xdr:nvSpPr>
            <xdr:spPr bwMode="auto">
              <a:xfrm>
                <a:off x="414337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61" name="Option Button 101" hidden="1">
                <a:extLst>
                  <a:ext uri="{63B3BB69-23CF-44E3-9099-C40C66FF867C}">
                    <a14:compatExt spid="_x0000_s399461"/>
                  </a:ext>
                  <a:ext uri="{FF2B5EF4-FFF2-40B4-BE49-F238E27FC236}">
                    <a16:creationId xmlns:a16="http://schemas.microsoft.com/office/drawing/2014/main" id="{00000000-0008-0000-0500-000065180600}"/>
                  </a:ext>
                </a:extLst>
              </xdr:cNvPr>
              <xdr:cNvSpPr/>
            </xdr:nvSpPr>
            <xdr:spPr bwMode="auto">
              <a:xfrm>
                <a:off x="45815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62" name="Option Button 102" hidden="1">
                <a:extLst>
                  <a:ext uri="{63B3BB69-23CF-44E3-9099-C40C66FF867C}">
                    <a14:compatExt spid="_x0000_s399462"/>
                  </a:ext>
                  <a:ext uri="{FF2B5EF4-FFF2-40B4-BE49-F238E27FC236}">
                    <a16:creationId xmlns:a16="http://schemas.microsoft.com/office/drawing/2014/main" id="{00000000-0008-0000-0500-000066180600}"/>
                  </a:ext>
                </a:extLst>
              </xdr:cNvPr>
              <xdr:cNvSpPr/>
            </xdr:nvSpPr>
            <xdr:spPr bwMode="auto">
              <a:xfrm>
                <a:off x="501967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63" name="Option Button 103" hidden="1">
                <a:extLst>
                  <a:ext uri="{63B3BB69-23CF-44E3-9099-C40C66FF867C}">
                    <a14:compatExt spid="_x0000_s399463"/>
                  </a:ext>
                  <a:ext uri="{FF2B5EF4-FFF2-40B4-BE49-F238E27FC236}">
                    <a16:creationId xmlns:a16="http://schemas.microsoft.com/office/drawing/2014/main" id="{00000000-0008-0000-0500-000067180600}"/>
                  </a:ext>
                </a:extLst>
              </xdr:cNvPr>
              <xdr:cNvSpPr/>
            </xdr:nvSpPr>
            <xdr:spPr bwMode="auto">
              <a:xfrm>
                <a:off x="54578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66662</xdr:colOff>
          <xdr:row>76</xdr:row>
          <xdr:rowOff>28578</xdr:rowOff>
        </xdr:from>
        <xdr:to>
          <xdr:col>16</xdr:col>
          <xdr:colOff>76181</xdr:colOff>
          <xdr:row>76</xdr:row>
          <xdr:rowOff>204311</xdr:rowOff>
        </xdr:to>
        <xdr:grpSp>
          <xdr:nvGrpSpPr>
            <xdr:cNvPr id="170" name="Gruppieren 169">
              <a:extLst>
                <a:ext uri="{FF2B5EF4-FFF2-40B4-BE49-F238E27FC236}">
                  <a16:creationId xmlns:a16="http://schemas.microsoft.com/office/drawing/2014/main" id="{00000000-0008-0000-0500-0000AA000000}"/>
                </a:ext>
              </a:extLst>
            </xdr:cNvPr>
            <xdr:cNvGrpSpPr/>
          </xdr:nvGrpSpPr>
          <xdr:grpSpPr>
            <a:xfrm>
              <a:off x="4417682" y="27536778"/>
              <a:ext cx="2295519" cy="175733"/>
              <a:chOff x="3581399" y="2105311"/>
              <a:chExt cx="2247893" cy="276224"/>
            </a:xfrm>
          </xdr:grpSpPr>
          <xdr:sp macro="" textlink="">
            <xdr:nvSpPr>
              <xdr:cNvPr id="399464" name="Group Box 104" hidden="1">
                <a:extLst>
                  <a:ext uri="{63B3BB69-23CF-44E3-9099-C40C66FF867C}">
                    <a14:compatExt spid="_x0000_s399464"/>
                  </a:ext>
                  <a:ext uri="{FF2B5EF4-FFF2-40B4-BE49-F238E27FC236}">
                    <a16:creationId xmlns:a16="http://schemas.microsoft.com/office/drawing/2014/main" id="{00000000-0008-0000-0500-000068180600}"/>
                  </a:ext>
                </a:extLst>
              </xdr:cNvPr>
              <xdr:cNvSpPr/>
            </xdr:nvSpPr>
            <xdr:spPr bwMode="auto">
              <a:xfrm>
                <a:off x="3581399" y="2105311"/>
                <a:ext cx="2247893" cy="276224"/>
              </a:xfrm>
              <a:prstGeom prst="rect">
                <a:avLst/>
              </a:prstGeom>
              <a:noFill/>
              <a:ln w="9525">
                <a:miter lim="800000"/>
                <a:headEnd/>
                <a:tailEnd/>
              </a:ln>
              <a:extLst>
                <a:ext uri="{909E8E84-426E-40DD-AFC4-6F175D3DCCD1}">
                  <a14:hiddenFill>
                    <a:noFill/>
                  </a14:hiddenFill>
                </a:ext>
              </a:extLst>
            </xdr:spPr>
          </xdr:sp>
          <xdr:sp macro="" textlink="">
            <xdr:nvSpPr>
              <xdr:cNvPr id="399465" name="Option Button 105" hidden="1">
                <a:extLst>
                  <a:ext uri="{63B3BB69-23CF-44E3-9099-C40C66FF867C}">
                    <a14:compatExt spid="_x0000_s399465"/>
                  </a:ext>
                  <a:ext uri="{FF2B5EF4-FFF2-40B4-BE49-F238E27FC236}">
                    <a16:creationId xmlns:a16="http://schemas.microsoft.com/office/drawing/2014/main" id="{00000000-0008-0000-0500-000069180600}"/>
                  </a:ext>
                </a:extLst>
              </xdr:cNvPr>
              <xdr:cNvSpPr/>
            </xdr:nvSpPr>
            <xdr:spPr bwMode="auto">
              <a:xfrm>
                <a:off x="370522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66" name="Option Button 106" hidden="1">
                <a:extLst>
                  <a:ext uri="{63B3BB69-23CF-44E3-9099-C40C66FF867C}">
                    <a14:compatExt spid="_x0000_s399466"/>
                  </a:ext>
                  <a:ext uri="{FF2B5EF4-FFF2-40B4-BE49-F238E27FC236}">
                    <a16:creationId xmlns:a16="http://schemas.microsoft.com/office/drawing/2014/main" id="{00000000-0008-0000-0500-00006A180600}"/>
                  </a:ext>
                </a:extLst>
              </xdr:cNvPr>
              <xdr:cNvSpPr/>
            </xdr:nvSpPr>
            <xdr:spPr bwMode="auto">
              <a:xfrm>
                <a:off x="414337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67" name="Option Button 107" hidden="1">
                <a:extLst>
                  <a:ext uri="{63B3BB69-23CF-44E3-9099-C40C66FF867C}">
                    <a14:compatExt spid="_x0000_s399467"/>
                  </a:ext>
                  <a:ext uri="{FF2B5EF4-FFF2-40B4-BE49-F238E27FC236}">
                    <a16:creationId xmlns:a16="http://schemas.microsoft.com/office/drawing/2014/main" id="{00000000-0008-0000-0500-00006B180600}"/>
                  </a:ext>
                </a:extLst>
              </xdr:cNvPr>
              <xdr:cNvSpPr/>
            </xdr:nvSpPr>
            <xdr:spPr bwMode="auto">
              <a:xfrm>
                <a:off x="45815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68" name="Option Button 108" hidden="1">
                <a:extLst>
                  <a:ext uri="{63B3BB69-23CF-44E3-9099-C40C66FF867C}">
                    <a14:compatExt spid="_x0000_s399468"/>
                  </a:ext>
                  <a:ext uri="{FF2B5EF4-FFF2-40B4-BE49-F238E27FC236}">
                    <a16:creationId xmlns:a16="http://schemas.microsoft.com/office/drawing/2014/main" id="{00000000-0008-0000-0500-00006C180600}"/>
                  </a:ext>
                </a:extLst>
              </xdr:cNvPr>
              <xdr:cNvSpPr/>
            </xdr:nvSpPr>
            <xdr:spPr bwMode="auto">
              <a:xfrm>
                <a:off x="501967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69" name="Option Button 109" hidden="1">
                <a:extLst>
                  <a:ext uri="{63B3BB69-23CF-44E3-9099-C40C66FF867C}">
                    <a14:compatExt spid="_x0000_s399469"/>
                  </a:ext>
                  <a:ext uri="{FF2B5EF4-FFF2-40B4-BE49-F238E27FC236}">
                    <a16:creationId xmlns:a16="http://schemas.microsoft.com/office/drawing/2014/main" id="{00000000-0008-0000-0500-00006D180600}"/>
                  </a:ext>
                </a:extLst>
              </xdr:cNvPr>
              <xdr:cNvSpPr/>
            </xdr:nvSpPr>
            <xdr:spPr bwMode="auto">
              <a:xfrm>
                <a:off x="54578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editAs="oneCell">
    <xdr:from>
      <xdr:col>0</xdr:col>
      <xdr:colOff>66675</xdr:colOff>
      <xdr:row>77</xdr:row>
      <xdr:rowOff>0</xdr:rowOff>
    </xdr:from>
    <xdr:to>
      <xdr:col>0</xdr:col>
      <xdr:colOff>390675</xdr:colOff>
      <xdr:row>79</xdr:row>
      <xdr:rowOff>87340</xdr:rowOff>
    </xdr:to>
    <xdr:grpSp>
      <xdr:nvGrpSpPr>
        <xdr:cNvPr id="178" name="Gruppieren 177">
          <a:hlinkClick xmlns:r="http://schemas.openxmlformats.org/officeDocument/2006/relationships" r:id="rId4"/>
          <a:extLst>
            <a:ext uri="{FF2B5EF4-FFF2-40B4-BE49-F238E27FC236}">
              <a16:creationId xmlns:a16="http://schemas.microsoft.com/office/drawing/2014/main" id="{00000000-0008-0000-0500-0000B2000000}"/>
            </a:ext>
          </a:extLst>
        </xdr:cNvPr>
        <xdr:cNvGrpSpPr/>
      </xdr:nvGrpSpPr>
      <xdr:grpSpPr>
        <a:xfrm>
          <a:off x="66675" y="27904440"/>
          <a:ext cx="324000" cy="315940"/>
          <a:chOff x="66675" y="4972050"/>
          <a:chExt cx="324000" cy="325465"/>
        </a:xfrm>
      </xdr:grpSpPr>
      <xdr:sp macro="" textlink="">
        <xdr:nvSpPr>
          <xdr:cNvPr id="179" name="Rechteck 178">
            <a:extLst>
              <a:ext uri="{FF2B5EF4-FFF2-40B4-BE49-F238E27FC236}">
                <a16:creationId xmlns:a16="http://schemas.microsoft.com/office/drawing/2014/main" id="{00000000-0008-0000-0500-0000B3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180" name="Pfeil nach oben 179">
            <a:extLst>
              <a:ext uri="{FF2B5EF4-FFF2-40B4-BE49-F238E27FC236}">
                <a16:creationId xmlns:a16="http://schemas.microsoft.com/office/drawing/2014/main" id="{00000000-0008-0000-0500-0000B4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0</xdr:col>
      <xdr:colOff>66675</xdr:colOff>
      <xdr:row>0</xdr:row>
      <xdr:rowOff>104775</xdr:rowOff>
    </xdr:from>
    <xdr:to>
      <xdr:col>0</xdr:col>
      <xdr:colOff>390675</xdr:colOff>
      <xdr:row>0</xdr:row>
      <xdr:rowOff>430240</xdr:rowOff>
    </xdr:to>
    <xdr:grpSp>
      <xdr:nvGrpSpPr>
        <xdr:cNvPr id="181" name="Gruppieren 180">
          <a:hlinkClick xmlns:r="http://schemas.openxmlformats.org/officeDocument/2006/relationships" r:id="rId5"/>
          <a:extLst>
            <a:ext uri="{FF2B5EF4-FFF2-40B4-BE49-F238E27FC236}">
              <a16:creationId xmlns:a16="http://schemas.microsoft.com/office/drawing/2014/main" id="{00000000-0008-0000-0500-0000B5000000}"/>
            </a:ext>
          </a:extLst>
        </xdr:cNvPr>
        <xdr:cNvGrpSpPr/>
      </xdr:nvGrpSpPr>
      <xdr:grpSpPr>
        <a:xfrm>
          <a:off x="66675" y="104775"/>
          <a:ext cx="324000" cy="325465"/>
          <a:chOff x="9191625" y="3009900"/>
          <a:chExt cx="324000" cy="325465"/>
        </a:xfrm>
      </xdr:grpSpPr>
      <xdr:sp macro="" textlink="">
        <xdr:nvSpPr>
          <xdr:cNvPr id="182" name="Rechteck 181">
            <a:extLst>
              <a:ext uri="{FF2B5EF4-FFF2-40B4-BE49-F238E27FC236}">
                <a16:creationId xmlns:a16="http://schemas.microsoft.com/office/drawing/2014/main" id="{00000000-0008-0000-0500-0000B6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183" name="Pfeil nach links 182">
            <a:extLst>
              <a:ext uri="{FF2B5EF4-FFF2-40B4-BE49-F238E27FC236}">
                <a16:creationId xmlns:a16="http://schemas.microsoft.com/office/drawing/2014/main" id="{00000000-0008-0000-0500-0000B7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fPrintsWithSheet="0"/>
  </xdr:twoCellAnchor>
  <xdr:twoCellAnchor>
    <xdr:from>
      <xdr:col>0</xdr:col>
      <xdr:colOff>352424</xdr:colOff>
      <xdr:row>81</xdr:row>
      <xdr:rowOff>123826</xdr:rowOff>
    </xdr:from>
    <xdr:to>
      <xdr:col>20</xdr:col>
      <xdr:colOff>1876425</xdr:colOff>
      <xdr:row>114</xdr:row>
      <xdr:rowOff>66675</xdr:rowOff>
    </xdr:to>
    <xdr:graphicFrame macro="">
      <xdr:nvGraphicFramePr>
        <xdr:cNvPr id="184" name="Diagramm 183">
          <a:extLst>
            <a:ext uri="{FF2B5EF4-FFF2-40B4-BE49-F238E27FC236}">
              <a16:creationId xmlns:a16="http://schemas.microsoft.com/office/drawing/2014/main" id="{00000000-0008-0000-0500-0000B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3</xdr:col>
      <xdr:colOff>876301</xdr:colOff>
      <xdr:row>87</xdr:row>
      <xdr:rowOff>114301</xdr:rowOff>
    </xdr:from>
    <xdr:to>
      <xdr:col>4</xdr:col>
      <xdr:colOff>312362</xdr:colOff>
      <xdr:row>89</xdr:row>
      <xdr:rowOff>95251</xdr:rowOff>
    </xdr:to>
    <xdr:pic>
      <xdr:nvPicPr>
        <xdr:cNvPr id="185" name="Picture 2">
          <a:extLst>
            <a:ext uri="{FF2B5EF4-FFF2-40B4-BE49-F238E27FC236}">
              <a16:creationId xmlns:a16="http://schemas.microsoft.com/office/drawing/2014/main" id="{00000000-0008-0000-0500-0000B9000000}"/>
            </a:ext>
          </a:extLst>
        </xdr:cNvPr>
        <xdr:cNvPicPr>
          <a:picLocks noChangeAspect="1" noChangeArrowheads="1"/>
        </xdr:cNvPicPr>
      </xdr:nvPicPr>
      <xdr:blipFill rotWithShape="1">
        <a:blip xmlns:r="http://schemas.openxmlformats.org/officeDocument/2006/relationships" r:embed="rId3" cstate="print">
          <a:clrChange>
            <a:clrFrom>
              <a:srgbClr val="F3F3F4"/>
            </a:clrFrom>
            <a:clrTo>
              <a:srgbClr val="F3F3F4">
                <a:alpha val="0"/>
              </a:srgbClr>
            </a:clrTo>
          </a:clrChange>
          <a:duotone>
            <a:prstClr val="black"/>
            <a:schemeClr val="tx2">
              <a:tint val="45000"/>
              <a:satMod val="400000"/>
            </a:schemeClr>
          </a:duotone>
        </a:blip>
        <a:srcRect l="62172" t="13821" r="24451" b="56386"/>
        <a:stretch/>
      </xdr:blipFill>
      <xdr:spPr bwMode="auto">
        <a:xfrm>
          <a:off x="1600201" y="29775151"/>
          <a:ext cx="455236" cy="361950"/>
        </a:xfrm>
        <a:prstGeom prst="rect">
          <a:avLst/>
        </a:prstGeom>
        <a:noFill/>
        <a:ln w="9525">
          <a:noFill/>
          <a:miter lim="800000"/>
          <a:headEnd/>
          <a:tailEnd/>
        </a:ln>
      </xdr:spPr>
    </xdr:pic>
    <xdr:clientData/>
  </xdr:twoCellAnchor>
  <xdr:twoCellAnchor editAs="oneCell">
    <xdr:from>
      <xdr:col>7</xdr:col>
      <xdr:colOff>19050</xdr:colOff>
      <xdr:row>79</xdr:row>
      <xdr:rowOff>66675</xdr:rowOff>
    </xdr:from>
    <xdr:to>
      <xdr:col>9</xdr:col>
      <xdr:colOff>63332</xdr:colOff>
      <xdr:row>82</xdr:row>
      <xdr:rowOff>28575</xdr:rowOff>
    </xdr:to>
    <xdr:pic>
      <xdr:nvPicPr>
        <xdr:cNvPr id="186" name="Picture 2">
          <a:extLst>
            <a:ext uri="{FF2B5EF4-FFF2-40B4-BE49-F238E27FC236}">
              <a16:creationId xmlns:a16="http://schemas.microsoft.com/office/drawing/2014/main" id="{00000000-0008-0000-0500-0000BA000000}"/>
            </a:ext>
          </a:extLst>
        </xdr:cNvPr>
        <xdr:cNvPicPr>
          <a:picLocks noChangeAspect="1" noChangeArrowheads="1"/>
        </xdr:cNvPicPr>
      </xdr:nvPicPr>
      <xdr:blipFill rotWithShape="1">
        <a:blip xmlns:r="http://schemas.openxmlformats.org/officeDocument/2006/relationships" r:embed="rId2" cstate="print">
          <a:clrChange>
            <a:clrFrom>
              <a:srgbClr val="F3F3F4"/>
            </a:clrFrom>
            <a:clrTo>
              <a:srgbClr val="F3F3F4">
                <a:alpha val="0"/>
              </a:srgbClr>
            </a:clrTo>
          </a:clrChange>
          <a:duotone>
            <a:prstClr val="black"/>
            <a:schemeClr val="tx2">
              <a:tint val="45000"/>
              <a:satMod val="400000"/>
            </a:schemeClr>
          </a:duotone>
        </a:blip>
        <a:srcRect l="27534" t="5297" r="56446" b="59189"/>
        <a:stretch/>
      </xdr:blipFill>
      <xdr:spPr bwMode="auto">
        <a:xfrm>
          <a:off x="4362450" y="28298775"/>
          <a:ext cx="491957" cy="438150"/>
        </a:xfrm>
        <a:prstGeom prst="rect">
          <a:avLst/>
        </a:prstGeom>
        <a:noFill/>
        <a:ln w="9525">
          <a:noFill/>
          <a:miter lim="800000"/>
          <a:headEnd/>
          <a:tailEnd/>
        </a:ln>
      </xdr:spPr>
    </xdr:pic>
    <xdr:clientData/>
  </xdr:twoCellAnchor>
  <xdr:twoCellAnchor editAs="oneCell">
    <xdr:from>
      <xdr:col>20</xdr:col>
      <xdr:colOff>314325</xdr:colOff>
      <xdr:row>87</xdr:row>
      <xdr:rowOff>57150</xdr:rowOff>
    </xdr:from>
    <xdr:to>
      <xdr:col>20</xdr:col>
      <xdr:colOff>742950</xdr:colOff>
      <xdr:row>90</xdr:row>
      <xdr:rowOff>2198</xdr:rowOff>
    </xdr:to>
    <xdr:pic>
      <xdr:nvPicPr>
        <xdr:cNvPr id="187" name="Picture 2">
          <a:extLst>
            <a:ext uri="{FF2B5EF4-FFF2-40B4-BE49-F238E27FC236}">
              <a16:creationId xmlns:a16="http://schemas.microsoft.com/office/drawing/2014/main" id="{00000000-0008-0000-0500-0000BB000000}"/>
            </a:ext>
          </a:extLst>
        </xdr:cNvPr>
        <xdr:cNvPicPr>
          <a:picLocks noChangeAspect="1" noChangeArrowheads="1"/>
        </xdr:cNvPicPr>
      </xdr:nvPicPr>
      <xdr:blipFill rotWithShape="1">
        <a:blip xmlns:r="http://schemas.openxmlformats.org/officeDocument/2006/relationships" r:embed="rId3" cstate="print">
          <a:clrChange>
            <a:clrFrom>
              <a:srgbClr val="F3F3F4"/>
            </a:clrFrom>
            <a:clrTo>
              <a:srgbClr val="F3F3F4">
                <a:alpha val="0"/>
              </a:srgbClr>
            </a:clrTo>
          </a:clrChange>
          <a:duotone>
            <a:prstClr val="black"/>
            <a:schemeClr val="tx2">
              <a:tint val="45000"/>
              <a:satMod val="400000"/>
            </a:schemeClr>
          </a:duotone>
        </a:blip>
        <a:srcRect l="2083" t="4479" r="85088" b="52214"/>
        <a:stretch/>
      </xdr:blipFill>
      <xdr:spPr bwMode="auto">
        <a:xfrm>
          <a:off x="7305675" y="29718000"/>
          <a:ext cx="428625" cy="516548"/>
        </a:xfrm>
        <a:prstGeom prst="rect">
          <a:avLst/>
        </a:prstGeom>
        <a:noFill/>
        <a:ln w="9525">
          <a:noFill/>
          <a:miter lim="800000"/>
          <a:headEnd/>
          <a:tailEnd/>
        </a:ln>
      </xdr:spPr>
    </xdr:pic>
    <xdr:clientData/>
  </xdr:twoCellAnchor>
  <xdr:twoCellAnchor editAs="oneCell">
    <xdr:from>
      <xdr:col>20</xdr:col>
      <xdr:colOff>981075</xdr:colOff>
      <xdr:row>96</xdr:row>
      <xdr:rowOff>47625</xdr:rowOff>
    </xdr:from>
    <xdr:to>
      <xdr:col>20</xdr:col>
      <xdr:colOff>1503045</xdr:colOff>
      <xdr:row>98</xdr:row>
      <xdr:rowOff>85725</xdr:rowOff>
    </xdr:to>
    <xdr:pic>
      <xdr:nvPicPr>
        <xdr:cNvPr id="188" name="Picture 2">
          <a:extLst>
            <a:ext uri="{FF2B5EF4-FFF2-40B4-BE49-F238E27FC236}">
              <a16:creationId xmlns:a16="http://schemas.microsoft.com/office/drawing/2014/main" id="{00000000-0008-0000-0500-0000BC000000}"/>
            </a:ext>
          </a:extLst>
        </xdr:cNvPr>
        <xdr:cNvPicPr>
          <a:picLocks noChangeAspect="1" noChangeArrowheads="1"/>
        </xdr:cNvPicPr>
      </xdr:nvPicPr>
      <xdr:blipFill rotWithShape="1">
        <a:blip xmlns:r="http://schemas.openxmlformats.org/officeDocument/2006/relationships" r:embed="rId3" cstate="print">
          <a:clrChange>
            <a:clrFrom>
              <a:srgbClr val="F3F3F4"/>
            </a:clrFrom>
            <a:clrTo>
              <a:srgbClr val="F3F3F4">
                <a:alpha val="0"/>
              </a:srgbClr>
            </a:clrTo>
          </a:clrChange>
          <a:duotone>
            <a:prstClr val="black"/>
            <a:schemeClr val="tx2">
              <a:tint val="45000"/>
              <a:satMod val="400000"/>
            </a:schemeClr>
          </a:duotone>
        </a:blip>
        <a:srcRect l="81250" t="12592" r="3728" b="53622"/>
        <a:stretch/>
      </xdr:blipFill>
      <xdr:spPr bwMode="auto">
        <a:xfrm>
          <a:off x="7972425" y="31422975"/>
          <a:ext cx="521970" cy="419100"/>
        </a:xfrm>
        <a:prstGeom prst="rect">
          <a:avLst/>
        </a:prstGeom>
        <a:noFill/>
        <a:ln w="9525">
          <a:noFill/>
          <a:miter lim="800000"/>
          <a:headEnd/>
          <a:tailEnd/>
        </a:ln>
      </xdr:spPr>
    </xdr:pic>
    <xdr:clientData/>
  </xdr:twoCellAnchor>
  <xdr:twoCellAnchor editAs="oneCell">
    <xdr:from>
      <xdr:col>20</xdr:col>
      <xdr:colOff>819150</xdr:colOff>
      <xdr:row>106</xdr:row>
      <xdr:rowOff>19050</xdr:rowOff>
    </xdr:from>
    <xdr:to>
      <xdr:col>20</xdr:col>
      <xdr:colOff>1282065</xdr:colOff>
      <xdr:row>108</xdr:row>
      <xdr:rowOff>152400</xdr:rowOff>
    </xdr:to>
    <xdr:pic>
      <xdr:nvPicPr>
        <xdr:cNvPr id="189" name="Picture 2">
          <a:extLst>
            <a:ext uri="{FF2B5EF4-FFF2-40B4-BE49-F238E27FC236}">
              <a16:creationId xmlns:a16="http://schemas.microsoft.com/office/drawing/2014/main" id="{00000000-0008-0000-0500-0000BD000000}"/>
            </a:ext>
          </a:extLst>
        </xdr:cNvPr>
        <xdr:cNvPicPr>
          <a:picLocks noChangeAspect="1" noChangeArrowheads="1"/>
        </xdr:cNvPicPr>
      </xdr:nvPicPr>
      <xdr:blipFill rotWithShape="1">
        <a:blip xmlns:r="http://schemas.openxmlformats.org/officeDocument/2006/relationships" r:embed="rId2" cstate="print">
          <a:clrChange>
            <a:clrFrom>
              <a:srgbClr val="F3F3F4"/>
            </a:clrFrom>
            <a:clrTo>
              <a:srgbClr val="F3F3F4">
                <a:alpha val="0"/>
              </a:srgbClr>
            </a:clrTo>
          </a:clrChange>
          <a:duotone>
            <a:prstClr val="black"/>
            <a:schemeClr val="tx2">
              <a:tint val="45000"/>
              <a:satMod val="400000"/>
            </a:schemeClr>
          </a:duotone>
        </a:blip>
        <a:srcRect l="3129" t="2492" r="84481" b="63240"/>
        <a:stretch/>
      </xdr:blipFill>
      <xdr:spPr bwMode="auto">
        <a:xfrm>
          <a:off x="7810500" y="33299400"/>
          <a:ext cx="462915" cy="514350"/>
        </a:xfrm>
        <a:prstGeom prst="rect">
          <a:avLst/>
        </a:prstGeom>
        <a:noFill/>
        <a:ln w="9525">
          <a:noFill/>
          <a:miter lim="800000"/>
          <a:headEnd/>
          <a:tailEnd/>
        </a:ln>
      </xdr:spPr>
    </xdr:pic>
    <xdr:clientData/>
  </xdr:twoCellAnchor>
  <xdr:twoCellAnchor editAs="oneCell">
    <xdr:from>
      <xdr:col>13</xdr:col>
      <xdr:colOff>200025</xdr:colOff>
      <xdr:row>113</xdr:row>
      <xdr:rowOff>47625</xdr:rowOff>
    </xdr:from>
    <xdr:to>
      <xdr:col>15</xdr:col>
      <xdr:colOff>192612</xdr:colOff>
      <xdr:row>116</xdr:row>
      <xdr:rowOff>9525</xdr:rowOff>
    </xdr:to>
    <xdr:pic>
      <xdr:nvPicPr>
        <xdr:cNvPr id="190" name="Picture 2">
          <a:extLst>
            <a:ext uri="{FF2B5EF4-FFF2-40B4-BE49-F238E27FC236}">
              <a16:creationId xmlns:a16="http://schemas.microsoft.com/office/drawing/2014/main" id="{00000000-0008-0000-0500-0000BE000000}"/>
            </a:ext>
          </a:extLst>
        </xdr:cNvPr>
        <xdr:cNvPicPr>
          <a:picLocks noChangeAspect="1" noChangeArrowheads="1"/>
        </xdr:cNvPicPr>
      </xdr:nvPicPr>
      <xdr:blipFill rotWithShape="1">
        <a:blip xmlns:r="http://schemas.openxmlformats.org/officeDocument/2006/relationships" r:embed="rId2" cstate="print">
          <a:clrChange>
            <a:clrFrom>
              <a:srgbClr val="F3F3F4"/>
            </a:clrFrom>
            <a:clrTo>
              <a:srgbClr val="F3F3F4">
                <a:alpha val="0"/>
              </a:srgbClr>
            </a:clrTo>
          </a:clrChange>
          <a:duotone>
            <a:prstClr val="black"/>
            <a:schemeClr val="tx2">
              <a:tint val="45000"/>
              <a:satMod val="400000"/>
            </a:schemeClr>
          </a:duotone>
        </a:blip>
        <a:srcRect l="52889" t="5919" r="29286" b="58567"/>
        <a:stretch/>
      </xdr:blipFill>
      <xdr:spPr bwMode="auto">
        <a:xfrm>
          <a:off x="5886450" y="34661475"/>
          <a:ext cx="440262" cy="352425"/>
        </a:xfrm>
        <a:prstGeom prst="rect">
          <a:avLst/>
        </a:prstGeom>
        <a:noFill/>
        <a:ln w="9525">
          <a:noFill/>
          <a:miter lim="800000"/>
          <a:headEnd/>
          <a:tailEnd/>
        </a:ln>
      </xdr:spPr>
    </xdr:pic>
    <xdr:clientData/>
  </xdr:twoCellAnchor>
  <xdr:twoCellAnchor editAs="oneCell">
    <xdr:from>
      <xdr:col>4</xdr:col>
      <xdr:colOff>857250</xdr:colOff>
      <xdr:row>113</xdr:row>
      <xdr:rowOff>9525</xdr:rowOff>
    </xdr:from>
    <xdr:to>
      <xdr:col>4</xdr:col>
      <xdr:colOff>1295400</xdr:colOff>
      <xdr:row>116</xdr:row>
      <xdr:rowOff>48023</xdr:rowOff>
    </xdr:to>
    <xdr:pic>
      <xdr:nvPicPr>
        <xdr:cNvPr id="191" name="Picture 2">
          <a:extLst>
            <a:ext uri="{FF2B5EF4-FFF2-40B4-BE49-F238E27FC236}">
              <a16:creationId xmlns:a16="http://schemas.microsoft.com/office/drawing/2014/main" id="{00000000-0008-0000-0500-0000BF000000}"/>
            </a:ext>
          </a:extLst>
        </xdr:cNvPr>
        <xdr:cNvPicPr>
          <a:picLocks noChangeAspect="1" noChangeArrowheads="1"/>
        </xdr:cNvPicPr>
      </xdr:nvPicPr>
      <xdr:blipFill rotWithShape="1">
        <a:blip xmlns:r="http://schemas.openxmlformats.org/officeDocument/2006/relationships" r:embed="rId2" cstate="print">
          <a:clrChange>
            <a:clrFrom>
              <a:srgbClr val="F3F3F4"/>
            </a:clrFrom>
            <a:clrTo>
              <a:srgbClr val="F3F3F4">
                <a:alpha val="0"/>
              </a:srgbClr>
            </a:clrTo>
          </a:clrChange>
          <a:duotone>
            <a:prstClr val="black"/>
            <a:schemeClr val="tx2">
              <a:tint val="45000"/>
              <a:satMod val="400000"/>
            </a:schemeClr>
          </a:duotone>
        </a:blip>
        <a:srcRect l="77222" t="9346" r="10763" b="61371"/>
        <a:stretch/>
      </xdr:blipFill>
      <xdr:spPr bwMode="auto">
        <a:xfrm>
          <a:off x="2600325" y="34623375"/>
          <a:ext cx="438150" cy="429023"/>
        </a:xfrm>
        <a:prstGeom prst="rect">
          <a:avLst/>
        </a:prstGeom>
        <a:noFill/>
        <a:ln w="9525">
          <a:noFill/>
          <a:miter lim="800000"/>
          <a:headEnd/>
          <a:tailEnd/>
        </a:ln>
      </xdr:spPr>
    </xdr:pic>
    <xdr:clientData/>
  </xdr:twoCellAnchor>
  <xdr:twoCellAnchor editAs="oneCell">
    <xdr:from>
      <xdr:col>3</xdr:col>
      <xdr:colOff>609600</xdr:colOff>
      <xdr:row>105</xdr:row>
      <xdr:rowOff>171450</xdr:rowOff>
    </xdr:from>
    <xdr:to>
      <xdr:col>4</xdr:col>
      <xdr:colOff>38100</xdr:colOff>
      <xdr:row>109</xdr:row>
      <xdr:rowOff>55841</xdr:rowOff>
    </xdr:to>
    <xdr:pic>
      <xdr:nvPicPr>
        <xdr:cNvPr id="192" name="Picture 2">
          <a:extLst>
            <a:ext uri="{FF2B5EF4-FFF2-40B4-BE49-F238E27FC236}">
              <a16:creationId xmlns:a16="http://schemas.microsoft.com/office/drawing/2014/main" id="{00000000-0008-0000-0500-0000C0000000}"/>
            </a:ext>
          </a:extLst>
        </xdr:cNvPr>
        <xdr:cNvPicPr>
          <a:picLocks noChangeAspect="1" noChangeArrowheads="1"/>
        </xdr:cNvPicPr>
      </xdr:nvPicPr>
      <xdr:blipFill rotWithShape="1">
        <a:blip xmlns:r="http://schemas.openxmlformats.org/officeDocument/2006/relationships" r:embed="rId3" cstate="print">
          <a:clrChange>
            <a:clrFrom>
              <a:srgbClr val="F3F3F4"/>
            </a:clrFrom>
            <a:clrTo>
              <a:srgbClr val="F3F3F4">
                <a:alpha val="0"/>
              </a:srgbClr>
            </a:clrTo>
          </a:clrChange>
          <a:duotone>
            <a:prstClr val="black"/>
            <a:schemeClr val="tx2">
              <a:tint val="45000"/>
              <a:satMod val="400000"/>
            </a:schemeClr>
          </a:duotone>
        </a:blip>
        <a:srcRect l="22478" t="8778" r="66009" b="51600"/>
        <a:stretch/>
      </xdr:blipFill>
      <xdr:spPr bwMode="auto">
        <a:xfrm>
          <a:off x="1333500" y="33261300"/>
          <a:ext cx="447675" cy="646391"/>
        </a:xfrm>
        <a:prstGeom prst="rect">
          <a:avLst/>
        </a:prstGeom>
        <a:noFill/>
        <a:ln w="9525">
          <a:noFill/>
          <a:miter lim="800000"/>
          <a:headEnd/>
          <a:tailEnd/>
        </a:ln>
      </xdr:spPr>
    </xdr:pic>
    <xdr:clientData/>
  </xdr:twoCellAnchor>
  <xdr:twoCellAnchor editAs="oneCell">
    <xdr:from>
      <xdr:col>3</xdr:col>
      <xdr:colOff>295275</xdr:colOff>
      <xdr:row>95</xdr:row>
      <xdr:rowOff>152400</xdr:rowOff>
    </xdr:from>
    <xdr:to>
      <xdr:col>3</xdr:col>
      <xdr:colOff>795068</xdr:colOff>
      <xdr:row>98</xdr:row>
      <xdr:rowOff>95250</xdr:rowOff>
    </xdr:to>
    <xdr:pic>
      <xdr:nvPicPr>
        <xdr:cNvPr id="193" name="Picture 2">
          <a:extLst>
            <a:ext uri="{FF2B5EF4-FFF2-40B4-BE49-F238E27FC236}">
              <a16:creationId xmlns:a16="http://schemas.microsoft.com/office/drawing/2014/main" id="{00000000-0008-0000-0500-0000C1000000}"/>
            </a:ext>
          </a:extLst>
        </xdr:cNvPr>
        <xdr:cNvPicPr>
          <a:picLocks noChangeAspect="1" noChangeArrowheads="1"/>
        </xdr:cNvPicPr>
      </xdr:nvPicPr>
      <xdr:blipFill rotWithShape="1">
        <a:blip xmlns:r="http://schemas.openxmlformats.org/officeDocument/2006/relationships" r:embed="rId3" cstate="print">
          <a:clrChange>
            <a:clrFrom>
              <a:srgbClr val="F3F3F4"/>
            </a:clrFrom>
            <a:clrTo>
              <a:srgbClr val="F3F3F4">
                <a:alpha val="0"/>
              </a:srgbClr>
            </a:clrTo>
          </a:clrChange>
          <a:duotone>
            <a:prstClr val="black"/>
            <a:schemeClr val="tx2">
              <a:tint val="45000"/>
              <a:satMod val="400000"/>
            </a:schemeClr>
          </a:duotone>
        </a:blip>
        <a:srcRect l="42105" t="9828" r="46601" b="57615"/>
        <a:stretch/>
      </xdr:blipFill>
      <xdr:spPr bwMode="auto">
        <a:xfrm>
          <a:off x="1019175" y="31337250"/>
          <a:ext cx="499793" cy="514350"/>
        </a:xfrm>
        <a:prstGeom prst="rect">
          <a:avLst/>
        </a:prstGeom>
        <a:noFill/>
        <a:ln w="9525">
          <a:noFill/>
          <a:miter lim="800000"/>
          <a:headEnd/>
          <a:tailEnd/>
        </a:ln>
      </xdr:spPr>
    </xdr:pic>
    <xdr:clientData/>
  </xdr:twoCellAnchor>
  <xdr:twoCellAnchor editAs="oneCell">
    <xdr:from>
      <xdr:col>0</xdr:col>
      <xdr:colOff>66675</xdr:colOff>
      <xdr:row>113</xdr:row>
      <xdr:rowOff>0</xdr:rowOff>
    </xdr:from>
    <xdr:to>
      <xdr:col>0</xdr:col>
      <xdr:colOff>390675</xdr:colOff>
      <xdr:row>114</xdr:row>
      <xdr:rowOff>134965</xdr:rowOff>
    </xdr:to>
    <xdr:grpSp>
      <xdr:nvGrpSpPr>
        <xdr:cNvPr id="194" name="Gruppieren 193">
          <a:hlinkClick xmlns:r="http://schemas.openxmlformats.org/officeDocument/2006/relationships" r:id="rId4"/>
          <a:extLst>
            <a:ext uri="{FF2B5EF4-FFF2-40B4-BE49-F238E27FC236}">
              <a16:creationId xmlns:a16="http://schemas.microsoft.com/office/drawing/2014/main" id="{00000000-0008-0000-0500-0000C2000000}"/>
            </a:ext>
          </a:extLst>
        </xdr:cNvPr>
        <xdr:cNvGrpSpPr/>
      </xdr:nvGrpSpPr>
      <xdr:grpSpPr>
        <a:xfrm>
          <a:off x="66675" y="34259520"/>
          <a:ext cx="324000" cy="317845"/>
          <a:chOff x="66675" y="4972050"/>
          <a:chExt cx="324000" cy="325465"/>
        </a:xfrm>
      </xdr:grpSpPr>
      <xdr:sp macro="" textlink="">
        <xdr:nvSpPr>
          <xdr:cNvPr id="195" name="Rechteck 194">
            <a:extLst>
              <a:ext uri="{FF2B5EF4-FFF2-40B4-BE49-F238E27FC236}">
                <a16:creationId xmlns:a16="http://schemas.microsoft.com/office/drawing/2014/main" id="{00000000-0008-0000-0500-0000C3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196" name="Pfeil nach oben 195">
            <a:extLst>
              <a:ext uri="{FF2B5EF4-FFF2-40B4-BE49-F238E27FC236}">
                <a16:creationId xmlns:a16="http://schemas.microsoft.com/office/drawing/2014/main" id="{00000000-0008-0000-0500-0000C4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0</xdr:col>
      <xdr:colOff>66675</xdr:colOff>
      <xdr:row>4</xdr:row>
      <xdr:rowOff>209550</xdr:rowOff>
    </xdr:from>
    <xdr:to>
      <xdr:col>0</xdr:col>
      <xdr:colOff>390675</xdr:colOff>
      <xdr:row>6</xdr:row>
      <xdr:rowOff>1615</xdr:rowOff>
    </xdr:to>
    <xdr:grpSp>
      <xdr:nvGrpSpPr>
        <xdr:cNvPr id="197" name="Gruppieren 196">
          <a:hlinkClick xmlns:r="http://schemas.openxmlformats.org/officeDocument/2006/relationships" r:id="rId7"/>
          <a:extLst>
            <a:ext uri="{FF2B5EF4-FFF2-40B4-BE49-F238E27FC236}">
              <a16:creationId xmlns:a16="http://schemas.microsoft.com/office/drawing/2014/main" id="{00000000-0008-0000-0500-0000C5000000}"/>
            </a:ext>
          </a:extLst>
        </xdr:cNvPr>
        <xdr:cNvGrpSpPr/>
      </xdr:nvGrpSpPr>
      <xdr:grpSpPr>
        <a:xfrm>
          <a:off x="66675" y="1421130"/>
          <a:ext cx="324000" cy="317845"/>
          <a:chOff x="12382500" y="2152650"/>
          <a:chExt cx="324000" cy="325465"/>
        </a:xfrm>
      </xdr:grpSpPr>
      <xdr:sp macro="" textlink="">
        <xdr:nvSpPr>
          <xdr:cNvPr id="198" name="Rechteck 197">
            <a:extLst>
              <a:ext uri="{FF2B5EF4-FFF2-40B4-BE49-F238E27FC236}">
                <a16:creationId xmlns:a16="http://schemas.microsoft.com/office/drawing/2014/main" id="{00000000-0008-0000-0500-0000C6000000}"/>
              </a:ext>
            </a:extLst>
          </xdr:cNvPr>
          <xdr:cNvSpPr>
            <a:spLocks noChangeAspect="1"/>
          </xdr:cNvSpPr>
        </xdr:nvSpPr>
        <xdr:spPr>
          <a:xfrm>
            <a:off x="12382500" y="21526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pic>
        <xdr:nvPicPr>
          <xdr:cNvPr id="199" name="Grafik 198">
            <a:extLst>
              <a:ext uri="{FF2B5EF4-FFF2-40B4-BE49-F238E27FC236}">
                <a16:creationId xmlns:a16="http://schemas.microsoft.com/office/drawing/2014/main" id="{00000000-0008-0000-0500-0000C7000000}"/>
              </a:ext>
            </a:extLst>
          </xdr:cNvPr>
          <xdr:cNvPicPr>
            <a:picLocks noChangeAspect="1"/>
          </xdr:cNvPicPr>
        </xdr:nvPicPr>
        <xdr:blipFill>
          <a:blip xmlns:r="http://schemas.openxmlformats.org/officeDocument/2006/relationships" r:embed="rId8">
            <a:clrChange>
              <a:clrFrom>
                <a:srgbClr val="FFFFFF"/>
              </a:clrFrom>
              <a:clrTo>
                <a:srgbClr val="FFFFFF">
                  <a:alpha val="0"/>
                </a:srgbClr>
              </a:clrTo>
            </a:clrChange>
            <a:lum bright="70000" contrast="-70000"/>
          </a:blip>
          <a:stretch>
            <a:fillRect/>
          </a:stretch>
        </xdr:blipFill>
        <xdr:spPr>
          <a:xfrm>
            <a:off x="12446597" y="2209800"/>
            <a:ext cx="219075" cy="209550"/>
          </a:xfrm>
          <a:prstGeom prst="rect">
            <a:avLst/>
          </a:prstGeom>
        </xdr:spPr>
      </xdr:pic>
    </xdr:grpSp>
    <xdr:clientData fPrintsWithSheet="0"/>
  </xdr:twoCellAnchor>
  <mc:AlternateContent xmlns:mc="http://schemas.openxmlformats.org/markup-compatibility/2006">
    <mc:Choice xmlns:a14="http://schemas.microsoft.com/office/drawing/2010/main" Requires="a14">
      <xdr:twoCellAnchor>
        <xdr:from>
          <xdr:col>6</xdr:col>
          <xdr:colOff>66668</xdr:colOff>
          <xdr:row>14</xdr:row>
          <xdr:rowOff>9633</xdr:rowOff>
        </xdr:from>
        <xdr:to>
          <xdr:col>16</xdr:col>
          <xdr:colOff>76191</xdr:colOff>
          <xdr:row>14</xdr:row>
          <xdr:rowOff>203638</xdr:rowOff>
        </xdr:to>
        <xdr:grpSp>
          <xdr:nvGrpSpPr>
            <xdr:cNvPr id="201" name="Gruppieren 200">
              <a:extLst>
                <a:ext uri="{FF2B5EF4-FFF2-40B4-BE49-F238E27FC236}">
                  <a16:creationId xmlns:a16="http://schemas.microsoft.com/office/drawing/2014/main" id="{00000000-0008-0000-0500-0000C9000000}"/>
                </a:ext>
              </a:extLst>
            </xdr:cNvPr>
            <xdr:cNvGrpSpPr/>
          </xdr:nvGrpSpPr>
          <xdr:grpSpPr>
            <a:xfrm>
              <a:off x="4417688" y="3781533"/>
              <a:ext cx="2295523" cy="194005"/>
              <a:chOff x="3581316" y="2105174"/>
              <a:chExt cx="2247895" cy="276225"/>
            </a:xfrm>
          </xdr:grpSpPr>
          <xdr:sp macro="" textlink="">
            <xdr:nvSpPr>
              <xdr:cNvPr id="399470" name="Group Box 110" hidden="1">
                <a:extLst>
                  <a:ext uri="{63B3BB69-23CF-44E3-9099-C40C66FF867C}">
                    <a14:compatExt spid="_x0000_s399470"/>
                  </a:ext>
                  <a:ext uri="{FF2B5EF4-FFF2-40B4-BE49-F238E27FC236}">
                    <a16:creationId xmlns:a16="http://schemas.microsoft.com/office/drawing/2014/main" id="{00000000-0008-0000-0500-00006E180600}"/>
                  </a:ext>
                </a:extLst>
              </xdr:cNvPr>
              <xdr:cNvSpPr/>
            </xdr:nvSpPr>
            <xdr:spPr bwMode="auto">
              <a:xfrm>
                <a:off x="3581316" y="2105174"/>
                <a:ext cx="2247895" cy="276225"/>
              </a:xfrm>
              <a:prstGeom prst="rect">
                <a:avLst/>
              </a:prstGeom>
              <a:noFill/>
              <a:ln w="9525">
                <a:miter lim="800000"/>
                <a:headEnd/>
                <a:tailEnd/>
              </a:ln>
              <a:extLst>
                <a:ext uri="{909E8E84-426E-40DD-AFC4-6F175D3DCCD1}">
                  <a14:hiddenFill>
                    <a:noFill/>
                  </a14:hiddenFill>
                </a:ext>
              </a:extLst>
            </xdr:spPr>
          </xdr:sp>
          <xdr:sp macro="" textlink="">
            <xdr:nvSpPr>
              <xdr:cNvPr id="399471" name="Option Button 111" hidden="1">
                <a:extLst>
                  <a:ext uri="{63B3BB69-23CF-44E3-9099-C40C66FF867C}">
                    <a14:compatExt spid="_x0000_s399471"/>
                  </a:ext>
                  <a:ext uri="{FF2B5EF4-FFF2-40B4-BE49-F238E27FC236}">
                    <a16:creationId xmlns:a16="http://schemas.microsoft.com/office/drawing/2014/main" id="{00000000-0008-0000-0500-00006F18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72" name="Option Button 112" hidden="1">
                <a:extLst>
                  <a:ext uri="{63B3BB69-23CF-44E3-9099-C40C66FF867C}">
                    <a14:compatExt spid="_x0000_s399472"/>
                  </a:ext>
                  <a:ext uri="{FF2B5EF4-FFF2-40B4-BE49-F238E27FC236}">
                    <a16:creationId xmlns:a16="http://schemas.microsoft.com/office/drawing/2014/main" id="{00000000-0008-0000-0500-00007018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73" name="Option Button 113" hidden="1">
                <a:extLst>
                  <a:ext uri="{63B3BB69-23CF-44E3-9099-C40C66FF867C}">
                    <a14:compatExt spid="_x0000_s399473"/>
                  </a:ext>
                  <a:ext uri="{FF2B5EF4-FFF2-40B4-BE49-F238E27FC236}">
                    <a16:creationId xmlns:a16="http://schemas.microsoft.com/office/drawing/2014/main" id="{00000000-0008-0000-0500-00007118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74" name="Option Button 114" hidden="1">
                <a:extLst>
                  <a:ext uri="{63B3BB69-23CF-44E3-9099-C40C66FF867C}">
                    <a14:compatExt spid="_x0000_s399474"/>
                  </a:ext>
                  <a:ext uri="{FF2B5EF4-FFF2-40B4-BE49-F238E27FC236}">
                    <a16:creationId xmlns:a16="http://schemas.microsoft.com/office/drawing/2014/main" id="{00000000-0008-0000-0500-00007218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75" name="Option Button 115" hidden="1">
                <a:extLst>
                  <a:ext uri="{63B3BB69-23CF-44E3-9099-C40C66FF867C}">
                    <a14:compatExt spid="_x0000_s399475"/>
                  </a:ext>
                  <a:ext uri="{FF2B5EF4-FFF2-40B4-BE49-F238E27FC236}">
                    <a16:creationId xmlns:a16="http://schemas.microsoft.com/office/drawing/2014/main" id="{00000000-0008-0000-0500-00007318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66668</xdr:colOff>
          <xdr:row>15</xdr:row>
          <xdr:rowOff>9633</xdr:rowOff>
        </xdr:from>
        <xdr:to>
          <xdr:col>16</xdr:col>
          <xdr:colOff>76191</xdr:colOff>
          <xdr:row>15</xdr:row>
          <xdr:rowOff>203638</xdr:rowOff>
        </xdr:to>
        <xdr:grpSp>
          <xdr:nvGrpSpPr>
            <xdr:cNvPr id="210" name="Gruppieren 209">
              <a:extLst>
                <a:ext uri="{FF2B5EF4-FFF2-40B4-BE49-F238E27FC236}">
                  <a16:creationId xmlns:a16="http://schemas.microsoft.com/office/drawing/2014/main" id="{00000000-0008-0000-0500-0000D2000000}"/>
                </a:ext>
              </a:extLst>
            </xdr:cNvPr>
            <xdr:cNvGrpSpPr/>
          </xdr:nvGrpSpPr>
          <xdr:grpSpPr>
            <a:xfrm>
              <a:off x="4417688" y="4177773"/>
              <a:ext cx="2295523" cy="194005"/>
              <a:chOff x="3581316" y="2105174"/>
              <a:chExt cx="2247895" cy="276225"/>
            </a:xfrm>
          </xdr:grpSpPr>
          <xdr:sp macro="" textlink="">
            <xdr:nvSpPr>
              <xdr:cNvPr id="399476" name="Group Box 116" hidden="1">
                <a:extLst>
                  <a:ext uri="{63B3BB69-23CF-44E3-9099-C40C66FF867C}">
                    <a14:compatExt spid="_x0000_s399476"/>
                  </a:ext>
                  <a:ext uri="{FF2B5EF4-FFF2-40B4-BE49-F238E27FC236}">
                    <a16:creationId xmlns:a16="http://schemas.microsoft.com/office/drawing/2014/main" id="{00000000-0008-0000-0500-000074180600}"/>
                  </a:ext>
                </a:extLst>
              </xdr:cNvPr>
              <xdr:cNvSpPr/>
            </xdr:nvSpPr>
            <xdr:spPr bwMode="auto">
              <a:xfrm>
                <a:off x="3581316" y="2105174"/>
                <a:ext cx="2247895" cy="276225"/>
              </a:xfrm>
              <a:prstGeom prst="rect">
                <a:avLst/>
              </a:prstGeom>
              <a:noFill/>
              <a:ln w="9525">
                <a:miter lim="800000"/>
                <a:headEnd/>
                <a:tailEnd/>
              </a:ln>
              <a:extLst>
                <a:ext uri="{909E8E84-426E-40DD-AFC4-6F175D3DCCD1}">
                  <a14:hiddenFill>
                    <a:noFill/>
                  </a14:hiddenFill>
                </a:ext>
              </a:extLst>
            </xdr:spPr>
          </xdr:sp>
          <xdr:sp macro="" textlink="">
            <xdr:nvSpPr>
              <xdr:cNvPr id="399477" name="Option Button 117" hidden="1">
                <a:extLst>
                  <a:ext uri="{63B3BB69-23CF-44E3-9099-C40C66FF867C}">
                    <a14:compatExt spid="_x0000_s399477"/>
                  </a:ext>
                  <a:ext uri="{FF2B5EF4-FFF2-40B4-BE49-F238E27FC236}">
                    <a16:creationId xmlns:a16="http://schemas.microsoft.com/office/drawing/2014/main" id="{00000000-0008-0000-0500-00007518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78" name="Option Button 118" hidden="1">
                <a:extLst>
                  <a:ext uri="{63B3BB69-23CF-44E3-9099-C40C66FF867C}">
                    <a14:compatExt spid="_x0000_s399478"/>
                  </a:ext>
                  <a:ext uri="{FF2B5EF4-FFF2-40B4-BE49-F238E27FC236}">
                    <a16:creationId xmlns:a16="http://schemas.microsoft.com/office/drawing/2014/main" id="{00000000-0008-0000-0500-00007618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79" name="Option Button 119" hidden="1">
                <a:extLst>
                  <a:ext uri="{63B3BB69-23CF-44E3-9099-C40C66FF867C}">
                    <a14:compatExt spid="_x0000_s399479"/>
                  </a:ext>
                  <a:ext uri="{FF2B5EF4-FFF2-40B4-BE49-F238E27FC236}">
                    <a16:creationId xmlns:a16="http://schemas.microsoft.com/office/drawing/2014/main" id="{00000000-0008-0000-0500-00007718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80" name="Option Button 120" hidden="1">
                <a:extLst>
                  <a:ext uri="{63B3BB69-23CF-44E3-9099-C40C66FF867C}">
                    <a14:compatExt spid="_x0000_s399480"/>
                  </a:ext>
                  <a:ext uri="{FF2B5EF4-FFF2-40B4-BE49-F238E27FC236}">
                    <a16:creationId xmlns:a16="http://schemas.microsoft.com/office/drawing/2014/main" id="{00000000-0008-0000-0500-00007818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81" name="Option Button 121" hidden="1">
                <a:extLst>
                  <a:ext uri="{63B3BB69-23CF-44E3-9099-C40C66FF867C}">
                    <a14:compatExt spid="_x0000_s399481"/>
                  </a:ext>
                  <a:ext uri="{FF2B5EF4-FFF2-40B4-BE49-F238E27FC236}">
                    <a16:creationId xmlns:a16="http://schemas.microsoft.com/office/drawing/2014/main" id="{00000000-0008-0000-0500-00007918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66668</xdr:colOff>
          <xdr:row>16</xdr:row>
          <xdr:rowOff>9633</xdr:rowOff>
        </xdr:from>
        <xdr:to>
          <xdr:col>16</xdr:col>
          <xdr:colOff>76191</xdr:colOff>
          <xdr:row>16</xdr:row>
          <xdr:rowOff>203638</xdr:rowOff>
        </xdr:to>
        <xdr:grpSp>
          <xdr:nvGrpSpPr>
            <xdr:cNvPr id="219" name="Gruppieren 218">
              <a:extLst>
                <a:ext uri="{FF2B5EF4-FFF2-40B4-BE49-F238E27FC236}">
                  <a16:creationId xmlns:a16="http://schemas.microsoft.com/office/drawing/2014/main" id="{00000000-0008-0000-0500-0000DB000000}"/>
                </a:ext>
              </a:extLst>
            </xdr:cNvPr>
            <xdr:cNvGrpSpPr/>
          </xdr:nvGrpSpPr>
          <xdr:grpSpPr>
            <a:xfrm>
              <a:off x="4417688" y="4574013"/>
              <a:ext cx="2295523" cy="194005"/>
              <a:chOff x="3581316" y="2105174"/>
              <a:chExt cx="2247895" cy="276225"/>
            </a:xfrm>
          </xdr:grpSpPr>
          <xdr:sp macro="" textlink="">
            <xdr:nvSpPr>
              <xdr:cNvPr id="399482" name="Group Box 122" hidden="1">
                <a:extLst>
                  <a:ext uri="{63B3BB69-23CF-44E3-9099-C40C66FF867C}">
                    <a14:compatExt spid="_x0000_s399482"/>
                  </a:ext>
                  <a:ext uri="{FF2B5EF4-FFF2-40B4-BE49-F238E27FC236}">
                    <a16:creationId xmlns:a16="http://schemas.microsoft.com/office/drawing/2014/main" id="{00000000-0008-0000-0500-00007A180600}"/>
                  </a:ext>
                </a:extLst>
              </xdr:cNvPr>
              <xdr:cNvSpPr/>
            </xdr:nvSpPr>
            <xdr:spPr bwMode="auto">
              <a:xfrm>
                <a:off x="3581316" y="2105174"/>
                <a:ext cx="2247895" cy="276225"/>
              </a:xfrm>
              <a:prstGeom prst="rect">
                <a:avLst/>
              </a:prstGeom>
              <a:noFill/>
              <a:ln w="9525">
                <a:miter lim="800000"/>
                <a:headEnd/>
                <a:tailEnd/>
              </a:ln>
              <a:extLst>
                <a:ext uri="{909E8E84-426E-40DD-AFC4-6F175D3DCCD1}">
                  <a14:hiddenFill>
                    <a:noFill/>
                  </a14:hiddenFill>
                </a:ext>
              </a:extLst>
            </xdr:spPr>
          </xdr:sp>
          <xdr:sp macro="" textlink="">
            <xdr:nvSpPr>
              <xdr:cNvPr id="399483" name="Option Button 123" hidden="1">
                <a:extLst>
                  <a:ext uri="{63B3BB69-23CF-44E3-9099-C40C66FF867C}">
                    <a14:compatExt spid="_x0000_s399483"/>
                  </a:ext>
                  <a:ext uri="{FF2B5EF4-FFF2-40B4-BE49-F238E27FC236}">
                    <a16:creationId xmlns:a16="http://schemas.microsoft.com/office/drawing/2014/main" id="{00000000-0008-0000-0500-00007B18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84" name="Option Button 124" hidden="1">
                <a:extLst>
                  <a:ext uri="{63B3BB69-23CF-44E3-9099-C40C66FF867C}">
                    <a14:compatExt spid="_x0000_s399484"/>
                  </a:ext>
                  <a:ext uri="{FF2B5EF4-FFF2-40B4-BE49-F238E27FC236}">
                    <a16:creationId xmlns:a16="http://schemas.microsoft.com/office/drawing/2014/main" id="{00000000-0008-0000-0500-00007C18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85" name="Option Button 125" hidden="1">
                <a:extLst>
                  <a:ext uri="{63B3BB69-23CF-44E3-9099-C40C66FF867C}">
                    <a14:compatExt spid="_x0000_s399485"/>
                  </a:ext>
                  <a:ext uri="{FF2B5EF4-FFF2-40B4-BE49-F238E27FC236}">
                    <a16:creationId xmlns:a16="http://schemas.microsoft.com/office/drawing/2014/main" id="{00000000-0008-0000-0500-00007D18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86" name="Option Button 126" hidden="1">
                <a:extLst>
                  <a:ext uri="{63B3BB69-23CF-44E3-9099-C40C66FF867C}">
                    <a14:compatExt spid="_x0000_s399486"/>
                  </a:ext>
                  <a:ext uri="{FF2B5EF4-FFF2-40B4-BE49-F238E27FC236}">
                    <a16:creationId xmlns:a16="http://schemas.microsoft.com/office/drawing/2014/main" id="{00000000-0008-0000-0500-00007E18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87" name="Option Button 127" hidden="1">
                <a:extLst>
                  <a:ext uri="{63B3BB69-23CF-44E3-9099-C40C66FF867C}">
                    <a14:compatExt spid="_x0000_s399487"/>
                  </a:ext>
                  <a:ext uri="{FF2B5EF4-FFF2-40B4-BE49-F238E27FC236}">
                    <a16:creationId xmlns:a16="http://schemas.microsoft.com/office/drawing/2014/main" id="{00000000-0008-0000-0500-00007F18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20</xdr:col>
      <xdr:colOff>342900</xdr:colOff>
      <xdr:row>9</xdr:row>
      <xdr:rowOff>190500</xdr:rowOff>
    </xdr:from>
    <xdr:to>
      <xdr:col>20</xdr:col>
      <xdr:colOff>1037700</xdr:colOff>
      <xdr:row>11</xdr:row>
      <xdr:rowOff>341246</xdr:rowOff>
    </xdr:to>
    <xdr:sp macro="" textlink="">
      <xdr:nvSpPr>
        <xdr:cNvPr id="227" name="Rechteck 226">
          <a:extLst>
            <a:ext uri="{FF2B5EF4-FFF2-40B4-BE49-F238E27FC236}">
              <a16:creationId xmlns:a16="http://schemas.microsoft.com/office/drawing/2014/main" id="{00000000-0008-0000-0500-0000E3000000}"/>
            </a:ext>
          </a:extLst>
        </xdr:cNvPr>
        <xdr:cNvSpPr>
          <a:spLocks/>
        </xdr:cNvSpPr>
      </xdr:nvSpPr>
      <xdr:spPr>
        <a:xfrm>
          <a:off x="7334250" y="2009775"/>
          <a:ext cx="694800" cy="750821"/>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1063486</xdr:colOff>
      <xdr:row>9</xdr:row>
      <xdr:rowOff>190500</xdr:rowOff>
    </xdr:from>
    <xdr:to>
      <xdr:col>20</xdr:col>
      <xdr:colOff>1758286</xdr:colOff>
      <xdr:row>11</xdr:row>
      <xdr:rowOff>341246</xdr:rowOff>
    </xdr:to>
    <xdr:sp macro="" textlink="">
      <xdr:nvSpPr>
        <xdr:cNvPr id="228" name="Rechteck 227">
          <a:extLst>
            <a:ext uri="{FF2B5EF4-FFF2-40B4-BE49-F238E27FC236}">
              <a16:creationId xmlns:a16="http://schemas.microsoft.com/office/drawing/2014/main" id="{00000000-0008-0000-0500-0000E4000000}"/>
            </a:ext>
          </a:extLst>
        </xdr:cNvPr>
        <xdr:cNvSpPr>
          <a:spLocks/>
        </xdr:cNvSpPr>
      </xdr:nvSpPr>
      <xdr:spPr>
        <a:xfrm>
          <a:off x="8054836" y="2009775"/>
          <a:ext cx="694800" cy="750821"/>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1784072</xdr:colOff>
      <xdr:row>9</xdr:row>
      <xdr:rowOff>190500</xdr:rowOff>
    </xdr:from>
    <xdr:to>
      <xdr:col>20</xdr:col>
      <xdr:colOff>2478872</xdr:colOff>
      <xdr:row>11</xdr:row>
      <xdr:rowOff>341246</xdr:rowOff>
    </xdr:to>
    <xdr:sp macro="" textlink="">
      <xdr:nvSpPr>
        <xdr:cNvPr id="229" name="Rechteck 228">
          <a:extLst>
            <a:ext uri="{FF2B5EF4-FFF2-40B4-BE49-F238E27FC236}">
              <a16:creationId xmlns:a16="http://schemas.microsoft.com/office/drawing/2014/main" id="{00000000-0008-0000-0500-0000E5000000}"/>
            </a:ext>
          </a:extLst>
        </xdr:cNvPr>
        <xdr:cNvSpPr>
          <a:spLocks/>
        </xdr:cNvSpPr>
      </xdr:nvSpPr>
      <xdr:spPr>
        <a:xfrm>
          <a:off x="8775422" y="2009775"/>
          <a:ext cx="694800" cy="750821"/>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342900</xdr:colOff>
      <xdr:row>11</xdr:row>
      <xdr:rowOff>381000</xdr:rowOff>
    </xdr:from>
    <xdr:to>
      <xdr:col>20</xdr:col>
      <xdr:colOff>1037700</xdr:colOff>
      <xdr:row>13</xdr:row>
      <xdr:rowOff>312671</xdr:rowOff>
    </xdr:to>
    <xdr:sp macro="" textlink="">
      <xdr:nvSpPr>
        <xdr:cNvPr id="230" name="Rechteck 229">
          <a:extLst>
            <a:ext uri="{FF2B5EF4-FFF2-40B4-BE49-F238E27FC236}">
              <a16:creationId xmlns:a16="http://schemas.microsoft.com/office/drawing/2014/main" id="{00000000-0008-0000-0500-0000E6000000}"/>
            </a:ext>
          </a:extLst>
        </xdr:cNvPr>
        <xdr:cNvSpPr>
          <a:spLocks/>
        </xdr:cNvSpPr>
      </xdr:nvSpPr>
      <xdr:spPr>
        <a:xfrm>
          <a:off x="7334250" y="2800350"/>
          <a:ext cx="694800" cy="750821"/>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1063486</xdr:colOff>
      <xdr:row>11</xdr:row>
      <xdr:rowOff>381000</xdr:rowOff>
    </xdr:from>
    <xdr:to>
      <xdr:col>20</xdr:col>
      <xdr:colOff>1758286</xdr:colOff>
      <xdr:row>13</xdr:row>
      <xdr:rowOff>312671</xdr:rowOff>
    </xdr:to>
    <xdr:sp macro="" textlink="">
      <xdr:nvSpPr>
        <xdr:cNvPr id="231" name="Rechteck 230">
          <a:extLst>
            <a:ext uri="{FF2B5EF4-FFF2-40B4-BE49-F238E27FC236}">
              <a16:creationId xmlns:a16="http://schemas.microsoft.com/office/drawing/2014/main" id="{00000000-0008-0000-0500-0000E7000000}"/>
            </a:ext>
          </a:extLst>
        </xdr:cNvPr>
        <xdr:cNvSpPr>
          <a:spLocks/>
        </xdr:cNvSpPr>
      </xdr:nvSpPr>
      <xdr:spPr>
        <a:xfrm>
          <a:off x="8054836" y="2800350"/>
          <a:ext cx="694800" cy="750821"/>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1784072</xdr:colOff>
      <xdr:row>11</xdr:row>
      <xdr:rowOff>381000</xdr:rowOff>
    </xdr:from>
    <xdr:to>
      <xdr:col>20</xdr:col>
      <xdr:colOff>2478872</xdr:colOff>
      <xdr:row>13</xdr:row>
      <xdr:rowOff>312671</xdr:rowOff>
    </xdr:to>
    <xdr:sp macro="" textlink="">
      <xdr:nvSpPr>
        <xdr:cNvPr id="232" name="Rechteck 231">
          <a:extLst>
            <a:ext uri="{FF2B5EF4-FFF2-40B4-BE49-F238E27FC236}">
              <a16:creationId xmlns:a16="http://schemas.microsoft.com/office/drawing/2014/main" id="{00000000-0008-0000-0500-0000E8000000}"/>
            </a:ext>
          </a:extLst>
        </xdr:cNvPr>
        <xdr:cNvSpPr>
          <a:spLocks/>
        </xdr:cNvSpPr>
      </xdr:nvSpPr>
      <xdr:spPr>
        <a:xfrm>
          <a:off x="8775422" y="2800350"/>
          <a:ext cx="694800" cy="750821"/>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342900</xdr:colOff>
      <xdr:row>17</xdr:row>
      <xdr:rowOff>171450</xdr:rowOff>
    </xdr:from>
    <xdr:to>
      <xdr:col>20</xdr:col>
      <xdr:colOff>1037700</xdr:colOff>
      <xdr:row>19</xdr:row>
      <xdr:rowOff>322196</xdr:rowOff>
    </xdr:to>
    <xdr:sp macro="" textlink="">
      <xdr:nvSpPr>
        <xdr:cNvPr id="233" name="Rechteck 232">
          <a:extLst>
            <a:ext uri="{FF2B5EF4-FFF2-40B4-BE49-F238E27FC236}">
              <a16:creationId xmlns:a16="http://schemas.microsoft.com/office/drawing/2014/main" id="{00000000-0008-0000-0500-0000E9000000}"/>
            </a:ext>
          </a:extLst>
        </xdr:cNvPr>
        <xdr:cNvSpPr>
          <a:spLocks/>
        </xdr:cNvSpPr>
      </xdr:nvSpPr>
      <xdr:spPr>
        <a:xfrm>
          <a:off x="7334250" y="5010150"/>
          <a:ext cx="694800" cy="750821"/>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1063486</xdr:colOff>
      <xdr:row>17</xdr:row>
      <xdr:rowOff>171450</xdr:rowOff>
    </xdr:from>
    <xdr:to>
      <xdr:col>20</xdr:col>
      <xdr:colOff>1758286</xdr:colOff>
      <xdr:row>19</xdr:row>
      <xdr:rowOff>322196</xdr:rowOff>
    </xdr:to>
    <xdr:sp macro="" textlink="">
      <xdr:nvSpPr>
        <xdr:cNvPr id="234" name="Rechteck 233">
          <a:extLst>
            <a:ext uri="{FF2B5EF4-FFF2-40B4-BE49-F238E27FC236}">
              <a16:creationId xmlns:a16="http://schemas.microsoft.com/office/drawing/2014/main" id="{00000000-0008-0000-0500-0000EA000000}"/>
            </a:ext>
          </a:extLst>
        </xdr:cNvPr>
        <xdr:cNvSpPr>
          <a:spLocks/>
        </xdr:cNvSpPr>
      </xdr:nvSpPr>
      <xdr:spPr>
        <a:xfrm>
          <a:off x="8054836" y="5010150"/>
          <a:ext cx="694800" cy="750821"/>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1784072</xdr:colOff>
      <xdr:row>17</xdr:row>
      <xdr:rowOff>171450</xdr:rowOff>
    </xdr:from>
    <xdr:to>
      <xdr:col>20</xdr:col>
      <xdr:colOff>2478872</xdr:colOff>
      <xdr:row>19</xdr:row>
      <xdr:rowOff>322196</xdr:rowOff>
    </xdr:to>
    <xdr:sp macro="" textlink="">
      <xdr:nvSpPr>
        <xdr:cNvPr id="235" name="Rechteck 234">
          <a:extLst>
            <a:ext uri="{FF2B5EF4-FFF2-40B4-BE49-F238E27FC236}">
              <a16:creationId xmlns:a16="http://schemas.microsoft.com/office/drawing/2014/main" id="{00000000-0008-0000-0500-0000EB000000}"/>
            </a:ext>
          </a:extLst>
        </xdr:cNvPr>
        <xdr:cNvSpPr>
          <a:spLocks/>
        </xdr:cNvSpPr>
      </xdr:nvSpPr>
      <xdr:spPr>
        <a:xfrm>
          <a:off x="8775422" y="5010150"/>
          <a:ext cx="694800" cy="750821"/>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342900</xdr:colOff>
      <xdr:row>19</xdr:row>
      <xdr:rowOff>361950</xdr:rowOff>
    </xdr:from>
    <xdr:to>
      <xdr:col>20</xdr:col>
      <xdr:colOff>1037700</xdr:colOff>
      <xdr:row>21</xdr:row>
      <xdr:rowOff>312671</xdr:rowOff>
    </xdr:to>
    <xdr:sp macro="" textlink="">
      <xdr:nvSpPr>
        <xdr:cNvPr id="236" name="Rechteck 235">
          <a:extLst>
            <a:ext uri="{FF2B5EF4-FFF2-40B4-BE49-F238E27FC236}">
              <a16:creationId xmlns:a16="http://schemas.microsoft.com/office/drawing/2014/main" id="{00000000-0008-0000-0500-0000EC000000}"/>
            </a:ext>
          </a:extLst>
        </xdr:cNvPr>
        <xdr:cNvSpPr>
          <a:spLocks/>
        </xdr:cNvSpPr>
      </xdr:nvSpPr>
      <xdr:spPr>
        <a:xfrm>
          <a:off x="7334250" y="5800725"/>
          <a:ext cx="694800" cy="750821"/>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1063486</xdr:colOff>
      <xdr:row>19</xdr:row>
      <xdr:rowOff>361950</xdr:rowOff>
    </xdr:from>
    <xdr:to>
      <xdr:col>20</xdr:col>
      <xdr:colOff>1758286</xdr:colOff>
      <xdr:row>21</xdr:row>
      <xdr:rowOff>312671</xdr:rowOff>
    </xdr:to>
    <xdr:sp macro="" textlink="">
      <xdr:nvSpPr>
        <xdr:cNvPr id="237" name="Rechteck 236">
          <a:extLst>
            <a:ext uri="{FF2B5EF4-FFF2-40B4-BE49-F238E27FC236}">
              <a16:creationId xmlns:a16="http://schemas.microsoft.com/office/drawing/2014/main" id="{00000000-0008-0000-0500-0000ED000000}"/>
            </a:ext>
          </a:extLst>
        </xdr:cNvPr>
        <xdr:cNvSpPr>
          <a:spLocks/>
        </xdr:cNvSpPr>
      </xdr:nvSpPr>
      <xdr:spPr>
        <a:xfrm>
          <a:off x="8054836" y="5800725"/>
          <a:ext cx="694800" cy="750821"/>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1784072</xdr:colOff>
      <xdr:row>19</xdr:row>
      <xdr:rowOff>361950</xdr:rowOff>
    </xdr:from>
    <xdr:to>
      <xdr:col>20</xdr:col>
      <xdr:colOff>2478872</xdr:colOff>
      <xdr:row>21</xdr:row>
      <xdr:rowOff>312671</xdr:rowOff>
    </xdr:to>
    <xdr:sp macro="" textlink="">
      <xdr:nvSpPr>
        <xdr:cNvPr id="238" name="Rechteck 237">
          <a:extLst>
            <a:ext uri="{FF2B5EF4-FFF2-40B4-BE49-F238E27FC236}">
              <a16:creationId xmlns:a16="http://schemas.microsoft.com/office/drawing/2014/main" id="{00000000-0008-0000-0500-0000EE000000}"/>
            </a:ext>
          </a:extLst>
        </xdr:cNvPr>
        <xdr:cNvSpPr>
          <a:spLocks/>
        </xdr:cNvSpPr>
      </xdr:nvSpPr>
      <xdr:spPr>
        <a:xfrm>
          <a:off x="8775422" y="5800725"/>
          <a:ext cx="694800" cy="750821"/>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342900</xdr:colOff>
      <xdr:row>26</xdr:row>
      <xdr:rowOff>171450</xdr:rowOff>
    </xdr:from>
    <xdr:to>
      <xdr:col>20</xdr:col>
      <xdr:colOff>1037700</xdr:colOff>
      <xdr:row>28</xdr:row>
      <xdr:rowOff>322196</xdr:rowOff>
    </xdr:to>
    <xdr:sp macro="" textlink="">
      <xdr:nvSpPr>
        <xdr:cNvPr id="239" name="Rechteck 238">
          <a:extLst>
            <a:ext uri="{FF2B5EF4-FFF2-40B4-BE49-F238E27FC236}">
              <a16:creationId xmlns:a16="http://schemas.microsoft.com/office/drawing/2014/main" id="{00000000-0008-0000-0500-0000EF000000}"/>
            </a:ext>
          </a:extLst>
        </xdr:cNvPr>
        <xdr:cNvSpPr>
          <a:spLocks/>
        </xdr:cNvSpPr>
      </xdr:nvSpPr>
      <xdr:spPr>
        <a:xfrm>
          <a:off x="7334250" y="8410575"/>
          <a:ext cx="694800" cy="750821"/>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1063486</xdr:colOff>
      <xdr:row>26</xdr:row>
      <xdr:rowOff>171450</xdr:rowOff>
    </xdr:from>
    <xdr:to>
      <xdr:col>20</xdr:col>
      <xdr:colOff>1758286</xdr:colOff>
      <xdr:row>28</xdr:row>
      <xdr:rowOff>322196</xdr:rowOff>
    </xdr:to>
    <xdr:sp macro="" textlink="">
      <xdr:nvSpPr>
        <xdr:cNvPr id="240" name="Rechteck 239">
          <a:extLst>
            <a:ext uri="{FF2B5EF4-FFF2-40B4-BE49-F238E27FC236}">
              <a16:creationId xmlns:a16="http://schemas.microsoft.com/office/drawing/2014/main" id="{00000000-0008-0000-0500-0000F0000000}"/>
            </a:ext>
          </a:extLst>
        </xdr:cNvPr>
        <xdr:cNvSpPr>
          <a:spLocks/>
        </xdr:cNvSpPr>
      </xdr:nvSpPr>
      <xdr:spPr>
        <a:xfrm>
          <a:off x="8054836" y="8410575"/>
          <a:ext cx="694800" cy="750821"/>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1784072</xdr:colOff>
      <xdr:row>26</xdr:row>
      <xdr:rowOff>171450</xdr:rowOff>
    </xdr:from>
    <xdr:to>
      <xdr:col>20</xdr:col>
      <xdr:colOff>2478872</xdr:colOff>
      <xdr:row>28</xdr:row>
      <xdr:rowOff>322196</xdr:rowOff>
    </xdr:to>
    <xdr:sp macro="" textlink="">
      <xdr:nvSpPr>
        <xdr:cNvPr id="241" name="Rechteck 240">
          <a:extLst>
            <a:ext uri="{FF2B5EF4-FFF2-40B4-BE49-F238E27FC236}">
              <a16:creationId xmlns:a16="http://schemas.microsoft.com/office/drawing/2014/main" id="{00000000-0008-0000-0500-0000F1000000}"/>
            </a:ext>
          </a:extLst>
        </xdr:cNvPr>
        <xdr:cNvSpPr>
          <a:spLocks/>
        </xdr:cNvSpPr>
      </xdr:nvSpPr>
      <xdr:spPr>
        <a:xfrm>
          <a:off x="8775422" y="8410575"/>
          <a:ext cx="694800" cy="750821"/>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342900</xdr:colOff>
      <xdr:row>28</xdr:row>
      <xdr:rowOff>361950</xdr:rowOff>
    </xdr:from>
    <xdr:to>
      <xdr:col>20</xdr:col>
      <xdr:colOff>1037700</xdr:colOff>
      <xdr:row>29</xdr:row>
      <xdr:rowOff>712721</xdr:rowOff>
    </xdr:to>
    <xdr:sp macro="" textlink="">
      <xdr:nvSpPr>
        <xdr:cNvPr id="242" name="Rechteck 241">
          <a:extLst>
            <a:ext uri="{FF2B5EF4-FFF2-40B4-BE49-F238E27FC236}">
              <a16:creationId xmlns:a16="http://schemas.microsoft.com/office/drawing/2014/main" id="{00000000-0008-0000-0500-0000F2000000}"/>
            </a:ext>
          </a:extLst>
        </xdr:cNvPr>
        <xdr:cNvSpPr>
          <a:spLocks/>
        </xdr:cNvSpPr>
      </xdr:nvSpPr>
      <xdr:spPr>
        <a:xfrm>
          <a:off x="7334250" y="9201150"/>
          <a:ext cx="694800" cy="750821"/>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1063486</xdr:colOff>
      <xdr:row>28</xdr:row>
      <xdr:rowOff>361950</xdr:rowOff>
    </xdr:from>
    <xdr:to>
      <xdr:col>20</xdr:col>
      <xdr:colOff>1758286</xdr:colOff>
      <xdr:row>29</xdr:row>
      <xdr:rowOff>712721</xdr:rowOff>
    </xdr:to>
    <xdr:sp macro="" textlink="">
      <xdr:nvSpPr>
        <xdr:cNvPr id="243" name="Rechteck 242">
          <a:extLst>
            <a:ext uri="{FF2B5EF4-FFF2-40B4-BE49-F238E27FC236}">
              <a16:creationId xmlns:a16="http://schemas.microsoft.com/office/drawing/2014/main" id="{00000000-0008-0000-0500-0000F3000000}"/>
            </a:ext>
          </a:extLst>
        </xdr:cNvPr>
        <xdr:cNvSpPr>
          <a:spLocks/>
        </xdr:cNvSpPr>
      </xdr:nvSpPr>
      <xdr:spPr>
        <a:xfrm>
          <a:off x="8054836" y="9201150"/>
          <a:ext cx="694800" cy="750821"/>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1784072</xdr:colOff>
      <xdr:row>28</xdr:row>
      <xdr:rowOff>361950</xdr:rowOff>
    </xdr:from>
    <xdr:to>
      <xdr:col>20</xdr:col>
      <xdr:colOff>2478872</xdr:colOff>
      <xdr:row>29</xdr:row>
      <xdr:rowOff>712721</xdr:rowOff>
    </xdr:to>
    <xdr:sp macro="" textlink="">
      <xdr:nvSpPr>
        <xdr:cNvPr id="244" name="Rechteck 243">
          <a:extLst>
            <a:ext uri="{FF2B5EF4-FFF2-40B4-BE49-F238E27FC236}">
              <a16:creationId xmlns:a16="http://schemas.microsoft.com/office/drawing/2014/main" id="{00000000-0008-0000-0500-0000F4000000}"/>
            </a:ext>
          </a:extLst>
        </xdr:cNvPr>
        <xdr:cNvSpPr>
          <a:spLocks/>
        </xdr:cNvSpPr>
      </xdr:nvSpPr>
      <xdr:spPr>
        <a:xfrm>
          <a:off x="8775422" y="9201150"/>
          <a:ext cx="694800" cy="750821"/>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mc:AlternateContent xmlns:mc="http://schemas.openxmlformats.org/markup-compatibility/2006">
    <mc:Choice xmlns:a14="http://schemas.microsoft.com/office/drawing/2010/main" Requires="a14">
      <xdr:twoCellAnchor>
        <xdr:from>
          <xdr:col>6</xdr:col>
          <xdr:colOff>66668</xdr:colOff>
          <xdr:row>18</xdr:row>
          <xdr:rowOff>9591</xdr:rowOff>
        </xdr:from>
        <xdr:to>
          <xdr:col>16</xdr:col>
          <xdr:colOff>76191</xdr:colOff>
          <xdr:row>18</xdr:row>
          <xdr:rowOff>203596</xdr:rowOff>
        </xdr:to>
        <xdr:grpSp>
          <xdr:nvGrpSpPr>
            <xdr:cNvPr id="246" name="Gruppieren 245">
              <a:extLst>
                <a:ext uri="{FF2B5EF4-FFF2-40B4-BE49-F238E27FC236}">
                  <a16:creationId xmlns:a16="http://schemas.microsoft.com/office/drawing/2014/main" id="{00000000-0008-0000-0500-0000F6000000}"/>
                </a:ext>
              </a:extLst>
            </xdr:cNvPr>
            <xdr:cNvGrpSpPr/>
          </xdr:nvGrpSpPr>
          <xdr:grpSpPr>
            <a:xfrm>
              <a:off x="4417688" y="5168331"/>
              <a:ext cx="2295523" cy="194005"/>
              <a:chOff x="3581316" y="2104863"/>
              <a:chExt cx="2247895" cy="276226"/>
            </a:xfrm>
          </xdr:grpSpPr>
          <xdr:sp macro="" textlink="">
            <xdr:nvSpPr>
              <xdr:cNvPr id="399488" name="Group Box 128" hidden="1">
                <a:extLst>
                  <a:ext uri="{63B3BB69-23CF-44E3-9099-C40C66FF867C}">
                    <a14:compatExt spid="_x0000_s399488"/>
                  </a:ext>
                  <a:ext uri="{FF2B5EF4-FFF2-40B4-BE49-F238E27FC236}">
                    <a16:creationId xmlns:a16="http://schemas.microsoft.com/office/drawing/2014/main" id="{00000000-0008-0000-0500-000080180600}"/>
                  </a:ext>
                </a:extLst>
              </xdr:cNvPr>
              <xdr:cNvSpPr/>
            </xdr:nvSpPr>
            <xdr:spPr bwMode="auto">
              <a:xfrm>
                <a:off x="3581316"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9489" name="Option Button 129" hidden="1">
                <a:extLst>
                  <a:ext uri="{63B3BB69-23CF-44E3-9099-C40C66FF867C}">
                    <a14:compatExt spid="_x0000_s399489"/>
                  </a:ext>
                  <a:ext uri="{FF2B5EF4-FFF2-40B4-BE49-F238E27FC236}">
                    <a16:creationId xmlns:a16="http://schemas.microsoft.com/office/drawing/2014/main" id="{00000000-0008-0000-0500-00008118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90" name="Option Button 130" hidden="1">
                <a:extLst>
                  <a:ext uri="{63B3BB69-23CF-44E3-9099-C40C66FF867C}">
                    <a14:compatExt spid="_x0000_s399490"/>
                  </a:ext>
                  <a:ext uri="{FF2B5EF4-FFF2-40B4-BE49-F238E27FC236}">
                    <a16:creationId xmlns:a16="http://schemas.microsoft.com/office/drawing/2014/main" id="{00000000-0008-0000-0500-00008218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91" name="Option Button 131" hidden="1">
                <a:extLst>
                  <a:ext uri="{63B3BB69-23CF-44E3-9099-C40C66FF867C}">
                    <a14:compatExt spid="_x0000_s399491"/>
                  </a:ext>
                  <a:ext uri="{FF2B5EF4-FFF2-40B4-BE49-F238E27FC236}">
                    <a16:creationId xmlns:a16="http://schemas.microsoft.com/office/drawing/2014/main" id="{00000000-0008-0000-0500-00008318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92" name="Option Button 132" hidden="1">
                <a:extLst>
                  <a:ext uri="{63B3BB69-23CF-44E3-9099-C40C66FF867C}">
                    <a14:compatExt spid="_x0000_s399492"/>
                  </a:ext>
                  <a:ext uri="{FF2B5EF4-FFF2-40B4-BE49-F238E27FC236}">
                    <a16:creationId xmlns:a16="http://schemas.microsoft.com/office/drawing/2014/main" id="{00000000-0008-0000-0500-00008418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93" name="Option Button 133" hidden="1">
                <a:extLst>
                  <a:ext uri="{63B3BB69-23CF-44E3-9099-C40C66FF867C}">
                    <a14:compatExt spid="_x0000_s399493"/>
                  </a:ext>
                  <a:ext uri="{FF2B5EF4-FFF2-40B4-BE49-F238E27FC236}">
                    <a16:creationId xmlns:a16="http://schemas.microsoft.com/office/drawing/2014/main" id="{00000000-0008-0000-0500-00008518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66668</xdr:colOff>
          <xdr:row>19</xdr:row>
          <xdr:rowOff>9591</xdr:rowOff>
        </xdr:from>
        <xdr:to>
          <xdr:col>16</xdr:col>
          <xdr:colOff>76191</xdr:colOff>
          <xdr:row>19</xdr:row>
          <xdr:rowOff>203596</xdr:rowOff>
        </xdr:to>
        <xdr:grpSp>
          <xdr:nvGrpSpPr>
            <xdr:cNvPr id="255" name="Gruppieren 254">
              <a:extLst>
                <a:ext uri="{FF2B5EF4-FFF2-40B4-BE49-F238E27FC236}">
                  <a16:creationId xmlns:a16="http://schemas.microsoft.com/office/drawing/2014/main" id="{00000000-0008-0000-0500-0000FF000000}"/>
                </a:ext>
              </a:extLst>
            </xdr:cNvPr>
            <xdr:cNvGrpSpPr/>
          </xdr:nvGrpSpPr>
          <xdr:grpSpPr>
            <a:xfrm>
              <a:off x="4417688" y="5564571"/>
              <a:ext cx="2295523" cy="194005"/>
              <a:chOff x="3581316" y="2104863"/>
              <a:chExt cx="2247895" cy="276226"/>
            </a:xfrm>
          </xdr:grpSpPr>
          <xdr:sp macro="" textlink="">
            <xdr:nvSpPr>
              <xdr:cNvPr id="399494" name="Group Box 134" hidden="1">
                <a:extLst>
                  <a:ext uri="{63B3BB69-23CF-44E3-9099-C40C66FF867C}">
                    <a14:compatExt spid="_x0000_s399494"/>
                  </a:ext>
                  <a:ext uri="{FF2B5EF4-FFF2-40B4-BE49-F238E27FC236}">
                    <a16:creationId xmlns:a16="http://schemas.microsoft.com/office/drawing/2014/main" id="{00000000-0008-0000-0500-000086180600}"/>
                  </a:ext>
                </a:extLst>
              </xdr:cNvPr>
              <xdr:cNvSpPr/>
            </xdr:nvSpPr>
            <xdr:spPr bwMode="auto">
              <a:xfrm>
                <a:off x="3581316"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9495" name="Option Button 135" hidden="1">
                <a:extLst>
                  <a:ext uri="{63B3BB69-23CF-44E3-9099-C40C66FF867C}">
                    <a14:compatExt spid="_x0000_s399495"/>
                  </a:ext>
                  <a:ext uri="{FF2B5EF4-FFF2-40B4-BE49-F238E27FC236}">
                    <a16:creationId xmlns:a16="http://schemas.microsoft.com/office/drawing/2014/main" id="{00000000-0008-0000-0500-00008718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96" name="Option Button 136" hidden="1">
                <a:extLst>
                  <a:ext uri="{63B3BB69-23CF-44E3-9099-C40C66FF867C}">
                    <a14:compatExt spid="_x0000_s399496"/>
                  </a:ext>
                  <a:ext uri="{FF2B5EF4-FFF2-40B4-BE49-F238E27FC236}">
                    <a16:creationId xmlns:a16="http://schemas.microsoft.com/office/drawing/2014/main" id="{00000000-0008-0000-0500-00008818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97" name="Option Button 137" hidden="1">
                <a:extLst>
                  <a:ext uri="{63B3BB69-23CF-44E3-9099-C40C66FF867C}">
                    <a14:compatExt spid="_x0000_s399497"/>
                  </a:ext>
                  <a:ext uri="{FF2B5EF4-FFF2-40B4-BE49-F238E27FC236}">
                    <a16:creationId xmlns:a16="http://schemas.microsoft.com/office/drawing/2014/main" id="{00000000-0008-0000-0500-00008918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98" name="Option Button 138" hidden="1">
                <a:extLst>
                  <a:ext uri="{63B3BB69-23CF-44E3-9099-C40C66FF867C}">
                    <a14:compatExt spid="_x0000_s399498"/>
                  </a:ext>
                  <a:ext uri="{FF2B5EF4-FFF2-40B4-BE49-F238E27FC236}">
                    <a16:creationId xmlns:a16="http://schemas.microsoft.com/office/drawing/2014/main" id="{00000000-0008-0000-0500-00008A18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99" name="Option Button 139" hidden="1">
                <a:extLst>
                  <a:ext uri="{63B3BB69-23CF-44E3-9099-C40C66FF867C}">
                    <a14:compatExt spid="_x0000_s399499"/>
                  </a:ext>
                  <a:ext uri="{FF2B5EF4-FFF2-40B4-BE49-F238E27FC236}">
                    <a16:creationId xmlns:a16="http://schemas.microsoft.com/office/drawing/2014/main" id="{00000000-0008-0000-0500-00008B18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66668</xdr:colOff>
          <xdr:row>20</xdr:row>
          <xdr:rowOff>9591</xdr:rowOff>
        </xdr:from>
        <xdr:to>
          <xdr:col>16</xdr:col>
          <xdr:colOff>76191</xdr:colOff>
          <xdr:row>20</xdr:row>
          <xdr:rowOff>203596</xdr:rowOff>
        </xdr:to>
        <xdr:grpSp>
          <xdr:nvGrpSpPr>
            <xdr:cNvPr id="264" name="Gruppieren 263">
              <a:extLst>
                <a:ext uri="{FF2B5EF4-FFF2-40B4-BE49-F238E27FC236}">
                  <a16:creationId xmlns:a16="http://schemas.microsoft.com/office/drawing/2014/main" id="{00000000-0008-0000-0500-000008010000}"/>
                </a:ext>
              </a:extLst>
            </xdr:cNvPr>
            <xdr:cNvGrpSpPr/>
          </xdr:nvGrpSpPr>
          <xdr:grpSpPr>
            <a:xfrm>
              <a:off x="4417688" y="5960811"/>
              <a:ext cx="2295523" cy="194005"/>
              <a:chOff x="3581316" y="2104863"/>
              <a:chExt cx="2247895" cy="276226"/>
            </a:xfrm>
          </xdr:grpSpPr>
          <xdr:sp macro="" textlink="">
            <xdr:nvSpPr>
              <xdr:cNvPr id="399500" name="Group Box 140" hidden="1">
                <a:extLst>
                  <a:ext uri="{63B3BB69-23CF-44E3-9099-C40C66FF867C}">
                    <a14:compatExt spid="_x0000_s399500"/>
                  </a:ext>
                  <a:ext uri="{FF2B5EF4-FFF2-40B4-BE49-F238E27FC236}">
                    <a16:creationId xmlns:a16="http://schemas.microsoft.com/office/drawing/2014/main" id="{00000000-0008-0000-0500-00008C180600}"/>
                  </a:ext>
                </a:extLst>
              </xdr:cNvPr>
              <xdr:cNvSpPr/>
            </xdr:nvSpPr>
            <xdr:spPr bwMode="auto">
              <a:xfrm>
                <a:off x="3581316"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9501" name="Option Button 141" hidden="1">
                <a:extLst>
                  <a:ext uri="{63B3BB69-23CF-44E3-9099-C40C66FF867C}">
                    <a14:compatExt spid="_x0000_s399501"/>
                  </a:ext>
                  <a:ext uri="{FF2B5EF4-FFF2-40B4-BE49-F238E27FC236}">
                    <a16:creationId xmlns:a16="http://schemas.microsoft.com/office/drawing/2014/main" id="{00000000-0008-0000-0500-00008D18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02" name="Option Button 142" hidden="1">
                <a:extLst>
                  <a:ext uri="{63B3BB69-23CF-44E3-9099-C40C66FF867C}">
                    <a14:compatExt spid="_x0000_s399502"/>
                  </a:ext>
                  <a:ext uri="{FF2B5EF4-FFF2-40B4-BE49-F238E27FC236}">
                    <a16:creationId xmlns:a16="http://schemas.microsoft.com/office/drawing/2014/main" id="{00000000-0008-0000-0500-00008E18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03" name="Option Button 143" hidden="1">
                <a:extLst>
                  <a:ext uri="{63B3BB69-23CF-44E3-9099-C40C66FF867C}">
                    <a14:compatExt spid="_x0000_s399503"/>
                  </a:ext>
                  <a:ext uri="{FF2B5EF4-FFF2-40B4-BE49-F238E27FC236}">
                    <a16:creationId xmlns:a16="http://schemas.microsoft.com/office/drawing/2014/main" id="{00000000-0008-0000-0500-00008F18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04" name="Option Button 144" hidden="1">
                <a:extLst>
                  <a:ext uri="{63B3BB69-23CF-44E3-9099-C40C66FF867C}">
                    <a14:compatExt spid="_x0000_s399504"/>
                  </a:ext>
                  <a:ext uri="{FF2B5EF4-FFF2-40B4-BE49-F238E27FC236}">
                    <a16:creationId xmlns:a16="http://schemas.microsoft.com/office/drawing/2014/main" id="{00000000-0008-0000-0500-00009018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05" name="Option Button 145" hidden="1">
                <a:extLst>
                  <a:ext uri="{63B3BB69-23CF-44E3-9099-C40C66FF867C}">
                    <a14:compatExt spid="_x0000_s399505"/>
                  </a:ext>
                  <a:ext uri="{FF2B5EF4-FFF2-40B4-BE49-F238E27FC236}">
                    <a16:creationId xmlns:a16="http://schemas.microsoft.com/office/drawing/2014/main" id="{00000000-0008-0000-0500-00009118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66668</xdr:colOff>
          <xdr:row>21</xdr:row>
          <xdr:rowOff>66</xdr:rowOff>
        </xdr:from>
        <xdr:to>
          <xdr:col>16</xdr:col>
          <xdr:colOff>76191</xdr:colOff>
          <xdr:row>21</xdr:row>
          <xdr:rowOff>194071</xdr:rowOff>
        </xdr:to>
        <xdr:grpSp>
          <xdr:nvGrpSpPr>
            <xdr:cNvPr id="273" name="Gruppieren 272">
              <a:extLst>
                <a:ext uri="{FF2B5EF4-FFF2-40B4-BE49-F238E27FC236}">
                  <a16:creationId xmlns:a16="http://schemas.microsoft.com/office/drawing/2014/main" id="{00000000-0008-0000-0500-000011010000}"/>
                </a:ext>
              </a:extLst>
            </xdr:cNvPr>
            <xdr:cNvGrpSpPr/>
          </xdr:nvGrpSpPr>
          <xdr:grpSpPr>
            <a:xfrm>
              <a:off x="4417688" y="6347526"/>
              <a:ext cx="2295523" cy="194005"/>
              <a:chOff x="3581316" y="2104863"/>
              <a:chExt cx="2247895" cy="276226"/>
            </a:xfrm>
          </xdr:grpSpPr>
          <xdr:sp macro="" textlink="">
            <xdr:nvSpPr>
              <xdr:cNvPr id="399506" name="Group Box 146" hidden="1">
                <a:extLst>
                  <a:ext uri="{63B3BB69-23CF-44E3-9099-C40C66FF867C}">
                    <a14:compatExt spid="_x0000_s399506"/>
                  </a:ext>
                  <a:ext uri="{FF2B5EF4-FFF2-40B4-BE49-F238E27FC236}">
                    <a16:creationId xmlns:a16="http://schemas.microsoft.com/office/drawing/2014/main" id="{00000000-0008-0000-0500-000092180600}"/>
                  </a:ext>
                </a:extLst>
              </xdr:cNvPr>
              <xdr:cNvSpPr/>
            </xdr:nvSpPr>
            <xdr:spPr bwMode="auto">
              <a:xfrm>
                <a:off x="3581316"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9507" name="Option Button 147" hidden="1">
                <a:extLst>
                  <a:ext uri="{63B3BB69-23CF-44E3-9099-C40C66FF867C}">
                    <a14:compatExt spid="_x0000_s399507"/>
                  </a:ext>
                  <a:ext uri="{FF2B5EF4-FFF2-40B4-BE49-F238E27FC236}">
                    <a16:creationId xmlns:a16="http://schemas.microsoft.com/office/drawing/2014/main" id="{00000000-0008-0000-0500-00009318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08" name="Option Button 148" hidden="1">
                <a:extLst>
                  <a:ext uri="{63B3BB69-23CF-44E3-9099-C40C66FF867C}">
                    <a14:compatExt spid="_x0000_s399508"/>
                  </a:ext>
                  <a:ext uri="{FF2B5EF4-FFF2-40B4-BE49-F238E27FC236}">
                    <a16:creationId xmlns:a16="http://schemas.microsoft.com/office/drawing/2014/main" id="{00000000-0008-0000-0500-00009418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09" name="Option Button 149" hidden="1">
                <a:extLst>
                  <a:ext uri="{63B3BB69-23CF-44E3-9099-C40C66FF867C}">
                    <a14:compatExt spid="_x0000_s399509"/>
                  </a:ext>
                  <a:ext uri="{FF2B5EF4-FFF2-40B4-BE49-F238E27FC236}">
                    <a16:creationId xmlns:a16="http://schemas.microsoft.com/office/drawing/2014/main" id="{00000000-0008-0000-0500-00009518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10" name="Option Button 150" hidden="1">
                <a:extLst>
                  <a:ext uri="{63B3BB69-23CF-44E3-9099-C40C66FF867C}">
                    <a14:compatExt spid="_x0000_s399510"/>
                  </a:ext>
                  <a:ext uri="{FF2B5EF4-FFF2-40B4-BE49-F238E27FC236}">
                    <a16:creationId xmlns:a16="http://schemas.microsoft.com/office/drawing/2014/main" id="{00000000-0008-0000-0500-00009618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11" name="Option Button 151" hidden="1">
                <a:extLst>
                  <a:ext uri="{63B3BB69-23CF-44E3-9099-C40C66FF867C}">
                    <a14:compatExt spid="_x0000_s399511"/>
                  </a:ext>
                  <a:ext uri="{FF2B5EF4-FFF2-40B4-BE49-F238E27FC236}">
                    <a16:creationId xmlns:a16="http://schemas.microsoft.com/office/drawing/2014/main" id="{00000000-0008-0000-0500-00009718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66668</xdr:colOff>
          <xdr:row>22</xdr:row>
          <xdr:rowOff>66</xdr:rowOff>
        </xdr:from>
        <xdr:to>
          <xdr:col>16</xdr:col>
          <xdr:colOff>76191</xdr:colOff>
          <xdr:row>22</xdr:row>
          <xdr:rowOff>194071</xdr:rowOff>
        </xdr:to>
        <xdr:grpSp>
          <xdr:nvGrpSpPr>
            <xdr:cNvPr id="282" name="Gruppieren 281">
              <a:extLst>
                <a:ext uri="{FF2B5EF4-FFF2-40B4-BE49-F238E27FC236}">
                  <a16:creationId xmlns:a16="http://schemas.microsoft.com/office/drawing/2014/main" id="{00000000-0008-0000-0500-00001A010000}"/>
                </a:ext>
              </a:extLst>
            </xdr:cNvPr>
            <xdr:cNvGrpSpPr/>
          </xdr:nvGrpSpPr>
          <xdr:grpSpPr>
            <a:xfrm>
              <a:off x="4417688" y="6743766"/>
              <a:ext cx="2295523" cy="194005"/>
              <a:chOff x="3581316" y="2104863"/>
              <a:chExt cx="2247895" cy="276226"/>
            </a:xfrm>
          </xdr:grpSpPr>
          <xdr:sp macro="" textlink="">
            <xdr:nvSpPr>
              <xdr:cNvPr id="399512" name="Group Box 152" hidden="1">
                <a:extLst>
                  <a:ext uri="{63B3BB69-23CF-44E3-9099-C40C66FF867C}">
                    <a14:compatExt spid="_x0000_s399512"/>
                  </a:ext>
                  <a:ext uri="{FF2B5EF4-FFF2-40B4-BE49-F238E27FC236}">
                    <a16:creationId xmlns:a16="http://schemas.microsoft.com/office/drawing/2014/main" id="{00000000-0008-0000-0500-000098180600}"/>
                  </a:ext>
                </a:extLst>
              </xdr:cNvPr>
              <xdr:cNvSpPr/>
            </xdr:nvSpPr>
            <xdr:spPr bwMode="auto">
              <a:xfrm>
                <a:off x="3581316"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9513" name="Option Button 153" hidden="1">
                <a:extLst>
                  <a:ext uri="{63B3BB69-23CF-44E3-9099-C40C66FF867C}">
                    <a14:compatExt spid="_x0000_s399513"/>
                  </a:ext>
                  <a:ext uri="{FF2B5EF4-FFF2-40B4-BE49-F238E27FC236}">
                    <a16:creationId xmlns:a16="http://schemas.microsoft.com/office/drawing/2014/main" id="{00000000-0008-0000-0500-00009918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14" name="Option Button 154" hidden="1">
                <a:extLst>
                  <a:ext uri="{63B3BB69-23CF-44E3-9099-C40C66FF867C}">
                    <a14:compatExt spid="_x0000_s399514"/>
                  </a:ext>
                  <a:ext uri="{FF2B5EF4-FFF2-40B4-BE49-F238E27FC236}">
                    <a16:creationId xmlns:a16="http://schemas.microsoft.com/office/drawing/2014/main" id="{00000000-0008-0000-0500-00009A18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15" name="Option Button 155" hidden="1">
                <a:extLst>
                  <a:ext uri="{63B3BB69-23CF-44E3-9099-C40C66FF867C}">
                    <a14:compatExt spid="_x0000_s399515"/>
                  </a:ext>
                  <a:ext uri="{FF2B5EF4-FFF2-40B4-BE49-F238E27FC236}">
                    <a16:creationId xmlns:a16="http://schemas.microsoft.com/office/drawing/2014/main" id="{00000000-0008-0000-0500-00009B18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16" name="Option Button 156" hidden="1">
                <a:extLst>
                  <a:ext uri="{63B3BB69-23CF-44E3-9099-C40C66FF867C}">
                    <a14:compatExt spid="_x0000_s399516"/>
                  </a:ext>
                  <a:ext uri="{FF2B5EF4-FFF2-40B4-BE49-F238E27FC236}">
                    <a16:creationId xmlns:a16="http://schemas.microsoft.com/office/drawing/2014/main" id="{00000000-0008-0000-0500-00009C18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17" name="Option Button 157" hidden="1">
                <a:extLst>
                  <a:ext uri="{63B3BB69-23CF-44E3-9099-C40C66FF867C}">
                    <a14:compatExt spid="_x0000_s399517"/>
                  </a:ext>
                  <a:ext uri="{FF2B5EF4-FFF2-40B4-BE49-F238E27FC236}">
                    <a16:creationId xmlns:a16="http://schemas.microsoft.com/office/drawing/2014/main" id="{00000000-0008-0000-0500-00009D18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20</xdr:col>
      <xdr:colOff>57150</xdr:colOff>
      <xdr:row>9</xdr:row>
      <xdr:rowOff>85724</xdr:rowOff>
    </xdr:from>
    <xdr:to>
      <xdr:col>21</xdr:col>
      <xdr:colOff>133349</xdr:colOff>
      <xdr:row>14</xdr:row>
      <xdr:rowOff>219074</xdr:rowOff>
    </xdr:to>
    <xdr:graphicFrame macro="">
      <xdr:nvGraphicFramePr>
        <xdr:cNvPr id="290" name="Diagramm 289">
          <a:extLst>
            <a:ext uri="{FF2B5EF4-FFF2-40B4-BE49-F238E27FC236}">
              <a16:creationId xmlns:a16="http://schemas.microsoft.com/office/drawing/2014/main" id="{00000000-0008-0000-0500-000022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20</xdr:col>
      <xdr:colOff>57150</xdr:colOff>
      <xdr:row>17</xdr:row>
      <xdr:rowOff>66674</xdr:rowOff>
    </xdr:from>
    <xdr:to>
      <xdr:col>21</xdr:col>
      <xdr:colOff>133349</xdr:colOff>
      <xdr:row>22</xdr:row>
      <xdr:rowOff>219074</xdr:rowOff>
    </xdr:to>
    <xdr:graphicFrame macro="">
      <xdr:nvGraphicFramePr>
        <xdr:cNvPr id="291" name="Diagramm 290">
          <a:extLst>
            <a:ext uri="{FF2B5EF4-FFF2-40B4-BE49-F238E27FC236}">
              <a16:creationId xmlns:a16="http://schemas.microsoft.com/office/drawing/2014/main" id="{00000000-0008-0000-0500-000023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mc:AlternateContent xmlns:mc="http://schemas.openxmlformats.org/markup-compatibility/2006">
    <mc:Choice xmlns:a14="http://schemas.microsoft.com/office/drawing/2010/main" Requires="a14">
      <xdr:twoCellAnchor>
        <xdr:from>
          <xdr:col>6</xdr:col>
          <xdr:colOff>66668</xdr:colOff>
          <xdr:row>27</xdr:row>
          <xdr:rowOff>19016</xdr:rowOff>
        </xdr:from>
        <xdr:to>
          <xdr:col>16</xdr:col>
          <xdr:colOff>76191</xdr:colOff>
          <xdr:row>27</xdr:row>
          <xdr:rowOff>188312</xdr:rowOff>
        </xdr:to>
        <xdr:grpSp>
          <xdr:nvGrpSpPr>
            <xdr:cNvPr id="293" name="Gruppieren 292">
              <a:extLst>
                <a:ext uri="{FF2B5EF4-FFF2-40B4-BE49-F238E27FC236}">
                  <a16:creationId xmlns:a16="http://schemas.microsoft.com/office/drawing/2014/main" id="{00000000-0008-0000-0500-000025010000}"/>
                </a:ext>
              </a:extLst>
            </xdr:cNvPr>
            <xdr:cNvGrpSpPr/>
          </xdr:nvGrpSpPr>
          <xdr:grpSpPr>
            <a:xfrm>
              <a:off x="4417688" y="8545796"/>
              <a:ext cx="2295523" cy="169296"/>
              <a:chOff x="3581316" y="2104844"/>
              <a:chExt cx="2247895" cy="276225"/>
            </a:xfrm>
          </xdr:grpSpPr>
          <xdr:sp macro="" textlink="">
            <xdr:nvSpPr>
              <xdr:cNvPr id="399518" name="Group Box 158" hidden="1">
                <a:extLst>
                  <a:ext uri="{63B3BB69-23CF-44E3-9099-C40C66FF867C}">
                    <a14:compatExt spid="_x0000_s399518"/>
                  </a:ext>
                  <a:ext uri="{FF2B5EF4-FFF2-40B4-BE49-F238E27FC236}">
                    <a16:creationId xmlns:a16="http://schemas.microsoft.com/office/drawing/2014/main" id="{00000000-0008-0000-0500-00009E180600}"/>
                  </a:ext>
                </a:extLst>
              </xdr:cNvPr>
              <xdr:cNvSpPr/>
            </xdr:nvSpPr>
            <xdr:spPr bwMode="auto">
              <a:xfrm>
                <a:off x="3581316" y="2104844"/>
                <a:ext cx="2247895" cy="276225"/>
              </a:xfrm>
              <a:prstGeom prst="rect">
                <a:avLst/>
              </a:prstGeom>
              <a:noFill/>
              <a:ln w="9525">
                <a:miter lim="800000"/>
                <a:headEnd/>
                <a:tailEnd/>
              </a:ln>
              <a:extLst>
                <a:ext uri="{909E8E84-426E-40DD-AFC4-6F175D3DCCD1}">
                  <a14:hiddenFill>
                    <a:noFill/>
                  </a14:hiddenFill>
                </a:ext>
              </a:extLst>
            </xdr:spPr>
          </xdr:sp>
          <xdr:sp macro="" textlink="">
            <xdr:nvSpPr>
              <xdr:cNvPr id="399519" name="Option Button 159" hidden="1">
                <a:extLst>
                  <a:ext uri="{63B3BB69-23CF-44E3-9099-C40C66FF867C}">
                    <a14:compatExt spid="_x0000_s399519"/>
                  </a:ext>
                  <a:ext uri="{FF2B5EF4-FFF2-40B4-BE49-F238E27FC236}">
                    <a16:creationId xmlns:a16="http://schemas.microsoft.com/office/drawing/2014/main" id="{00000000-0008-0000-0500-00009F180600}"/>
                  </a:ext>
                </a:extLst>
              </xdr:cNvPr>
              <xdr:cNvSpPr/>
            </xdr:nvSpPr>
            <xdr:spPr bwMode="auto">
              <a:xfrm>
                <a:off x="3705226" y="2152660"/>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20" name="Option Button 160" hidden="1">
                <a:extLst>
                  <a:ext uri="{63B3BB69-23CF-44E3-9099-C40C66FF867C}">
                    <a14:compatExt spid="_x0000_s399520"/>
                  </a:ext>
                  <a:ext uri="{FF2B5EF4-FFF2-40B4-BE49-F238E27FC236}">
                    <a16:creationId xmlns:a16="http://schemas.microsoft.com/office/drawing/2014/main" id="{00000000-0008-0000-0500-0000A0180600}"/>
                  </a:ext>
                </a:extLst>
              </xdr:cNvPr>
              <xdr:cNvSpPr/>
            </xdr:nvSpPr>
            <xdr:spPr bwMode="auto">
              <a:xfrm>
                <a:off x="4143376" y="2152660"/>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21" name="Option Button 161" hidden="1">
                <a:extLst>
                  <a:ext uri="{63B3BB69-23CF-44E3-9099-C40C66FF867C}">
                    <a14:compatExt spid="_x0000_s399521"/>
                  </a:ext>
                  <a:ext uri="{FF2B5EF4-FFF2-40B4-BE49-F238E27FC236}">
                    <a16:creationId xmlns:a16="http://schemas.microsoft.com/office/drawing/2014/main" id="{00000000-0008-0000-0500-0000A1180600}"/>
                  </a:ext>
                </a:extLst>
              </xdr:cNvPr>
              <xdr:cNvSpPr/>
            </xdr:nvSpPr>
            <xdr:spPr bwMode="auto">
              <a:xfrm>
                <a:off x="4581525" y="2152660"/>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22" name="Option Button 162" hidden="1">
                <a:extLst>
                  <a:ext uri="{63B3BB69-23CF-44E3-9099-C40C66FF867C}">
                    <a14:compatExt spid="_x0000_s399522"/>
                  </a:ext>
                  <a:ext uri="{FF2B5EF4-FFF2-40B4-BE49-F238E27FC236}">
                    <a16:creationId xmlns:a16="http://schemas.microsoft.com/office/drawing/2014/main" id="{00000000-0008-0000-0500-0000A2180600}"/>
                  </a:ext>
                </a:extLst>
              </xdr:cNvPr>
              <xdr:cNvSpPr/>
            </xdr:nvSpPr>
            <xdr:spPr bwMode="auto">
              <a:xfrm>
                <a:off x="5019675" y="2152660"/>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23" name="Option Button 163" hidden="1">
                <a:extLst>
                  <a:ext uri="{63B3BB69-23CF-44E3-9099-C40C66FF867C}">
                    <a14:compatExt spid="_x0000_s399523"/>
                  </a:ext>
                  <a:ext uri="{FF2B5EF4-FFF2-40B4-BE49-F238E27FC236}">
                    <a16:creationId xmlns:a16="http://schemas.microsoft.com/office/drawing/2014/main" id="{00000000-0008-0000-0500-0000A3180600}"/>
                  </a:ext>
                </a:extLst>
              </xdr:cNvPr>
              <xdr:cNvSpPr/>
            </xdr:nvSpPr>
            <xdr:spPr bwMode="auto">
              <a:xfrm>
                <a:off x="5457824" y="2152660"/>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66668</xdr:colOff>
          <xdr:row>28</xdr:row>
          <xdr:rowOff>9491</xdr:rowOff>
        </xdr:from>
        <xdr:to>
          <xdr:col>16</xdr:col>
          <xdr:colOff>76191</xdr:colOff>
          <xdr:row>28</xdr:row>
          <xdr:rowOff>178787</xdr:rowOff>
        </xdr:to>
        <xdr:grpSp>
          <xdr:nvGrpSpPr>
            <xdr:cNvPr id="302" name="Gruppieren 301">
              <a:extLst>
                <a:ext uri="{FF2B5EF4-FFF2-40B4-BE49-F238E27FC236}">
                  <a16:creationId xmlns:a16="http://schemas.microsoft.com/office/drawing/2014/main" id="{00000000-0008-0000-0500-00002E010000}"/>
                </a:ext>
              </a:extLst>
            </xdr:cNvPr>
            <xdr:cNvGrpSpPr/>
          </xdr:nvGrpSpPr>
          <xdr:grpSpPr>
            <a:xfrm>
              <a:off x="4417688" y="8932511"/>
              <a:ext cx="2295523" cy="169296"/>
              <a:chOff x="3581316" y="2104844"/>
              <a:chExt cx="2247895" cy="276225"/>
            </a:xfrm>
          </xdr:grpSpPr>
          <xdr:sp macro="" textlink="">
            <xdr:nvSpPr>
              <xdr:cNvPr id="399524" name="Group Box 164" hidden="1">
                <a:extLst>
                  <a:ext uri="{63B3BB69-23CF-44E3-9099-C40C66FF867C}">
                    <a14:compatExt spid="_x0000_s399524"/>
                  </a:ext>
                  <a:ext uri="{FF2B5EF4-FFF2-40B4-BE49-F238E27FC236}">
                    <a16:creationId xmlns:a16="http://schemas.microsoft.com/office/drawing/2014/main" id="{00000000-0008-0000-0500-0000A4180600}"/>
                  </a:ext>
                </a:extLst>
              </xdr:cNvPr>
              <xdr:cNvSpPr/>
            </xdr:nvSpPr>
            <xdr:spPr bwMode="auto">
              <a:xfrm>
                <a:off x="3581316" y="2104844"/>
                <a:ext cx="2247895" cy="276225"/>
              </a:xfrm>
              <a:prstGeom prst="rect">
                <a:avLst/>
              </a:prstGeom>
              <a:noFill/>
              <a:ln w="9525">
                <a:miter lim="800000"/>
                <a:headEnd/>
                <a:tailEnd/>
              </a:ln>
              <a:extLst>
                <a:ext uri="{909E8E84-426E-40DD-AFC4-6F175D3DCCD1}">
                  <a14:hiddenFill>
                    <a:noFill/>
                  </a14:hiddenFill>
                </a:ext>
              </a:extLst>
            </xdr:spPr>
          </xdr:sp>
          <xdr:sp macro="" textlink="">
            <xdr:nvSpPr>
              <xdr:cNvPr id="399525" name="Option Button 165" hidden="1">
                <a:extLst>
                  <a:ext uri="{63B3BB69-23CF-44E3-9099-C40C66FF867C}">
                    <a14:compatExt spid="_x0000_s399525"/>
                  </a:ext>
                  <a:ext uri="{FF2B5EF4-FFF2-40B4-BE49-F238E27FC236}">
                    <a16:creationId xmlns:a16="http://schemas.microsoft.com/office/drawing/2014/main" id="{00000000-0008-0000-0500-0000A5180600}"/>
                  </a:ext>
                </a:extLst>
              </xdr:cNvPr>
              <xdr:cNvSpPr/>
            </xdr:nvSpPr>
            <xdr:spPr bwMode="auto">
              <a:xfrm>
                <a:off x="3705226" y="2152660"/>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26" name="Option Button 166" hidden="1">
                <a:extLst>
                  <a:ext uri="{63B3BB69-23CF-44E3-9099-C40C66FF867C}">
                    <a14:compatExt spid="_x0000_s399526"/>
                  </a:ext>
                  <a:ext uri="{FF2B5EF4-FFF2-40B4-BE49-F238E27FC236}">
                    <a16:creationId xmlns:a16="http://schemas.microsoft.com/office/drawing/2014/main" id="{00000000-0008-0000-0500-0000A6180600}"/>
                  </a:ext>
                </a:extLst>
              </xdr:cNvPr>
              <xdr:cNvSpPr/>
            </xdr:nvSpPr>
            <xdr:spPr bwMode="auto">
              <a:xfrm>
                <a:off x="4143376" y="2152660"/>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27" name="Option Button 167" hidden="1">
                <a:extLst>
                  <a:ext uri="{63B3BB69-23CF-44E3-9099-C40C66FF867C}">
                    <a14:compatExt spid="_x0000_s399527"/>
                  </a:ext>
                  <a:ext uri="{FF2B5EF4-FFF2-40B4-BE49-F238E27FC236}">
                    <a16:creationId xmlns:a16="http://schemas.microsoft.com/office/drawing/2014/main" id="{00000000-0008-0000-0500-0000A7180600}"/>
                  </a:ext>
                </a:extLst>
              </xdr:cNvPr>
              <xdr:cNvSpPr/>
            </xdr:nvSpPr>
            <xdr:spPr bwMode="auto">
              <a:xfrm>
                <a:off x="4581525" y="2152660"/>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28" name="Option Button 168" hidden="1">
                <a:extLst>
                  <a:ext uri="{63B3BB69-23CF-44E3-9099-C40C66FF867C}">
                    <a14:compatExt spid="_x0000_s399528"/>
                  </a:ext>
                  <a:ext uri="{FF2B5EF4-FFF2-40B4-BE49-F238E27FC236}">
                    <a16:creationId xmlns:a16="http://schemas.microsoft.com/office/drawing/2014/main" id="{00000000-0008-0000-0500-0000A8180600}"/>
                  </a:ext>
                </a:extLst>
              </xdr:cNvPr>
              <xdr:cNvSpPr/>
            </xdr:nvSpPr>
            <xdr:spPr bwMode="auto">
              <a:xfrm>
                <a:off x="5019675" y="2152660"/>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29" name="Option Button 169" hidden="1">
                <a:extLst>
                  <a:ext uri="{63B3BB69-23CF-44E3-9099-C40C66FF867C}">
                    <a14:compatExt spid="_x0000_s399529"/>
                  </a:ext>
                  <a:ext uri="{FF2B5EF4-FFF2-40B4-BE49-F238E27FC236}">
                    <a16:creationId xmlns:a16="http://schemas.microsoft.com/office/drawing/2014/main" id="{00000000-0008-0000-0500-0000A9180600}"/>
                  </a:ext>
                </a:extLst>
              </xdr:cNvPr>
              <xdr:cNvSpPr/>
            </xdr:nvSpPr>
            <xdr:spPr bwMode="auto">
              <a:xfrm>
                <a:off x="5457824" y="2152660"/>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20</xdr:col>
      <xdr:colOff>342900</xdr:colOff>
      <xdr:row>30</xdr:row>
      <xdr:rowOff>180975</xdr:rowOff>
    </xdr:from>
    <xdr:to>
      <xdr:col>20</xdr:col>
      <xdr:colOff>1037700</xdr:colOff>
      <xdr:row>32</xdr:row>
      <xdr:rowOff>331721</xdr:rowOff>
    </xdr:to>
    <xdr:sp macro="" textlink="">
      <xdr:nvSpPr>
        <xdr:cNvPr id="310" name="Rechteck 309">
          <a:extLst>
            <a:ext uri="{FF2B5EF4-FFF2-40B4-BE49-F238E27FC236}">
              <a16:creationId xmlns:a16="http://schemas.microsoft.com/office/drawing/2014/main" id="{00000000-0008-0000-0500-000036010000}"/>
            </a:ext>
          </a:extLst>
        </xdr:cNvPr>
        <xdr:cNvSpPr>
          <a:spLocks/>
        </xdr:cNvSpPr>
      </xdr:nvSpPr>
      <xdr:spPr>
        <a:xfrm>
          <a:off x="7334250" y="10572750"/>
          <a:ext cx="694800" cy="750821"/>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1063486</xdr:colOff>
      <xdr:row>30</xdr:row>
      <xdr:rowOff>180975</xdr:rowOff>
    </xdr:from>
    <xdr:to>
      <xdr:col>20</xdr:col>
      <xdr:colOff>1758286</xdr:colOff>
      <xdr:row>32</xdr:row>
      <xdr:rowOff>331721</xdr:rowOff>
    </xdr:to>
    <xdr:sp macro="" textlink="">
      <xdr:nvSpPr>
        <xdr:cNvPr id="311" name="Rechteck 310">
          <a:extLst>
            <a:ext uri="{FF2B5EF4-FFF2-40B4-BE49-F238E27FC236}">
              <a16:creationId xmlns:a16="http://schemas.microsoft.com/office/drawing/2014/main" id="{00000000-0008-0000-0500-000037010000}"/>
            </a:ext>
          </a:extLst>
        </xdr:cNvPr>
        <xdr:cNvSpPr>
          <a:spLocks/>
        </xdr:cNvSpPr>
      </xdr:nvSpPr>
      <xdr:spPr>
        <a:xfrm>
          <a:off x="8054836" y="10572750"/>
          <a:ext cx="694800" cy="750821"/>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1784072</xdr:colOff>
      <xdr:row>30</xdr:row>
      <xdr:rowOff>180975</xdr:rowOff>
    </xdr:from>
    <xdr:to>
      <xdr:col>20</xdr:col>
      <xdr:colOff>2478872</xdr:colOff>
      <xdr:row>32</xdr:row>
      <xdr:rowOff>331721</xdr:rowOff>
    </xdr:to>
    <xdr:sp macro="" textlink="">
      <xdr:nvSpPr>
        <xdr:cNvPr id="312" name="Rechteck 311">
          <a:extLst>
            <a:ext uri="{FF2B5EF4-FFF2-40B4-BE49-F238E27FC236}">
              <a16:creationId xmlns:a16="http://schemas.microsoft.com/office/drawing/2014/main" id="{00000000-0008-0000-0500-000038010000}"/>
            </a:ext>
          </a:extLst>
        </xdr:cNvPr>
        <xdr:cNvSpPr>
          <a:spLocks/>
        </xdr:cNvSpPr>
      </xdr:nvSpPr>
      <xdr:spPr>
        <a:xfrm>
          <a:off x="8775422" y="10572750"/>
          <a:ext cx="694800" cy="750821"/>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342900</xdr:colOff>
      <xdr:row>32</xdr:row>
      <xdr:rowOff>371475</xdr:rowOff>
    </xdr:from>
    <xdr:to>
      <xdr:col>20</xdr:col>
      <xdr:colOff>1037700</xdr:colOff>
      <xdr:row>34</xdr:row>
      <xdr:rowOff>322196</xdr:rowOff>
    </xdr:to>
    <xdr:sp macro="" textlink="">
      <xdr:nvSpPr>
        <xdr:cNvPr id="313" name="Rechteck 312">
          <a:extLst>
            <a:ext uri="{FF2B5EF4-FFF2-40B4-BE49-F238E27FC236}">
              <a16:creationId xmlns:a16="http://schemas.microsoft.com/office/drawing/2014/main" id="{00000000-0008-0000-0500-000039010000}"/>
            </a:ext>
          </a:extLst>
        </xdr:cNvPr>
        <xdr:cNvSpPr>
          <a:spLocks/>
        </xdr:cNvSpPr>
      </xdr:nvSpPr>
      <xdr:spPr>
        <a:xfrm>
          <a:off x="7334250" y="11363325"/>
          <a:ext cx="694800" cy="750821"/>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1063486</xdr:colOff>
      <xdr:row>32</xdr:row>
      <xdr:rowOff>371475</xdr:rowOff>
    </xdr:from>
    <xdr:to>
      <xdr:col>20</xdr:col>
      <xdr:colOff>1758286</xdr:colOff>
      <xdr:row>34</xdr:row>
      <xdr:rowOff>322196</xdr:rowOff>
    </xdr:to>
    <xdr:sp macro="" textlink="">
      <xdr:nvSpPr>
        <xdr:cNvPr id="314" name="Rechteck 313">
          <a:extLst>
            <a:ext uri="{FF2B5EF4-FFF2-40B4-BE49-F238E27FC236}">
              <a16:creationId xmlns:a16="http://schemas.microsoft.com/office/drawing/2014/main" id="{00000000-0008-0000-0500-00003A010000}"/>
            </a:ext>
          </a:extLst>
        </xdr:cNvPr>
        <xdr:cNvSpPr>
          <a:spLocks/>
        </xdr:cNvSpPr>
      </xdr:nvSpPr>
      <xdr:spPr>
        <a:xfrm>
          <a:off x="8054836" y="11363325"/>
          <a:ext cx="694800" cy="750821"/>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1784072</xdr:colOff>
      <xdr:row>32</xdr:row>
      <xdr:rowOff>371475</xdr:rowOff>
    </xdr:from>
    <xdr:to>
      <xdr:col>20</xdr:col>
      <xdr:colOff>2478872</xdr:colOff>
      <xdr:row>34</xdr:row>
      <xdr:rowOff>322196</xdr:rowOff>
    </xdr:to>
    <xdr:sp macro="" textlink="">
      <xdr:nvSpPr>
        <xdr:cNvPr id="315" name="Rechteck 314">
          <a:extLst>
            <a:ext uri="{FF2B5EF4-FFF2-40B4-BE49-F238E27FC236}">
              <a16:creationId xmlns:a16="http://schemas.microsoft.com/office/drawing/2014/main" id="{00000000-0008-0000-0500-00003B010000}"/>
            </a:ext>
          </a:extLst>
        </xdr:cNvPr>
        <xdr:cNvSpPr>
          <a:spLocks/>
        </xdr:cNvSpPr>
      </xdr:nvSpPr>
      <xdr:spPr>
        <a:xfrm>
          <a:off x="8775422" y="11363325"/>
          <a:ext cx="694800" cy="750821"/>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57150</xdr:colOff>
      <xdr:row>26</xdr:row>
      <xdr:rowOff>66674</xdr:rowOff>
    </xdr:from>
    <xdr:to>
      <xdr:col>21</xdr:col>
      <xdr:colOff>133349</xdr:colOff>
      <xdr:row>29</xdr:row>
      <xdr:rowOff>1019174</xdr:rowOff>
    </xdr:to>
    <xdr:graphicFrame macro="">
      <xdr:nvGraphicFramePr>
        <xdr:cNvPr id="316" name="Diagramm 315">
          <a:extLst>
            <a:ext uri="{FF2B5EF4-FFF2-40B4-BE49-F238E27FC236}">
              <a16:creationId xmlns:a16="http://schemas.microsoft.com/office/drawing/2014/main" id="{00000000-0008-0000-0500-00003C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20</xdr:col>
      <xdr:colOff>342900</xdr:colOff>
      <xdr:row>39</xdr:row>
      <xdr:rowOff>171450</xdr:rowOff>
    </xdr:from>
    <xdr:to>
      <xdr:col>20</xdr:col>
      <xdr:colOff>1037700</xdr:colOff>
      <xdr:row>41</xdr:row>
      <xdr:rowOff>322196</xdr:rowOff>
    </xdr:to>
    <xdr:sp macro="" textlink="">
      <xdr:nvSpPr>
        <xdr:cNvPr id="317" name="Rechteck 316">
          <a:extLst>
            <a:ext uri="{FF2B5EF4-FFF2-40B4-BE49-F238E27FC236}">
              <a16:creationId xmlns:a16="http://schemas.microsoft.com/office/drawing/2014/main" id="{00000000-0008-0000-0500-00003D010000}"/>
            </a:ext>
          </a:extLst>
        </xdr:cNvPr>
        <xdr:cNvSpPr>
          <a:spLocks/>
        </xdr:cNvSpPr>
      </xdr:nvSpPr>
      <xdr:spPr>
        <a:xfrm>
          <a:off x="7334250" y="13963650"/>
          <a:ext cx="694800" cy="750821"/>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1063486</xdr:colOff>
      <xdr:row>39</xdr:row>
      <xdr:rowOff>171450</xdr:rowOff>
    </xdr:from>
    <xdr:to>
      <xdr:col>20</xdr:col>
      <xdr:colOff>1758286</xdr:colOff>
      <xdr:row>41</xdr:row>
      <xdr:rowOff>322196</xdr:rowOff>
    </xdr:to>
    <xdr:sp macro="" textlink="">
      <xdr:nvSpPr>
        <xdr:cNvPr id="318" name="Rechteck 317">
          <a:extLst>
            <a:ext uri="{FF2B5EF4-FFF2-40B4-BE49-F238E27FC236}">
              <a16:creationId xmlns:a16="http://schemas.microsoft.com/office/drawing/2014/main" id="{00000000-0008-0000-0500-00003E010000}"/>
            </a:ext>
          </a:extLst>
        </xdr:cNvPr>
        <xdr:cNvSpPr>
          <a:spLocks/>
        </xdr:cNvSpPr>
      </xdr:nvSpPr>
      <xdr:spPr>
        <a:xfrm>
          <a:off x="8054836" y="13963650"/>
          <a:ext cx="694800" cy="750821"/>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1784072</xdr:colOff>
      <xdr:row>39</xdr:row>
      <xdr:rowOff>171450</xdr:rowOff>
    </xdr:from>
    <xdr:to>
      <xdr:col>20</xdr:col>
      <xdr:colOff>2478872</xdr:colOff>
      <xdr:row>41</xdr:row>
      <xdr:rowOff>322196</xdr:rowOff>
    </xdr:to>
    <xdr:sp macro="" textlink="">
      <xdr:nvSpPr>
        <xdr:cNvPr id="319" name="Rechteck 318">
          <a:extLst>
            <a:ext uri="{FF2B5EF4-FFF2-40B4-BE49-F238E27FC236}">
              <a16:creationId xmlns:a16="http://schemas.microsoft.com/office/drawing/2014/main" id="{00000000-0008-0000-0500-00003F010000}"/>
            </a:ext>
          </a:extLst>
        </xdr:cNvPr>
        <xdr:cNvSpPr>
          <a:spLocks/>
        </xdr:cNvSpPr>
      </xdr:nvSpPr>
      <xdr:spPr>
        <a:xfrm>
          <a:off x="8775422" y="13963650"/>
          <a:ext cx="694800" cy="750821"/>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342900</xdr:colOff>
      <xdr:row>41</xdr:row>
      <xdr:rowOff>361950</xdr:rowOff>
    </xdr:from>
    <xdr:to>
      <xdr:col>20</xdr:col>
      <xdr:colOff>1037700</xdr:colOff>
      <xdr:row>43</xdr:row>
      <xdr:rowOff>312671</xdr:rowOff>
    </xdr:to>
    <xdr:sp macro="" textlink="">
      <xdr:nvSpPr>
        <xdr:cNvPr id="320" name="Rechteck 319">
          <a:extLst>
            <a:ext uri="{FF2B5EF4-FFF2-40B4-BE49-F238E27FC236}">
              <a16:creationId xmlns:a16="http://schemas.microsoft.com/office/drawing/2014/main" id="{00000000-0008-0000-0500-000040010000}"/>
            </a:ext>
          </a:extLst>
        </xdr:cNvPr>
        <xdr:cNvSpPr>
          <a:spLocks/>
        </xdr:cNvSpPr>
      </xdr:nvSpPr>
      <xdr:spPr>
        <a:xfrm>
          <a:off x="7334250" y="14754225"/>
          <a:ext cx="694800" cy="750821"/>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1063486</xdr:colOff>
      <xdr:row>41</xdr:row>
      <xdr:rowOff>361950</xdr:rowOff>
    </xdr:from>
    <xdr:to>
      <xdr:col>20</xdr:col>
      <xdr:colOff>1758286</xdr:colOff>
      <xdr:row>43</xdr:row>
      <xdr:rowOff>312671</xdr:rowOff>
    </xdr:to>
    <xdr:sp macro="" textlink="">
      <xdr:nvSpPr>
        <xdr:cNvPr id="321" name="Rechteck 320">
          <a:extLst>
            <a:ext uri="{FF2B5EF4-FFF2-40B4-BE49-F238E27FC236}">
              <a16:creationId xmlns:a16="http://schemas.microsoft.com/office/drawing/2014/main" id="{00000000-0008-0000-0500-000041010000}"/>
            </a:ext>
          </a:extLst>
        </xdr:cNvPr>
        <xdr:cNvSpPr>
          <a:spLocks/>
        </xdr:cNvSpPr>
      </xdr:nvSpPr>
      <xdr:spPr>
        <a:xfrm>
          <a:off x="8054836" y="14754225"/>
          <a:ext cx="694800" cy="750821"/>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1784072</xdr:colOff>
      <xdr:row>41</xdr:row>
      <xdr:rowOff>361950</xdr:rowOff>
    </xdr:from>
    <xdr:to>
      <xdr:col>20</xdr:col>
      <xdr:colOff>2478872</xdr:colOff>
      <xdr:row>43</xdr:row>
      <xdr:rowOff>312671</xdr:rowOff>
    </xdr:to>
    <xdr:sp macro="" textlink="">
      <xdr:nvSpPr>
        <xdr:cNvPr id="322" name="Rechteck 321">
          <a:extLst>
            <a:ext uri="{FF2B5EF4-FFF2-40B4-BE49-F238E27FC236}">
              <a16:creationId xmlns:a16="http://schemas.microsoft.com/office/drawing/2014/main" id="{00000000-0008-0000-0500-000042010000}"/>
            </a:ext>
          </a:extLst>
        </xdr:cNvPr>
        <xdr:cNvSpPr>
          <a:spLocks/>
        </xdr:cNvSpPr>
      </xdr:nvSpPr>
      <xdr:spPr>
        <a:xfrm>
          <a:off x="8775422" y="14754225"/>
          <a:ext cx="694800" cy="750821"/>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342900</xdr:colOff>
      <xdr:row>47</xdr:row>
      <xdr:rowOff>171450</xdr:rowOff>
    </xdr:from>
    <xdr:to>
      <xdr:col>20</xdr:col>
      <xdr:colOff>1037700</xdr:colOff>
      <xdr:row>49</xdr:row>
      <xdr:rowOff>322196</xdr:rowOff>
    </xdr:to>
    <xdr:sp macro="" textlink="">
      <xdr:nvSpPr>
        <xdr:cNvPr id="323" name="Rechteck 322">
          <a:extLst>
            <a:ext uri="{FF2B5EF4-FFF2-40B4-BE49-F238E27FC236}">
              <a16:creationId xmlns:a16="http://schemas.microsoft.com/office/drawing/2014/main" id="{00000000-0008-0000-0500-000043010000}"/>
            </a:ext>
          </a:extLst>
        </xdr:cNvPr>
        <xdr:cNvSpPr>
          <a:spLocks/>
        </xdr:cNvSpPr>
      </xdr:nvSpPr>
      <xdr:spPr>
        <a:xfrm>
          <a:off x="7334250" y="16964025"/>
          <a:ext cx="694800" cy="750821"/>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1063486</xdr:colOff>
      <xdr:row>47</xdr:row>
      <xdr:rowOff>171450</xdr:rowOff>
    </xdr:from>
    <xdr:to>
      <xdr:col>20</xdr:col>
      <xdr:colOff>1758286</xdr:colOff>
      <xdr:row>49</xdr:row>
      <xdr:rowOff>322196</xdr:rowOff>
    </xdr:to>
    <xdr:sp macro="" textlink="">
      <xdr:nvSpPr>
        <xdr:cNvPr id="324" name="Rechteck 323">
          <a:extLst>
            <a:ext uri="{FF2B5EF4-FFF2-40B4-BE49-F238E27FC236}">
              <a16:creationId xmlns:a16="http://schemas.microsoft.com/office/drawing/2014/main" id="{00000000-0008-0000-0500-000044010000}"/>
            </a:ext>
          </a:extLst>
        </xdr:cNvPr>
        <xdr:cNvSpPr>
          <a:spLocks/>
        </xdr:cNvSpPr>
      </xdr:nvSpPr>
      <xdr:spPr>
        <a:xfrm>
          <a:off x="8054836" y="16964025"/>
          <a:ext cx="694800" cy="750821"/>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1784072</xdr:colOff>
      <xdr:row>47</xdr:row>
      <xdr:rowOff>171450</xdr:rowOff>
    </xdr:from>
    <xdr:to>
      <xdr:col>20</xdr:col>
      <xdr:colOff>2478872</xdr:colOff>
      <xdr:row>49</xdr:row>
      <xdr:rowOff>322196</xdr:rowOff>
    </xdr:to>
    <xdr:sp macro="" textlink="">
      <xdr:nvSpPr>
        <xdr:cNvPr id="325" name="Rechteck 324">
          <a:extLst>
            <a:ext uri="{FF2B5EF4-FFF2-40B4-BE49-F238E27FC236}">
              <a16:creationId xmlns:a16="http://schemas.microsoft.com/office/drawing/2014/main" id="{00000000-0008-0000-0500-000045010000}"/>
            </a:ext>
          </a:extLst>
        </xdr:cNvPr>
        <xdr:cNvSpPr>
          <a:spLocks/>
        </xdr:cNvSpPr>
      </xdr:nvSpPr>
      <xdr:spPr>
        <a:xfrm>
          <a:off x="8775422" y="16964025"/>
          <a:ext cx="694800" cy="750821"/>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342900</xdr:colOff>
      <xdr:row>49</xdr:row>
      <xdr:rowOff>361950</xdr:rowOff>
    </xdr:from>
    <xdr:to>
      <xdr:col>20</xdr:col>
      <xdr:colOff>1037700</xdr:colOff>
      <xdr:row>51</xdr:row>
      <xdr:rowOff>312671</xdr:rowOff>
    </xdr:to>
    <xdr:sp macro="" textlink="">
      <xdr:nvSpPr>
        <xdr:cNvPr id="326" name="Rechteck 325">
          <a:extLst>
            <a:ext uri="{FF2B5EF4-FFF2-40B4-BE49-F238E27FC236}">
              <a16:creationId xmlns:a16="http://schemas.microsoft.com/office/drawing/2014/main" id="{00000000-0008-0000-0500-000046010000}"/>
            </a:ext>
          </a:extLst>
        </xdr:cNvPr>
        <xdr:cNvSpPr>
          <a:spLocks/>
        </xdr:cNvSpPr>
      </xdr:nvSpPr>
      <xdr:spPr>
        <a:xfrm>
          <a:off x="7334250" y="17754600"/>
          <a:ext cx="694800" cy="750821"/>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1063486</xdr:colOff>
      <xdr:row>49</xdr:row>
      <xdr:rowOff>361950</xdr:rowOff>
    </xdr:from>
    <xdr:to>
      <xdr:col>20</xdr:col>
      <xdr:colOff>1758286</xdr:colOff>
      <xdr:row>51</xdr:row>
      <xdr:rowOff>312671</xdr:rowOff>
    </xdr:to>
    <xdr:sp macro="" textlink="">
      <xdr:nvSpPr>
        <xdr:cNvPr id="327" name="Rechteck 326">
          <a:extLst>
            <a:ext uri="{FF2B5EF4-FFF2-40B4-BE49-F238E27FC236}">
              <a16:creationId xmlns:a16="http://schemas.microsoft.com/office/drawing/2014/main" id="{00000000-0008-0000-0500-000047010000}"/>
            </a:ext>
          </a:extLst>
        </xdr:cNvPr>
        <xdr:cNvSpPr>
          <a:spLocks/>
        </xdr:cNvSpPr>
      </xdr:nvSpPr>
      <xdr:spPr>
        <a:xfrm>
          <a:off x="8054836" y="17754600"/>
          <a:ext cx="694800" cy="750821"/>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1784072</xdr:colOff>
      <xdr:row>49</xdr:row>
      <xdr:rowOff>361950</xdr:rowOff>
    </xdr:from>
    <xdr:to>
      <xdr:col>20</xdr:col>
      <xdr:colOff>2478872</xdr:colOff>
      <xdr:row>51</xdr:row>
      <xdr:rowOff>312671</xdr:rowOff>
    </xdr:to>
    <xdr:sp macro="" textlink="">
      <xdr:nvSpPr>
        <xdr:cNvPr id="328" name="Rechteck 327">
          <a:extLst>
            <a:ext uri="{FF2B5EF4-FFF2-40B4-BE49-F238E27FC236}">
              <a16:creationId xmlns:a16="http://schemas.microsoft.com/office/drawing/2014/main" id="{00000000-0008-0000-0500-000048010000}"/>
            </a:ext>
          </a:extLst>
        </xdr:cNvPr>
        <xdr:cNvSpPr>
          <a:spLocks/>
        </xdr:cNvSpPr>
      </xdr:nvSpPr>
      <xdr:spPr>
        <a:xfrm>
          <a:off x="8775422" y="17754600"/>
          <a:ext cx="694800" cy="750821"/>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342900</xdr:colOff>
      <xdr:row>55</xdr:row>
      <xdr:rowOff>180975</xdr:rowOff>
    </xdr:from>
    <xdr:to>
      <xdr:col>20</xdr:col>
      <xdr:colOff>1037700</xdr:colOff>
      <xdr:row>57</xdr:row>
      <xdr:rowOff>331721</xdr:rowOff>
    </xdr:to>
    <xdr:sp macro="" textlink="">
      <xdr:nvSpPr>
        <xdr:cNvPr id="329" name="Rechteck 328">
          <a:extLst>
            <a:ext uri="{FF2B5EF4-FFF2-40B4-BE49-F238E27FC236}">
              <a16:creationId xmlns:a16="http://schemas.microsoft.com/office/drawing/2014/main" id="{00000000-0008-0000-0500-000049010000}"/>
            </a:ext>
          </a:extLst>
        </xdr:cNvPr>
        <xdr:cNvSpPr>
          <a:spLocks/>
        </xdr:cNvSpPr>
      </xdr:nvSpPr>
      <xdr:spPr>
        <a:xfrm>
          <a:off x="7334250" y="19973925"/>
          <a:ext cx="694800" cy="750821"/>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1063486</xdr:colOff>
      <xdr:row>55</xdr:row>
      <xdr:rowOff>180975</xdr:rowOff>
    </xdr:from>
    <xdr:to>
      <xdr:col>20</xdr:col>
      <xdr:colOff>1758286</xdr:colOff>
      <xdr:row>57</xdr:row>
      <xdr:rowOff>331721</xdr:rowOff>
    </xdr:to>
    <xdr:sp macro="" textlink="">
      <xdr:nvSpPr>
        <xdr:cNvPr id="330" name="Rechteck 329">
          <a:extLst>
            <a:ext uri="{FF2B5EF4-FFF2-40B4-BE49-F238E27FC236}">
              <a16:creationId xmlns:a16="http://schemas.microsoft.com/office/drawing/2014/main" id="{00000000-0008-0000-0500-00004A010000}"/>
            </a:ext>
          </a:extLst>
        </xdr:cNvPr>
        <xdr:cNvSpPr>
          <a:spLocks/>
        </xdr:cNvSpPr>
      </xdr:nvSpPr>
      <xdr:spPr>
        <a:xfrm>
          <a:off x="8054836" y="19973925"/>
          <a:ext cx="694800" cy="750821"/>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1784072</xdr:colOff>
      <xdr:row>55</xdr:row>
      <xdr:rowOff>180975</xdr:rowOff>
    </xdr:from>
    <xdr:to>
      <xdr:col>20</xdr:col>
      <xdr:colOff>2478872</xdr:colOff>
      <xdr:row>57</xdr:row>
      <xdr:rowOff>331721</xdr:rowOff>
    </xdr:to>
    <xdr:sp macro="" textlink="">
      <xdr:nvSpPr>
        <xdr:cNvPr id="331" name="Rechteck 330">
          <a:extLst>
            <a:ext uri="{FF2B5EF4-FFF2-40B4-BE49-F238E27FC236}">
              <a16:creationId xmlns:a16="http://schemas.microsoft.com/office/drawing/2014/main" id="{00000000-0008-0000-0500-00004B010000}"/>
            </a:ext>
          </a:extLst>
        </xdr:cNvPr>
        <xdr:cNvSpPr>
          <a:spLocks/>
        </xdr:cNvSpPr>
      </xdr:nvSpPr>
      <xdr:spPr>
        <a:xfrm>
          <a:off x="8775422" y="19973925"/>
          <a:ext cx="694800" cy="750821"/>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342900</xdr:colOff>
      <xdr:row>57</xdr:row>
      <xdr:rowOff>371475</xdr:rowOff>
    </xdr:from>
    <xdr:to>
      <xdr:col>20</xdr:col>
      <xdr:colOff>1037700</xdr:colOff>
      <xdr:row>59</xdr:row>
      <xdr:rowOff>322196</xdr:rowOff>
    </xdr:to>
    <xdr:sp macro="" textlink="">
      <xdr:nvSpPr>
        <xdr:cNvPr id="332" name="Rechteck 331">
          <a:extLst>
            <a:ext uri="{FF2B5EF4-FFF2-40B4-BE49-F238E27FC236}">
              <a16:creationId xmlns:a16="http://schemas.microsoft.com/office/drawing/2014/main" id="{00000000-0008-0000-0500-00004C010000}"/>
            </a:ext>
          </a:extLst>
        </xdr:cNvPr>
        <xdr:cNvSpPr>
          <a:spLocks/>
        </xdr:cNvSpPr>
      </xdr:nvSpPr>
      <xdr:spPr>
        <a:xfrm>
          <a:off x="7334250" y="20764500"/>
          <a:ext cx="694800" cy="750821"/>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1063486</xdr:colOff>
      <xdr:row>57</xdr:row>
      <xdr:rowOff>371475</xdr:rowOff>
    </xdr:from>
    <xdr:to>
      <xdr:col>20</xdr:col>
      <xdr:colOff>1758286</xdr:colOff>
      <xdr:row>59</xdr:row>
      <xdr:rowOff>322196</xdr:rowOff>
    </xdr:to>
    <xdr:sp macro="" textlink="">
      <xdr:nvSpPr>
        <xdr:cNvPr id="333" name="Rechteck 332">
          <a:extLst>
            <a:ext uri="{FF2B5EF4-FFF2-40B4-BE49-F238E27FC236}">
              <a16:creationId xmlns:a16="http://schemas.microsoft.com/office/drawing/2014/main" id="{00000000-0008-0000-0500-00004D010000}"/>
            </a:ext>
          </a:extLst>
        </xdr:cNvPr>
        <xdr:cNvSpPr>
          <a:spLocks/>
        </xdr:cNvSpPr>
      </xdr:nvSpPr>
      <xdr:spPr>
        <a:xfrm>
          <a:off x="8054836" y="20764500"/>
          <a:ext cx="694800" cy="750821"/>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1784072</xdr:colOff>
      <xdr:row>57</xdr:row>
      <xdr:rowOff>371475</xdr:rowOff>
    </xdr:from>
    <xdr:to>
      <xdr:col>20</xdr:col>
      <xdr:colOff>2478872</xdr:colOff>
      <xdr:row>59</xdr:row>
      <xdr:rowOff>322196</xdr:rowOff>
    </xdr:to>
    <xdr:sp macro="" textlink="">
      <xdr:nvSpPr>
        <xdr:cNvPr id="334" name="Rechteck 333">
          <a:extLst>
            <a:ext uri="{FF2B5EF4-FFF2-40B4-BE49-F238E27FC236}">
              <a16:creationId xmlns:a16="http://schemas.microsoft.com/office/drawing/2014/main" id="{00000000-0008-0000-0500-00004E010000}"/>
            </a:ext>
          </a:extLst>
        </xdr:cNvPr>
        <xdr:cNvSpPr>
          <a:spLocks/>
        </xdr:cNvSpPr>
      </xdr:nvSpPr>
      <xdr:spPr>
        <a:xfrm>
          <a:off x="8775422" y="20764500"/>
          <a:ext cx="694800" cy="750821"/>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342900</xdr:colOff>
      <xdr:row>62</xdr:row>
      <xdr:rowOff>171450</xdr:rowOff>
    </xdr:from>
    <xdr:to>
      <xdr:col>20</xdr:col>
      <xdr:colOff>1037700</xdr:colOff>
      <xdr:row>64</xdr:row>
      <xdr:rowOff>322196</xdr:rowOff>
    </xdr:to>
    <xdr:sp macro="" textlink="">
      <xdr:nvSpPr>
        <xdr:cNvPr id="335" name="Rechteck 334">
          <a:extLst>
            <a:ext uri="{FF2B5EF4-FFF2-40B4-BE49-F238E27FC236}">
              <a16:creationId xmlns:a16="http://schemas.microsoft.com/office/drawing/2014/main" id="{00000000-0008-0000-0500-00004F010000}"/>
            </a:ext>
          </a:extLst>
        </xdr:cNvPr>
        <xdr:cNvSpPr>
          <a:spLocks/>
        </xdr:cNvSpPr>
      </xdr:nvSpPr>
      <xdr:spPr>
        <a:xfrm>
          <a:off x="7334250" y="22564725"/>
          <a:ext cx="694800" cy="750821"/>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1063486</xdr:colOff>
      <xdr:row>62</xdr:row>
      <xdr:rowOff>171450</xdr:rowOff>
    </xdr:from>
    <xdr:to>
      <xdr:col>20</xdr:col>
      <xdr:colOff>1758286</xdr:colOff>
      <xdr:row>64</xdr:row>
      <xdr:rowOff>322196</xdr:rowOff>
    </xdr:to>
    <xdr:sp macro="" textlink="">
      <xdr:nvSpPr>
        <xdr:cNvPr id="336" name="Rechteck 335">
          <a:extLst>
            <a:ext uri="{FF2B5EF4-FFF2-40B4-BE49-F238E27FC236}">
              <a16:creationId xmlns:a16="http://schemas.microsoft.com/office/drawing/2014/main" id="{00000000-0008-0000-0500-000050010000}"/>
            </a:ext>
          </a:extLst>
        </xdr:cNvPr>
        <xdr:cNvSpPr>
          <a:spLocks/>
        </xdr:cNvSpPr>
      </xdr:nvSpPr>
      <xdr:spPr>
        <a:xfrm>
          <a:off x="8054836" y="22564725"/>
          <a:ext cx="694800" cy="750821"/>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1784072</xdr:colOff>
      <xdr:row>62</xdr:row>
      <xdr:rowOff>171450</xdr:rowOff>
    </xdr:from>
    <xdr:to>
      <xdr:col>20</xdr:col>
      <xdr:colOff>2478872</xdr:colOff>
      <xdr:row>64</xdr:row>
      <xdr:rowOff>322196</xdr:rowOff>
    </xdr:to>
    <xdr:sp macro="" textlink="">
      <xdr:nvSpPr>
        <xdr:cNvPr id="337" name="Rechteck 336">
          <a:extLst>
            <a:ext uri="{FF2B5EF4-FFF2-40B4-BE49-F238E27FC236}">
              <a16:creationId xmlns:a16="http://schemas.microsoft.com/office/drawing/2014/main" id="{00000000-0008-0000-0500-000051010000}"/>
            </a:ext>
          </a:extLst>
        </xdr:cNvPr>
        <xdr:cNvSpPr>
          <a:spLocks/>
        </xdr:cNvSpPr>
      </xdr:nvSpPr>
      <xdr:spPr>
        <a:xfrm>
          <a:off x="8775422" y="22564725"/>
          <a:ext cx="694800" cy="750821"/>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342900</xdr:colOff>
      <xdr:row>64</xdr:row>
      <xdr:rowOff>361950</xdr:rowOff>
    </xdr:from>
    <xdr:to>
      <xdr:col>20</xdr:col>
      <xdr:colOff>1037700</xdr:colOff>
      <xdr:row>66</xdr:row>
      <xdr:rowOff>312671</xdr:rowOff>
    </xdr:to>
    <xdr:sp macro="" textlink="">
      <xdr:nvSpPr>
        <xdr:cNvPr id="338" name="Rechteck 337">
          <a:extLst>
            <a:ext uri="{FF2B5EF4-FFF2-40B4-BE49-F238E27FC236}">
              <a16:creationId xmlns:a16="http://schemas.microsoft.com/office/drawing/2014/main" id="{00000000-0008-0000-0500-000052010000}"/>
            </a:ext>
          </a:extLst>
        </xdr:cNvPr>
        <xdr:cNvSpPr>
          <a:spLocks/>
        </xdr:cNvSpPr>
      </xdr:nvSpPr>
      <xdr:spPr>
        <a:xfrm>
          <a:off x="7334250" y="23355300"/>
          <a:ext cx="694800" cy="750821"/>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1063486</xdr:colOff>
      <xdr:row>64</xdr:row>
      <xdr:rowOff>361950</xdr:rowOff>
    </xdr:from>
    <xdr:to>
      <xdr:col>20</xdr:col>
      <xdr:colOff>1758286</xdr:colOff>
      <xdr:row>66</xdr:row>
      <xdr:rowOff>312671</xdr:rowOff>
    </xdr:to>
    <xdr:sp macro="" textlink="">
      <xdr:nvSpPr>
        <xdr:cNvPr id="339" name="Rechteck 338">
          <a:extLst>
            <a:ext uri="{FF2B5EF4-FFF2-40B4-BE49-F238E27FC236}">
              <a16:creationId xmlns:a16="http://schemas.microsoft.com/office/drawing/2014/main" id="{00000000-0008-0000-0500-000053010000}"/>
            </a:ext>
          </a:extLst>
        </xdr:cNvPr>
        <xdr:cNvSpPr>
          <a:spLocks/>
        </xdr:cNvSpPr>
      </xdr:nvSpPr>
      <xdr:spPr>
        <a:xfrm>
          <a:off x="8054836" y="23355300"/>
          <a:ext cx="694800" cy="750821"/>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1784072</xdr:colOff>
      <xdr:row>64</xdr:row>
      <xdr:rowOff>361950</xdr:rowOff>
    </xdr:from>
    <xdr:to>
      <xdr:col>20</xdr:col>
      <xdr:colOff>2478872</xdr:colOff>
      <xdr:row>66</xdr:row>
      <xdr:rowOff>312671</xdr:rowOff>
    </xdr:to>
    <xdr:sp macro="" textlink="">
      <xdr:nvSpPr>
        <xdr:cNvPr id="340" name="Rechteck 339">
          <a:extLst>
            <a:ext uri="{FF2B5EF4-FFF2-40B4-BE49-F238E27FC236}">
              <a16:creationId xmlns:a16="http://schemas.microsoft.com/office/drawing/2014/main" id="{00000000-0008-0000-0500-000054010000}"/>
            </a:ext>
          </a:extLst>
        </xdr:cNvPr>
        <xdr:cNvSpPr>
          <a:spLocks/>
        </xdr:cNvSpPr>
      </xdr:nvSpPr>
      <xdr:spPr>
        <a:xfrm>
          <a:off x="8775422" y="23355300"/>
          <a:ext cx="694800" cy="750821"/>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342900</xdr:colOff>
      <xdr:row>68</xdr:row>
      <xdr:rowOff>171450</xdr:rowOff>
    </xdr:from>
    <xdr:to>
      <xdr:col>20</xdr:col>
      <xdr:colOff>1037700</xdr:colOff>
      <xdr:row>70</xdr:row>
      <xdr:rowOff>322196</xdr:rowOff>
    </xdr:to>
    <xdr:sp macro="" textlink="">
      <xdr:nvSpPr>
        <xdr:cNvPr id="341" name="Rechteck 340">
          <a:extLst>
            <a:ext uri="{FF2B5EF4-FFF2-40B4-BE49-F238E27FC236}">
              <a16:creationId xmlns:a16="http://schemas.microsoft.com/office/drawing/2014/main" id="{00000000-0008-0000-0500-000055010000}"/>
            </a:ext>
          </a:extLst>
        </xdr:cNvPr>
        <xdr:cNvSpPr>
          <a:spLocks/>
        </xdr:cNvSpPr>
      </xdr:nvSpPr>
      <xdr:spPr>
        <a:xfrm>
          <a:off x="7334250" y="24765000"/>
          <a:ext cx="694800" cy="750821"/>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1063486</xdr:colOff>
      <xdr:row>68</xdr:row>
      <xdr:rowOff>171450</xdr:rowOff>
    </xdr:from>
    <xdr:to>
      <xdr:col>20</xdr:col>
      <xdr:colOff>1758286</xdr:colOff>
      <xdr:row>70</xdr:row>
      <xdr:rowOff>322196</xdr:rowOff>
    </xdr:to>
    <xdr:sp macro="" textlink="">
      <xdr:nvSpPr>
        <xdr:cNvPr id="342" name="Rechteck 341">
          <a:extLst>
            <a:ext uri="{FF2B5EF4-FFF2-40B4-BE49-F238E27FC236}">
              <a16:creationId xmlns:a16="http://schemas.microsoft.com/office/drawing/2014/main" id="{00000000-0008-0000-0500-000056010000}"/>
            </a:ext>
          </a:extLst>
        </xdr:cNvPr>
        <xdr:cNvSpPr>
          <a:spLocks/>
        </xdr:cNvSpPr>
      </xdr:nvSpPr>
      <xdr:spPr>
        <a:xfrm>
          <a:off x="8054836" y="24765000"/>
          <a:ext cx="694800" cy="750821"/>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1784072</xdr:colOff>
      <xdr:row>68</xdr:row>
      <xdr:rowOff>171450</xdr:rowOff>
    </xdr:from>
    <xdr:to>
      <xdr:col>20</xdr:col>
      <xdr:colOff>2478872</xdr:colOff>
      <xdr:row>70</xdr:row>
      <xdr:rowOff>322196</xdr:rowOff>
    </xdr:to>
    <xdr:sp macro="" textlink="">
      <xdr:nvSpPr>
        <xdr:cNvPr id="343" name="Rechteck 342">
          <a:extLst>
            <a:ext uri="{FF2B5EF4-FFF2-40B4-BE49-F238E27FC236}">
              <a16:creationId xmlns:a16="http://schemas.microsoft.com/office/drawing/2014/main" id="{00000000-0008-0000-0500-000057010000}"/>
            </a:ext>
          </a:extLst>
        </xdr:cNvPr>
        <xdr:cNvSpPr>
          <a:spLocks/>
        </xdr:cNvSpPr>
      </xdr:nvSpPr>
      <xdr:spPr>
        <a:xfrm>
          <a:off x="8775422" y="24765000"/>
          <a:ext cx="694800" cy="750821"/>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342900</xdr:colOff>
      <xdr:row>70</xdr:row>
      <xdr:rowOff>361950</xdr:rowOff>
    </xdr:from>
    <xdr:to>
      <xdr:col>20</xdr:col>
      <xdr:colOff>1037700</xdr:colOff>
      <xdr:row>72</xdr:row>
      <xdr:rowOff>312671</xdr:rowOff>
    </xdr:to>
    <xdr:sp macro="" textlink="">
      <xdr:nvSpPr>
        <xdr:cNvPr id="344" name="Rechteck 343">
          <a:extLst>
            <a:ext uri="{FF2B5EF4-FFF2-40B4-BE49-F238E27FC236}">
              <a16:creationId xmlns:a16="http://schemas.microsoft.com/office/drawing/2014/main" id="{00000000-0008-0000-0500-000058010000}"/>
            </a:ext>
          </a:extLst>
        </xdr:cNvPr>
        <xdr:cNvSpPr>
          <a:spLocks/>
        </xdr:cNvSpPr>
      </xdr:nvSpPr>
      <xdr:spPr>
        <a:xfrm>
          <a:off x="7334250" y="25555575"/>
          <a:ext cx="694800" cy="750821"/>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1063486</xdr:colOff>
      <xdr:row>70</xdr:row>
      <xdr:rowOff>361950</xdr:rowOff>
    </xdr:from>
    <xdr:to>
      <xdr:col>20</xdr:col>
      <xdr:colOff>1758286</xdr:colOff>
      <xdr:row>72</xdr:row>
      <xdr:rowOff>312671</xdr:rowOff>
    </xdr:to>
    <xdr:sp macro="" textlink="">
      <xdr:nvSpPr>
        <xdr:cNvPr id="345" name="Rechteck 344">
          <a:extLst>
            <a:ext uri="{FF2B5EF4-FFF2-40B4-BE49-F238E27FC236}">
              <a16:creationId xmlns:a16="http://schemas.microsoft.com/office/drawing/2014/main" id="{00000000-0008-0000-0500-000059010000}"/>
            </a:ext>
          </a:extLst>
        </xdr:cNvPr>
        <xdr:cNvSpPr>
          <a:spLocks/>
        </xdr:cNvSpPr>
      </xdr:nvSpPr>
      <xdr:spPr>
        <a:xfrm>
          <a:off x="8054836" y="25555575"/>
          <a:ext cx="694800" cy="750821"/>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20</xdr:col>
      <xdr:colOff>1784072</xdr:colOff>
      <xdr:row>70</xdr:row>
      <xdr:rowOff>361950</xdr:rowOff>
    </xdr:from>
    <xdr:to>
      <xdr:col>20</xdr:col>
      <xdr:colOff>2478872</xdr:colOff>
      <xdr:row>72</xdr:row>
      <xdr:rowOff>312671</xdr:rowOff>
    </xdr:to>
    <xdr:sp macro="" textlink="">
      <xdr:nvSpPr>
        <xdr:cNvPr id="346" name="Rechteck 345">
          <a:extLst>
            <a:ext uri="{FF2B5EF4-FFF2-40B4-BE49-F238E27FC236}">
              <a16:creationId xmlns:a16="http://schemas.microsoft.com/office/drawing/2014/main" id="{00000000-0008-0000-0500-00005A010000}"/>
            </a:ext>
          </a:extLst>
        </xdr:cNvPr>
        <xdr:cNvSpPr>
          <a:spLocks/>
        </xdr:cNvSpPr>
      </xdr:nvSpPr>
      <xdr:spPr>
        <a:xfrm>
          <a:off x="8775422" y="25555575"/>
          <a:ext cx="694800" cy="750821"/>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mc:AlternateContent xmlns:mc="http://schemas.openxmlformats.org/markup-compatibility/2006">
    <mc:Choice xmlns:a14="http://schemas.microsoft.com/office/drawing/2010/main" Requires="a14">
      <xdr:twoCellAnchor>
        <xdr:from>
          <xdr:col>6</xdr:col>
          <xdr:colOff>66668</xdr:colOff>
          <xdr:row>31</xdr:row>
          <xdr:rowOff>9591</xdr:rowOff>
        </xdr:from>
        <xdr:to>
          <xdr:col>16</xdr:col>
          <xdr:colOff>76191</xdr:colOff>
          <xdr:row>31</xdr:row>
          <xdr:rowOff>203596</xdr:rowOff>
        </xdr:to>
        <xdr:grpSp>
          <xdr:nvGrpSpPr>
            <xdr:cNvPr id="348" name="Gruppieren 347">
              <a:extLst>
                <a:ext uri="{FF2B5EF4-FFF2-40B4-BE49-F238E27FC236}">
                  <a16:creationId xmlns:a16="http://schemas.microsoft.com/office/drawing/2014/main" id="{00000000-0008-0000-0500-00005C010000}"/>
                </a:ext>
              </a:extLst>
            </xdr:cNvPr>
            <xdr:cNvGrpSpPr/>
          </xdr:nvGrpSpPr>
          <xdr:grpSpPr>
            <a:xfrm>
              <a:off x="4417688" y="10677591"/>
              <a:ext cx="2295523" cy="194005"/>
              <a:chOff x="3581316" y="2104863"/>
              <a:chExt cx="2247895" cy="276226"/>
            </a:xfrm>
          </xdr:grpSpPr>
          <xdr:sp macro="" textlink="">
            <xdr:nvSpPr>
              <xdr:cNvPr id="399530" name="Group Box 170" hidden="1">
                <a:extLst>
                  <a:ext uri="{63B3BB69-23CF-44E3-9099-C40C66FF867C}">
                    <a14:compatExt spid="_x0000_s399530"/>
                  </a:ext>
                  <a:ext uri="{FF2B5EF4-FFF2-40B4-BE49-F238E27FC236}">
                    <a16:creationId xmlns:a16="http://schemas.microsoft.com/office/drawing/2014/main" id="{00000000-0008-0000-0500-0000AA180600}"/>
                  </a:ext>
                </a:extLst>
              </xdr:cNvPr>
              <xdr:cNvSpPr/>
            </xdr:nvSpPr>
            <xdr:spPr bwMode="auto">
              <a:xfrm>
                <a:off x="3581316"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9531" name="Option Button 171" hidden="1">
                <a:extLst>
                  <a:ext uri="{63B3BB69-23CF-44E3-9099-C40C66FF867C}">
                    <a14:compatExt spid="_x0000_s399531"/>
                  </a:ext>
                  <a:ext uri="{FF2B5EF4-FFF2-40B4-BE49-F238E27FC236}">
                    <a16:creationId xmlns:a16="http://schemas.microsoft.com/office/drawing/2014/main" id="{00000000-0008-0000-0500-0000AB18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32" name="Option Button 172" hidden="1">
                <a:extLst>
                  <a:ext uri="{63B3BB69-23CF-44E3-9099-C40C66FF867C}">
                    <a14:compatExt spid="_x0000_s399532"/>
                  </a:ext>
                  <a:ext uri="{FF2B5EF4-FFF2-40B4-BE49-F238E27FC236}">
                    <a16:creationId xmlns:a16="http://schemas.microsoft.com/office/drawing/2014/main" id="{00000000-0008-0000-0500-0000AC18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33" name="Option Button 173" hidden="1">
                <a:extLst>
                  <a:ext uri="{63B3BB69-23CF-44E3-9099-C40C66FF867C}">
                    <a14:compatExt spid="_x0000_s399533"/>
                  </a:ext>
                  <a:ext uri="{FF2B5EF4-FFF2-40B4-BE49-F238E27FC236}">
                    <a16:creationId xmlns:a16="http://schemas.microsoft.com/office/drawing/2014/main" id="{00000000-0008-0000-0500-0000AD18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34" name="Option Button 174" hidden="1">
                <a:extLst>
                  <a:ext uri="{63B3BB69-23CF-44E3-9099-C40C66FF867C}">
                    <a14:compatExt spid="_x0000_s399534"/>
                  </a:ext>
                  <a:ext uri="{FF2B5EF4-FFF2-40B4-BE49-F238E27FC236}">
                    <a16:creationId xmlns:a16="http://schemas.microsoft.com/office/drawing/2014/main" id="{00000000-0008-0000-0500-0000AE18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35" name="Option Button 175" hidden="1">
                <a:extLst>
                  <a:ext uri="{63B3BB69-23CF-44E3-9099-C40C66FF867C}">
                    <a14:compatExt spid="_x0000_s399535"/>
                  </a:ext>
                  <a:ext uri="{FF2B5EF4-FFF2-40B4-BE49-F238E27FC236}">
                    <a16:creationId xmlns:a16="http://schemas.microsoft.com/office/drawing/2014/main" id="{00000000-0008-0000-0500-0000AF18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66668</xdr:colOff>
          <xdr:row>32</xdr:row>
          <xdr:rowOff>66</xdr:rowOff>
        </xdr:from>
        <xdr:to>
          <xdr:col>16</xdr:col>
          <xdr:colOff>76191</xdr:colOff>
          <xdr:row>32</xdr:row>
          <xdr:rowOff>194071</xdr:rowOff>
        </xdr:to>
        <xdr:grpSp>
          <xdr:nvGrpSpPr>
            <xdr:cNvPr id="357" name="Gruppieren 356">
              <a:extLst>
                <a:ext uri="{FF2B5EF4-FFF2-40B4-BE49-F238E27FC236}">
                  <a16:creationId xmlns:a16="http://schemas.microsoft.com/office/drawing/2014/main" id="{00000000-0008-0000-0500-000065010000}"/>
                </a:ext>
              </a:extLst>
            </xdr:cNvPr>
            <xdr:cNvGrpSpPr/>
          </xdr:nvGrpSpPr>
          <xdr:grpSpPr>
            <a:xfrm>
              <a:off x="4417688" y="11064306"/>
              <a:ext cx="2295523" cy="194005"/>
              <a:chOff x="3581316" y="2104863"/>
              <a:chExt cx="2247895" cy="276226"/>
            </a:xfrm>
          </xdr:grpSpPr>
          <xdr:sp macro="" textlink="">
            <xdr:nvSpPr>
              <xdr:cNvPr id="399536" name="Group Box 176" hidden="1">
                <a:extLst>
                  <a:ext uri="{63B3BB69-23CF-44E3-9099-C40C66FF867C}">
                    <a14:compatExt spid="_x0000_s399536"/>
                  </a:ext>
                  <a:ext uri="{FF2B5EF4-FFF2-40B4-BE49-F238E27FC236}">
                    <a16:creationId xmlns:a16="http://schemas.microsoft.com/office/drawing/2014/main" id="{00000000-0008-0000-0500-0000B0180600}"/>
                  </a:ext>
                </a:extLst>
              </xdr:cNvPr>
              <xdr:cNvSpPr/>
            </xdr:nvSpPr>
            <xdr:spPr bwMode="auto">
              <a:xfrm>
                <a:off x="3581316"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9537" name="Option Button 177" hidden="1">
                <a:extLst>
                  <a:ext uri="{63B3BB69-23CF-44E3-9099-C40C66FF867C}">
                    <a14:compatExt spid="_x0000_s399537"/>
                  </a:ext>
                  <a:ext uri="{FF2B5EF4-FFF2-40B4-BE49-F238E27FC236}">
                    <a16:creationId xmlns:a16="http://schemas.microsoft.com/office/drawing/2014/main" id="{00000000-0008-0000-0500-0000B118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38" name="Option Button 178" hidden="1">
                <a:extLst>
                  <a:ext uri="{63B3BB69-23CF-44E3-9099-C40C66FF867C}">
                    <a14:compatExt spid="_x0000_s399538"/>
                  </a:ext>
                  <a:ext uri="{FF2B5EF4-FFF2-40B4-BE49-F238E27FC236}">
                    <a16:creationId xmlns:a16="http://schemas.microsoft.com/office/drawing/2014/main" id="{00000000-0008-0000-0500-0000B218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39" name="Option Button 179" hidden="1">
                <a:extLst>
                  <a:ext uri="{63B3BB69-23CF-44E3-9099-C40C66FF867C}">
                    <a14:compatExt spid="_x0000_s399539"/>
                  </a:ext>
                  <a:ext uri="{FF2B5EF4-FFF2-40B4-BE49-F238E27FC236}">
                    <a16:creationId xmlns:a16="http://schemas.microsoft.com/office/drawing/2014/main" id="{00000000-0008-0000-0500-0000B318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40" name="Option Button 180" hidden="1">
                <a:extLst>
                  <a:ext uri="{63B3BB69-23CF-44E3-9099-C40C66FF867C}">
                    <a14:compatExt spid="_x0000_s399540"/>
                  </a:ext>
                  <a:ext uri="{FF2B5EF4-FFF2-40B4-BE49-F238E27FC236}">
                    <a16:creationId xmlns:a16="http://schemas.microsoft.com/office/drawing/2014/main" id="{00000000-0008-0000-0500-0000B418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41" name="Option Button 181" hidden="1">
                <a:extLst>
                  <a:ext uri="{63B3BB69-23CF-44E3-9099-C40C66FF867C}">
                    <a14:compatExt spid="_x0000_s399541"/>
                  </a:ext>
                  <a:ext uri="{FF2B5EF4-FFF2-40B4-BE49-F238E27FC236}">
                    <a16:creationId xmlns:a16="http://schemas.microsoft.com/office/drawing/2014/main" id="{00000000-0008-0000-0500-0000B518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66668</xdr:colOff>
          <xdr:row>33</xdr:row>
          <xdr:rowOff>19116</xdr:rowOff>
        </xdr:from>
        <xdr:to>
          <xdr:col>16</xdr:col>
          <xdr:colOff>76191</xdr:colOff>
          <xdr:row>33</xdr:row>
          <xdr:rowOff>213121</xdr:rowOff>
        </xdr:to>
        <xdr:grpSp>
          <xdr:nvGrpSpPr>
            <xdr:cNvPr id="366" name="Gruppieren 365">
              <a:extLst>
                <a:ext uri="{FF2B5EF4-FFF2-40B4-BE49-F238E27FC236}">
                  <a16:creationId xmlns:a16="http://schemas.microsoft.com/office/drawing/2014/main" id="{00000000-0008-0000-0500-00006E010000}"/>
                </a:ext>
              </a:extLst>
            </xdr:cNvPr>
            <xdr:cNvGrpSpPr/>
          </xdr:nvGrpSpPr>
          <xdr:grpSpPr>
            <a:xfrm>
              <a:off x="4417688" y="11479596"/>
              <a:ext cx="2295523" cy="194005"/>
              <a:chOff x="3581316" y="2104863"/>
              <a:chExt cx="2247895" cy="276226"/>
            </a:xfrm>
          </xdr:grpSpPr>
          <xdr:sp macro="" textlink="">
            <xdr:nvSpPr>
              <xdr:cNvPr id="399542" name="Group Box 182" hidden="1">
                <a:extLst>
                  <a:ext uri="{63B3BB69-23CF-44E3-9099-C40C66FF867C}">
                    <a14:compatExt spid="_x0000_s399542"/>
                  </a:ext>
                  <a:ext uri="{FF2B5EF4-FFF2-40B4-BE49-F238E27FC236}">
                    <a16:creationId xmlns:a16="http://schemas.microsoft.com/office/drawing/2014/main" id="{00000000-0008-0000-0500-0000B6180600}"/>
                  </a:ext>
                </a:extLst>
              </xdr:cNvPr>
              <xdr:cNvSpPr/>
            </xdr:nvSpPr>
            <xdr:spPr bwMode="auto">
              <a:xfrm>
                <a:off x="3581316"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9543" name="Option Button 183" hidden="1">
                <a:extLst>
                  <a:ext uri="{63B3BB69-23CF-44E3-9099-C40C66FF867C}">
                    <a14:compatExt spid="_x0000_s399543"/>
                  </a:ext>
                  <a:ext uri="{FF2B5EF4-FFF2-40B4-BE49-F238E27FC236}">
                    <a16:creationId xmlns:a16="http://schemas.microsoft.com/office/drawing/2014/main" id="{00000000-0008-0000-0500-0000B718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44" name="Option Button 184" hidden="1">
                <a:extLst>
                  <a:ext uri="{63B3BB69-23CF-44E3-9099-C40C66FF867C}">
                    <a14:compatExt spid="_x0000_s399544"/>
                  </a:ext>
                  <a:ext uri="{FF2B5EF4-FFF2-40B4-BE49-F238E27FC236}">
                    <a16:creationId xmlns:a16="http://schemas.microsoft.com/office/drawing/2014/main" id="{00000000-0008-0000-0500-0000B818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45" name="Option Button 185" hidden="1">
                <a:extLst>
                  <a:ext uri="{63B3BB69-23CF-44E3-9099-C40C66FF867C}">
                    <a14:compatExt spid="_x0000_s399545"/>
                  </a:ext>
                  <a:ext uri="{FF2B5EF4-FFF2-40B4-BE49-F238E27FC236}">
                    <a16:creationId xmlns:a16="http://schemas.microsoft.com/office/drawing/2014/main" id="{00000000-0008-0000-0500-0000B918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46" name="Option Button 186" hidden="1">
                <a:extLst>
                  <a:ext uri="{63B3BB69-23CF-44E3-9099-C40C66FF867C}">
                    <a14:compatExt spid="_x0000_s399546"/>
                  </a:ext>
                  <a:ext uri="{FF2B5EF4-FFF2-40B4-BE49-F238E27FC236}">
                    <a16:creationId xmlns:a16="http://schemas.microsoft.com/office/drawing/2014/main" id="{00000000-0008-0000-0500-0000BA18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47" name="Option Button 187" hidden="1">
                <a:extLst>
                  <a:ext uri="{63B3BB69-23CF-44E3-9099-C40C66FF867C}">
                    <a14:compatExt spid="_x0000_s399547"/>
                  </a:ext>
                  <a:ext uri="{FF2B5EF4-FFF2-40B4-BE49-F238E27FC236}">
                    <a16:creationId xmlns:a16="http://schemas.microsoft.com/office/drawing/2014/main" id="{00000000-0008-0000-0500-0000BB18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66668</xdr:colOff>
          <xdr:row>34</xdr:row>
          <xdr:rowOff>9591</xdr:rowOff>
        </xdr:from>
        <xdr:to>
          <xdr:col>16</xdr:col>
          <xdr:colOff>76191</xdr:colOff>
          <xdr:row>34</xdr:row>
          <xdr:rowOff>203596</xdr:rowOff>
        </xdr:to>
        <xdr:grpSp>
          <xdr:nvGrpSpPr>
            <xdr:cNvPr id="375" name="Gruppieren 374">
              <a:extLst>
                <a:ext uri="{FF2B5EF4-FFF2-40B4-BE49-F238E27FC236}">
                  <a16:creationId xmlns:a16="http://schemas.microsoft.com/office/drawing/2014/main" id="{00000000-0008-0000-0500-000077010000}"/>
                </a:ext>
              </a:extLst>
            </xdr:cNvPr>
            <xdr:cNvGrpSpPr/>
          </xdr:nvGrpSpPr>
          <xdr:grpSpPr>
            <a:xfrm>
              <a:off x="4417688" y="11866311"/>
              <a:ext cx="2295523" cy="194005"/>
              <a:chOff x="3581316" y="2104863"/>
              <a:chExt cx="2247895" cy="276226"/>
            </a:xfrm>
          </xdr:grpSpPr>
          <xdr:sp macro="" textlink="">
            <xdr:nvSpPr>
              <xdr:cNvPr id="399548" name="Group Box 188" hidden="1">
                <a:extLst>
                  <a:ext uri="{63B3BB69-23CF-44E3-9099-C40C66FF867C}">
                    <a14:compatExt spid="_x0000_s399548"/>
                  </a:ext>
                  <a:ext uri="{FF2B5EF4-FFF2-40B4-BE49-F238E27FC236}">
                    <a16:creationId xmlns:a16="http://schemas.microsoft.com/office/drawing/2014/main" id="{00000000-0008-0000-0500-0000BC180600}"/>
                  </a:ext>
                </a:extLst>
              </xdr:cNvPr>
              <xdr:cNvSpPr/>
            </xdr:nvSpPr>
            <xdr:spPr bwMode="auto">
              <a:xfrm>
                <a:off x="3581316"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9549" name="Option Button 189" hidden="1">
                <a:extLst>
                  <a:ext uri="{63B3BB69-23CF-44E3-9099-C40C66FF867C}">
                    <a14:compatExt spid="_x0000_s399549"/>
                  </a:ext>
                  <a:ext uri="{FF2B5EF4-FFF2-40B4-BE49-F238E27FC236}">
                    <a16:creationId xmlns:a16="http://schemas.microsoft.com/office/drawing/2014/main" id="{00000000-0008-0000-0500-0000BD18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50" name="Option Button 190" hidden="1">
                <a:extLst>
                  <a:ext uri="{63B3BB69-23CF-44E3-9099-C40C66FF867C}">
                    <a14:compatExt spid="_x0000_s399550"/>
                  </a:ext>
                  <a:ext uri="{FF2B5EF4-FFF2-40B4-BE49-F238E27FC236}">
                    <a16:creationId xmlns:a16="http://schemas.microsoft.com/office/drawing/2014/main" id="{00000000-0008-0000-0500-0000BE18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51" name="Option Button 191" hidden="1">
                <a:extLst>
                  <a:ext uri="{63B3BB69-23CF-44E3-9099-C40C66FF867C}">
                    <a14:compatExt spid="_x0000_s399551"/>
                  </a:ext>
                  <a:ext uri="{FF2B5EF4-FFF2-40B4-BE49-F238E27FC236}">
                    <a16:creationId xmlns:a16="http://schemas.microsoft.com/office/drawing/2014/main" id="{00000000-0008-0000-0500-0000BF18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52" name="Option Button 192" hidden="1">
                <a:extLst>
                  <a:ext uri="{63B3BB69-23CF-44E3-9099-C40C66FF867C}">
                    <a14:compatExt spid="_x0000_s399552"/>
                  </a:ext>
                  <a:ext uri="{FF2B5EF4-FFF2-40B4-BE49-F238E27FC236}">
                    <a16:creationId xmlns:a16="http://schemas.microsoft.com/office/drawing/2014/main" id="{00000000-0008-0000-0500-0000C018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53" name="Option Button 193" hidden="1">
                <a:extLst>
                  <a:ext uri="{63B3BB69-23CF-44E3-9099-C40C66FF867C}">
                    <a14:compatExt spid="_x0000_s399553"/>
                  </a:ext>
                  <a:ext uri="{FF2B5EF4-FFF2-40B4-BE49-F238E27FC236}">
                    <a16:creationId xmlns:a16="http://schemas.microsoft.com/office/drawing/2014/main" id="{00000000-0008-0000-0500-0000C118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66668</xdr:colOff>
          <xdr:row>35</xdr:row>
          <xdr:rowOff>66</xdr:rowOff>
        </xdr:from>
        <xdr:to>
          <xdr:col>16</xdr:col>
          <xdr:colOff>76191</xdr:colOff>
          <xdr:row>35</xdr:row>
          <xdr:rowOff>194071</xdr:rowOff>
        </xdr:to>
        <xdr:grpSp>
          <xdr:nvGrpSpPr>
            <xdr:cNvPr id="384" name="Gruppieren 383">
              <a:extLst>
                <a:ext uri="{FF2B5EF4-FFF2-40B4-BE49-F238E27FC236}">
                  <a16:creationId xmlns:a16="http://schemas.microsoft.com/office/drawing/2014/main" id="{00000000-0008-0000-0500-000080010000}"/>
                </a:ext>
              </a:extLst>
            </xdr:cNvPr>
            <xdr:cNvGrpSpPr/>
          </xdr:nvGrpSpPr>
          <xdr:grpSpPr>
            <a:xfrm>
              <a:off x="4417688" y="12253026"/>
              <a:ext cx="2295523" cy="194005"/>
              <a:chOff x="3581316" y="2104863"/>
              <a:chExt cx="2247895" cy="276226"/>
            </a:xfrm>
          </xdr:grpSpPr>
          <xdr:sp macro="" textlink="">
            <xdr:nvSpPr>
              <xdr:cNvPr id="399554" name="Group Box 194" hidden="1">
                <a:extLst>
                  <a:ext uri="{63B3BB69-23CF-44E3-9099-C40C66FF867C}">
                    <a14:compatExt spid="_x0000_s399554"/>
                  </a:ext>
                  <a:ext uri="{FF2B5EF4-FFF2-40B4-BE49-F238E27FC236}">
                    <a16:creationId xmlns:a16="http://schemas.microsoft.com/office/drawing/2014/main" id="{00000000-0008-0000-0500-0000C2180600}"/>
                  </a:ext>
                </a:extLst>
              </xdr:cNvPr>
              <xdr:cNvSpPr/>
            </xdr:nvSpPr>
            <xdr:spPr bwMode="auto">
              <a:xfrm>
                <a:off x="3581316"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9555" name="Option Button 195" hidden="1">
                <a:extLst>
                  <a:ext uri="{63B3BB69-23CF-44E3-9099-C40C66FF867C}">
                    <a14:compatExt spid="_x0000_s399555"/>
                  </a:ext>
                  <a:ext uri="{FF2B5EF4-FFF2-40B4-BE49-F238E27FC236}">
                    <a16:creationId xmlns:a16="http://schemas.microsoft.com/office/drawing/2014/main" id="{00000000-0008-0000-0500-0000C318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56" name="Option Button 196" hidden="1">
                <a:extLst>
                  <a:ext uri="{63B3BB69-23CF-44E3-9099-C40C66FF867C}">
                    <a14:compatExt spid="_x0000_s399556"/>
                  </a:ext>
                  <a:ext uri="{FF2B5EF4-FFF2-40B4-BE49-F238E27FC236}">
                    <a16:creationId xmlns:a16="http://schemas.microsoft.com/office/drawing/2014/main" id="{00000000-0008-0000-0500-0000C418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57" name="Option Button 197" hidden="1">
                <a:extLst>
                  <a:ext uri="{63B3BB69-23CF-44E3-9099-C40C66FF867C}">
                    <a14:compatExt spid="_x0000_s399557"/>
                  </a:ext>
                  <a:ext uri="{FF2B5EF4-FFF2-40B4-BE49-F238E27FC236}">
                    <a16:creationId xmlns:a16="http://schemas.microsoft.com/office/drawing/2014/main" id="{00000000-0008-0000-0500-0000C518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58" name="Option Button 198" hidden="1">
                <a:extLst>
                  <a:ext uri="{63B3BB69-23CF-44E3-9099-C40C66FF867C}">
                    <a14:compatExt spid="_x0000_s399558"/>
                  </a:ext>
                  <a:ext uri="{FF2B5EF4-FFF2-40B4-BE49-F238E27FC236}">
                    <a16:creationId xmlns:a16="http://schemas.microsoft.com/office/drawing/2014/main" id="{00000000-0008-0000-0500-0000C618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59" name="Option Button 199" hidden="1">
                <a:extLst>
                  <a:ext uri="{63B3BB69-23CF-44E3-9099-C40C66FF867C}">
                    <a14:compatExt spid="_x0000_s399559"/>
                  </a:ext>
                  <a:ext uri="{FF2B5EF4-FFF2-40B4-BE49-F238E27FC236}">
                    <a16:creationId xmlns:a16="http://schemas.microsoft.com/office/drawing/2014/main" id="{00000000-0008-0000-0500-0000C718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66668</xdr:colOff>
          <xdr:row>36</xdr:row>
          <xdr:rowOff>9591</xdr:rowOff>
        </xdr:from>
        <xdr:to>
          <xdr:col>16</xdr:col>
          <xdr:colOff>76191</xdr:colOff>
          <xdr:row>36</xdr:row>
          <xdr:rowOff>203596</xdr:rowOff>
        </xdr:to>
        <xdr:grpSp>
          <xdr:nvGrpSpPr>
            <xdr:cNvPr id="393" name="Gruppieren 392">
              <a:extLst>
                <a:ext uri="{FF2B5EF4-FFF2-40B4-BE49-F238E27FC236}">
                  <a16:creationId xmlns:a16="http://schemas.microsoft.com/office/drawing/2014/main" id="{00000000-0008-0000-0500-000089010000}"/>
                </a:ext>
              </a:extLst>
            </xdr:cNvPr>
            <xdr:cNvGrpSpPr/>
          </xdr:nvGrpSpPr>
          <xdr:grpSpPr>
            <a:xfrm>
              <a:off x="4417688" y="12658791"/>
              <a:ext cx="2295523" cy="194005"/>
              <a:chOff x="3581316" y="2104863"/>
              <a:chExt cx="2247895" cy="276226"/>
            </a:xfrm>
          </xdr:grpSpPr>
          <xdr:sp macro="" textlink="">
            <xdr:nvSpPr>
              <xdr:cNvPr id="399560" name="Group Box 200" hidden="1">
                <a:extLst>
                  <a:ext uri="{63B3BB69-23CF-44E3-9099-C40C66FF867C}">
                    <a14:compatExt spid="_x0000_s399560"/>
                  </a:ext>
                  <a:ext uri="{FF2B5EF4-FFF2-40B4-BE49-F238E27FC236}">
                    <a16:creationId xmlns:a16="http://schemas.microsoft.com/office/drawing/2014/main" id="{00000000-0008-0000-0500-0000C8180600}"/>
                  </a:ext>
                </a:extLst>
              </xdr:cNvPr>
              <xdr:cNvSpPr/>
            </xdr:nvSpPr>
            <xdr:spPr bwMode="auto">
              <a:xfrm>
                <a:off x="3581316"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9561" name="Option Button 201" hidden="1">
                <a:extLst>
                  <a:ext uri="{63B3BB69-23CF-44E3-9099-C40C66FF867C}">
                    <a14:compatExt spid="_x0000_s399561"/>
                  </a:ext>
                  <a:ext uri="{FF2B5EF4-FFF2-40B4-BE49-F238E27FC236}">
                    <a16:creationId xmlns:a16="http://schemas.microsoft.com/office/drawing/2014/main" id="{00000000-0008-0000-0500-0000C918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62" name="Option Button 202" hidden="1">
                <a:extLst>
                  <a:ext uri="{63B3BB69-23CF-44E3-9099-C40C66FF867C}">
                    <a14:compatExt spid="_x0000_s399562"/>
                  </a:ext>
                  <a:ext uri="{FF2B5EF4-FFF2-40B4-BE49-F238E27FC236}">
                    <a16:creationId xmlns:a16="http://schemas.microsoft.com/office/drawing/2014/main" id="{00000000-0008-0000-0500-0000CA18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63" name="Option Button 203" hidden="1">
                <a:extLst>
                  <a:ext uri="{63B3BB69-23CF-44E3-9099-C40C66FF867C}">
                    <a14:compatExt spid="_x0000_s399563"/>
                  </a:ext>
                  <a:ext uri="{FF2B5EF4-FFF2-40B4-BE49-F238E27FC236}">
                    <a16:creationId xmlns:a16="http://schemas.microsoft.com/office/drawing/2014/main" id="{00000000-0008-0000-0500-0000CB18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64" name="Option Button 204" hidden="1">
                <a:extLst>
                  <a:ext uri="{63B3BB69-23CF-44E3-9099-C40C66FF867C}">
                    <a14:compatExt spid="_x0000_s399564"/>
                  </a:ext>
                  <a:ext uri="{FF2B5EF4-FFF2-40B4-BE49-F238E27FC236}">
                    <a16:creationId xmlns:a16="http://schemas.microsoft.com/office/drawing/2014/main" id="{00000000-0008-0000-0500-0000CC18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65" name="Option Button 205" hidden="1">
                <a:extLst>
                  <a:ext uri="{63B3BB69-23CF-44E3-9099-C40C66FF867C}">
                    <a14:compatExt spid="_x0000_s399565"/>
                  </a:ext>
                  <a:ext uri="{FF2B5EF4-FFF2-40B4-BE49-F238E27FC236}">
                    <a16:creationId xmlns:a16="http://schemas.microsoft.com/office/drawing/2014/main" id="{00000000-0008-0000-0500-0000CD18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66668</xdr:colOff>
          <xdr:row>37</xdr:row>
          <xdr:rowOff>66</xdr:rowOff>
        </xdr:from>
        <xdr:to>
          <xdr:col>16</xdr:col>
          <xdr:colOff>76191</xdr:colOff>
          <xdr:row>37</xdr:row>
          <xdr:rowOff>194071</xdr:rowOff>
        </xdr:to>
        <xdr:grpSp>
          <xdr:nvGrpSpPr>
            <xdr:cNvPr id="402" name="Gruppieren 401">
              <a:extLst>
                <a:ext uri="{FF2B5EF4-FFF2-40B4-BE49-F238E27FC236}">
                  <a16:creationId xmlns:a16="http://schemas.microsoft.com/office/drawing/2014/main" id="{00000000-0008-0000-0500-000092010000}"/>
                </a:ext>
              </a:extLst>
            </xdr:cNvPr>
            <xdr:cNvGrpSpPr/>
          </xdr:nvGrpSpPr>
          <xdr:grpSpPr>
            <a:xfrm>
              <a:off x="4417688" y="13045506"/>
              <a:ext cx="2295523" cy="194005"/>
              <a:chOff x="3581316" y="2104863"/>
              <a:chExt cx="2247895" cy="276226"/>
            </a:xfrm>
          </xdr:grpSpPr>
          <xdr:sp macro="" textlink="">
            <xdr:nvSpPr>
              <xdr:cNvPr id="399566" name="Group Box 206" hidden="1">
                <a:extLst>
                  <a:ext uri="{63B3BB69-23CF-44E3-9099-C40C66FF867C}">
                    <a14:compatExt spid="_x0000_s399566"/>
                  </a:ext>
                  <a:ext uri="{FF2B5EF4-FFF2-40B4-BE49-F238E27FC236}">
                    <a16:creationId xmlns:a16="http://schemas.microsoft.com/office/drawing/2014/main" id="{00000000-0008-0000-0500-0000CE180600}"/>
                  </a:ext>
                </a:extLst>
              </xdr:cNvPr>
              <xdr:cNvSpPr/>
            </xdr:nvSpPr>
            <xdr:spPr bwMode="auto">
              <a:xfrm>
                <a:off x="3581316"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9567" name="Option Button 207" hidden="1">
                <a:extLst>
                  <a:ext uri="{63B3BB69-23CF-44E3-9099-C40C66FF867C}">
                    <a14:compatExt spid="_x0000_s399567"/>
                  </a:ext>
                  <a:ext uri="{FF2B5EF4-FFF2-40B4-BE49-F238E27FC236}">
                    <a16:creationId xmlns:a16="http://schemas.microsoft.com/office/drawing/2014/main" id="{00000000-0008-0000-0500-0000CF18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68" name="Option Button 208" hidden="1">
                <a:extLst>
                  <a:ext uri="{63B3BB69-23CF-44E3-9099-C40C66FF867C}">
                    <a14:compatExt spid="_x0000_s399568"/>
                  </a:ext>
                  <a:ext uri="{FF2B5EF4-FFF2-40B4-BE49-F238E27FC236}">
                    <a16:creationId xmlns:a16="http://schemas.microsoft.com/office/drawing/2014/main" id="{00000000-0008-0000-0500-0000D018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69" name="Option Button 209" hidden="1">
                <a:extLst>
                  <a:ext uri="{63B3BB69-23CF-44E3-9099-C40C66FF867C}">
                    <a14:compatExt spid="_x0000_s399569"/>
                  </a:ext>
                  <a:ext uri="{FF2B5EF4-FFF2-40B4-BE49-F238E27FC236}">
                    <a16:creationId xmlns:a16="http://schemas.microsoft.com/office/drawing/2014/main" id="{00000000-0008-0000-0500-0000D118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70" name="Option Button 210" hidden="1">
                <a:extLst>
                  <a:ext uri="{63B3BB69-23CF-44E3-9099-C40C66FF867C}">
                    <a14:compatExt spid="_x0000_s399570"/>
                  </a:ext>
                  <a:ext uri="{FF2B5EF4-FFF2-40B4-BE49-F238E27FC236}">
                    <a16:creationId xmlns:a16="http://schemas.microsoft.com/office/drawing/2014/main" id="{00000000-0008-0000-0500-0000D218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71" name="Option Button 211" hidden="1">
                <a:extLst>
                  <a:ext uri="{63B3BB69-23CF-44E3-9099-C40C66FF867C}">
                    <a14:compatExt spid="_x0000_s399571"/>
                  </a:ext>
                  <a:ext uri="{FF2B5EF4-FFF2-40B4-BE49-F238E27FC236}">
                    <a16:creationId xmlns:a16="http://schemas.microsoft.com/office/drawing/2014/main" id="{00000000-0008-0000-0500-0000D318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20</xdr:col>
      <xdr:colOff>57150</xdr:colOff>
      <xdr:row>30</xdr:row>
      <xdr:rowOff>76199</xdr:rowOff>
    </xdr:from>
    <xdr:to>
      <xdr:col>21</xdr:col>
      <xdr:colOff>133349</xdr:colOff>
      <xdr:row>35</xdr:row>
      <xdr:rowOff>228599</xdr:rowOff>
    </xdr:to>
    <xdr:graphicFrame macro="">
      <xdr:nvGraphicFramePr>
        <xdr:cNvPr id="410" name="Diagramm 409">
          <a:extLst>
            <a:ext uri="{FF2B5EF4-FFF2-40B4-BE49-F238E27FC236}">
              <a16:creationId xmlns:a16="http://schemas.microsoft.com/office/drawing/2014/main" id="{00000000-0008-0000-0500-00009A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mc:AlternateContent xmlns:mc="http://schemas.openxmlformats.org/markup-compatibility/2006">
    <mc:Choice xmlns:a14="http://schemas.microsoft.com/office/drawing/2010/main" Requires="a14">
      <xdr:twoCellAnchor>
        <xdr:from>
          <xdr:col>6</xdr:col>
          <xdr:colOff>66662</xdr:colOff>
          <xdr:row>40</xdr:row>
          <xdr:rowOff>28578</xdr:rowOff>
        </xdr:from>
        <xdr:to>
          <xdr:col>16</xdr:col>
          <xdr:colOff>76181</xdr:colOff>
          <xdr:row>40</xdr:row>
          <xdr:rowOff>204311</xdr:rowOff>
        </xdr:to>
        <xdr:grpSp>
          <xdr:nvGrpSpPr>
            <xdr:cNvPr id="412" name="Gruppieren 411">
              <a:extLst>
                <a:ext uri="{FF2B5EF4-FFF2-40B4-BE49-F238E27FC236}">
                  <a16:creationId xmlns:a16="http://schemas.microsoft.com/office/drawing/2014/main" id="{00000000-0008-0000-0500-00009C010000}"/>
                </a:ext>
              </a:extLst>
            </xdr:cNvPr>
            <xdr:cNvGrpSpPr/>
          </xdr:nvGrpSpPr>
          <xdr:grpSpPr>
            <a:xfrm>
              <a:off x="4417682" y="14064618"/>
              <a:ext cx="2295519" cy="175733"/>
              <a:chOff x="3581399" y="2105311"/>
              <a:chExt cx="2247893" cy="276224"/>
            </a:xfrm>
          </xdr:grpSpPr>
          <xdr:sp macro="" textlink="">
            <xdr:nvSpPr>
              <xdr:cNvPr id="399572" name="Group Box 212" hidden="1">
                <a:extLst>
                  <a:ext uri="{63B3BB69-23CF-44E3-9099-C40C66FF867C}">
                    <a14:compatExt spid="_x0000_s399572"/>
                  </a:ext>
                  <a:ext uri="{FF2B5EF4-FFF2-40B4-BE49-F238E27FC236}">
                    <a16:creationId xmlns:a16="http://schemas.microsoft.com/office/drawing/2014/main" id="{00000000-0008-0000-0500-0000D4180600}"/>
                  </a:ext>
                </a:extLst>
              </xdr:cNvPr>
              <xdr:cNvSpPr/>
            </xdr:nvSpPr>
            <xdr:spPr bwMode="auto">
              <a:xfrm>
                <a:off x="3581399" y="2105311"/>
                <a:ext cx="2247893" cy="276224"/>
              </a:xfrm>
              <a:prstGeom prst="rect">
                <a:avLst/>
              </a:prstGeom>
              <a:noFill/>
              <a:ln w="9525">
                <a:miter lim="800000"/>
                <a:headEnd/>
                <a:tailEnd/>
              </a:ln>
              <a:extLst>
                <a:ext uri="{909E8E84-426E-40DD-AFC4-6F175D3DCCD1}">
                  <a14:hiddenFill>
                    <a:noFill/>
                  </a14:hiddenFill>
                </a:ext>
              </a:extLst>
            </xdr:spPr>
          </xdr:sp>
          <xdr:sp macro="" textlink="">
            <xdr:nvSpPr>
              <xdr:cNvPr id="399573" name="Option Button 213" hidden="1">
                <a:extLst>
                  <a:ext uri="{63B3BB69-23CF-44E3-9099-C40C66FF867C}">
                    <a14:compatExt spid="_x0000_s399573"/>
                  </a:ext>
                  <a:ext uri="{FF2B5EF4-FFF2-40B4-BE49-F238E27FC236}">
                    <a16:creationId xmlns:a16="http://schemas.microsoft.com/office/drawing/2014/main" id="{00000000-0008-0000-0500-0000D5180600}"/>
                  </a:ext>
                </a:extLst>
              </xdr:cNvPr>
              <xdr:cNvSpPr/>
            </xdr:nvSpPr>
            <xdr:spPr bwMode="auto">
              <a:xfrm>
                <a:off x="370522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74" name="Option Button 214" hidden="1">
                <a:extLst>
                  <a:ext uri="{63B3BB69-23CF-44E3-9099-C40C66FF867C}">
                    <a14:compatExt spid="_x0000_s399574"/>
                  </a:ext>
                  <a:ext uri="{FF2B5EF4-FFF2-40B4-BE49-F238E27FC236}">
                    <a16:creationId xmlns:a16="http://schemas.microsoft.com/office/drawing/2014/main" id="{00000000-0008-0000-0500-0000D6180600}"/>
                  </a:ext>
                </a:extLst>
              </xdr:cNvPr>
              <xdr:cNvSpPr/>
            </xdr:nvSpPr>
            <xdr:spPr bwMode="auto">
              <a:xfrm>
                <a:off x="414337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75" name="Option Button 215" hidden="1">
                <a:extLst>
                  <a:ext uri="{63B3BB69-23CF-44E3-9099-C40C66FF867C}">
                    <a14:compatExt spid="_x0000_s399575"/>
                  </a:ext>
                  <a:ext uri="{FF2B5EF4-FFF2-40B4-BE49-F238E27FC236}">
                    <a16:creationId xmlns:a16="http://schemas.microsoft.com/office/drawing/2014/main" id="{00000000-0008-0000-0500-0000D7180600}"/>
                  </a:ext>
                </a:extLst>
              </xdr:cNvPr>
              <xdr:cNvSpPr/>
            </xdr:nvSpPr>
            <xdr:spPr bwMode="auto">
              <a:xfrm>
                <a:off x="45815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76" name="Option Button 216" hidden="1">
                <a:extLst>
                  <a:ext uri="{63B3BB69-23CF-44E3-9099-C40C66FF867C}">
                    <a14:compatExt spid="_x0000_s399576"/>
                  </a:ext>
                  <a:ext uri="{FF2B5EF4-FFF2-40B4-BE49-F238E27FC236}">
                    <a16:creationId xmlns:a16="http://schemas.microsoft.com/office/drawing/2014/main" id="{00000000-0008-0000-0500-0000D8180600}"/>
                  </a:ext>
                </a:extLst>
              </xdr:cNvPr>
              <xdr:cNvSpPr/>
            </xdr:nvSpPr>
            <xdr:spPr bwMode="auto">
              <a:xfrm>
                <a:off x="501967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77" name="Option Button 217" hidden="1">
                <a:extLst>
                  <a:ext uri="{63B3BB69-23CF-44E3-9099-C40C66FF867C}">
                    <a14:compatExt spid="_x0000_s399577"/>
                  </a:ext>
                  <a:ext uri="{FF2B5EF4-FFF2-40B4-BE49-F238E27FC236}">
                    <a16:creationId xmlns:a16="http://schemas.microsoft.com/office/drawing/2014/main" id="{00000000-0008-0000-0500-0000D9180600}"/>
                  </a:ext>
                </a:extLst>
              </xdr:cNvPr>
              <xdr:cNvSpPr/>
            </xdr:nvSpPr>
            <xdr:spPr bwMode="auto">
              <a:xfrm>
                <a:off x="54578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66662</xdr:colOff>
          <xdr:row>41</xdr:row>
          <xdr:rowOff>19053</xdr:rowOff>
        </xdr:from>
        <xdr:to>
          <xdr:col>16</xdr:col>
          <xdr:colOff>76181</xdr:colOff>
          <xdr:row>41</xdr:row>
          <xdr:rowOff>194786</xdr:rowOff>
        </xdr:to>
        <xdr:grpSp>
          <xdr:nvGrpSpPr>
            <xdr:cNvPr id="421" name="Gruppieren 420">
              <a:extLst>
                <a:ext uri="{FF2B5EF4-FFF2-40B4-BE49-F238E27FC236}">
                  <a16:creationId xmlns:a16="http://schemas.microsoft.com/office/drawing/2014/main" id="{00000000-0008-0000-0500-0000A5010000}"/>
                </a:ext>
              </a:extLst>
            </xdr:cNvPr>
            <xdr:cNvGrpSpPr/>
          </xdr:nvGrpSpPr>
          <xdr:grpSpPr>
            <a:xfrm>
              <a:off x="4417682" y="14451333"/>
              <a:ext cx="2295519" cy="175733"/>
              <a:chOff x="3581399" y="2105311"/>
              <a:chExt cx="2247893" cy="276224"/>
            </a:xfrm>
          </xdr:grpSpPr>
          <xdr:sp macro="" textlink="">
            <xdr:nvSpPr>
              <xdr:cNvPr id="399578" name="Group Box 218" hidden="1">
                <a:extLst>
                  <a:ext uri="{63B3BB69-23CF-44E3-9099-C40C66FF867C}">
                    <a14:compatExt spid="_x0000_s399578"/>
                  </a:ext>
                  <a:ext uri="{FF2B5EF4-FFF2-40B4-BE49-F238E27FC236}">
                    <a16:creationId xmlns:a16="http://schemas.microsoft.com/office/drawing/2014/main" id="{00000000-0008-0000-0500-0000DA180600}"/>
                  </a:ext>
                </a:extLst>
              </xdr:cNvPr>
              <xdr:cNvSpPr/>
            </xdr:nvSpPr>
            <xdr:spPr bwMode="auto">
              <a:xfrm>
                <a:off x="3581399" y="2105311"/>
                <a:ext cx="2247893" cy="276224"/>
              </a:xfrm>
              <a:prstGeom prst="rect">
                <a:avLst/>
              </a:prstGeom>
              <a:noFill/>
              <a:ln w="9525">
                <a:miter lim="800000"/>
                <a:headEnd/>
                <a:tailEnd/>
              </a:ln>
              <a:extLst>
                <a:ext uri="{909E8E84-426E-40DD-AFC4-6F175D3DCCD1}">
                  <a14:hiddenFill>
                    <a:noFill/>
                  </a14:hiddenFill>
                </a:ext>
              </a:extLst>
            </xdr:spPr>
          </xdr:sp>
          <xdr:sp macro="" textlink="">
            <xdr:nvSpPr>
              <xdr:cNvPr id="399579" name="Option Button 219" hidden="1">
                <a:extLst>
                  <a:ext uri="{63B3BB69-23CF-44E3-9099-C40C66FF867C}">
                    <a14:compatExt spid="_x0000_s399579"/>
                  </a:ext>
                  <a:ext uri="{FF2B5EF4-FFF2-40B4-BE49-F238E27FC236}">
                    <a16:creationId xmlns:a16="http://schemas.microsoft.com/office/drawing/2014/main" id="{00000000-0008-0000-0500-0000DB180600}"/>
                  </a:ext>
                </a:extLst>
              </xdr:cNvPr>
              <xdr:cNvSpPr/>
            </xdr:nvSpPr>
            <xdr:spPr bwMode="auto">
              <a:xfrm>
                <a:off x="370522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80" name="Option Button 220" hidden="1">
                <a:extLst>
                  <a:ext uri="{63B3BB69-23CF-44E3-9099-C40C66FF867C}">
                    <a14:compatExt spid="_x0000_s399580"/>
                  </a:ext>
                  <a:ext uri="{FF2B5EF4-FFF2-40B4-BE49-F238E27FC236}">
                    <a16:creationId xmlns:a16="http://schemas.microsoft.com/office/drawing/2014/main" id="{00000000-0008-0000-0500-0000DC180600}"/>
                  </a:ext>
                </a:extLst>
              </xdr:cNvPr>
              <xdr:cNvSpPr/>
            </xdr:nvSpPr>
            <xdr:spPr bwMode="auto">
              <a:xfrm>
                <a:off x="414337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81" name="Option Button 221" hidden="1">
                <a:extLst>
                  <a:ext uri="{63B3BB69-23CF-44E3-9099-C40C66FF867C}">
                    <a14:compatExt spid="_x0000_s399581"/>
                  </a:ext>
                  <a:ext uri="{FF2B5EF4-FFF2-40B4-BE49-F238E27FC236}">
                    <a16:creationId xmlns:a16="http://schemas.microsoft.com/office/drawing/2014/main" id="{00000000-0008-0000-0500-0000DD180600}"/>
                  </a:ext>
                </a:extLst>
              </xdr:cNvPr>
              <xdr:cNvSpPr/>
            </xdr:nvSpPr>
            <xdr:spPr bwMode="auto">
              <a:xfrm>
                <a:off x="45815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82" name="Option Button 222" hidden="1">
                <a:extLst>
                  <a:ext uri="{63B3BB69-23CF-44E3-9099-C40C66FF867C}">
                    <a14:compatExt spid="_x0000_s399582"/>
                  </a:ext>
                  <a:ext uri="{FF2B5EF4-FFF2-40B4-BE49-F238E27FC236}">
                    <a16:creationId xmlns:a16="http://schemas.microsoft.com/office/drawing/2014/main" id="{00000000-0008-0000-0500-0000DE180600}"/>
                  </a:ext>
                </a:extLst>
              </xdr:cNvPr>
              <xdr:cNvSpPr/>
            </xdr:nvSpPr>
            <xdr:spPr bwMode="auto">
              <a:xfrm>
                <a:off x="501967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83" name="Option Button 223" hidden="1">
                <a:extLst>
                  <a:ext uri="{63B3BB69-23CF-44E3-9099-C40C66FF867C}">
                    <a14:compatExt spid="_x0000_s399583"/>
                  </a:ext>
                  <a:ext uri="{FF2B5EF4-FFF2-40B4-BE49-F238E27FC236}">
                    <a16:creationId xmlns:a16="http://schemas.microsoft.com/office/drawing/2014/main" id="{00000000-0008-0000-0500-0000DF180600}"/>
                  </a:ext>
                </a:extLst>
              </xdr:cNvPr>
              <xdr:cNvSpPr/>
            </xdr:nvSpPr>
            <xdr:spPr bwMode="auto">
              <a:xfrm>
                <a:off x="54578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66662</xdr:colOff>
          <xdr:row>42</xdr:row>
          <xdr:rowOff>28578</xdr:rowOff>
        </xdr:from>
        <xdr:to>
          <xdr:col>16</xdr:col>
          <xdr:colOff>76181</xdr:colOff>
          <xdr:row>42</xdr:row>
          <xdr:rowOff>204311</xdr:rowOff>
        </xdr:to>
        <xdr:grpSp>
          <xdr:nvGrpSpPr>
            <xdr:cNvPr id="430" name="Gruppieren 429">
              <a:extLst>
                <a:ext uri="{FF2B5EF4-FFF2-40B4-BE49-F238E27FC236}">
                  <a16:creationId xmlns:a16="http://schemas.microsoft.com/office/drawing/2014/main" id="{00000000-0008-0000-0500-0000AE010000}"/>
                </a:ext>
              </a:extLst>
            </xdr:cNvPr>
            <xdr:cNvGrpSpPr/>
          </xdr:nvGrpSpPr>
          <xdr:grpSpPr>
            <a:xfrm>
              <a:off x="4417682" y="14857098"/>
              <a:ext cx="2295519" cy="175733"/>
              <a:chOff x="3581399" y="2105311"/>
              <a:chExt cx="2247893" cy="276224"/>
            </a:xfrm>
          </xdr:grpSpPr>
          <xdr:sp macro="" textlink="">
            <xdr:nvSpPr>
              <xdr:cNvPr id="399584" name="Group Box 224" hidden="1">
                <a:extLst>
                  <a:ext uri="{63B3BB69-23CF-44E3-9099-C40C66FF867C}">
                    <a14:compatExt spid="_x0000_s399584"/>
                  </a:ext>
                  <a:ext uri="{FF2B5EF4-FFF2-40B4-BE49-F238E27FC236}">
                    <a16:creationId xmlns:a16="http://schemas.microsoft.com/office/drawing/2014/main" id="{00000000-0008-0000-0500-0000E0180600}"/>
                  </a:ext>
                </a:extLst>
              </xdr:cNvPr>
              <xdr:cNvSpPr/>
            </xdr:nvSpPr>
            <xdr:spPr bwMode="auto">
              <a:xfrm>
                <a:off x="3581399" y="2105311"/>
                <a:ext cx="2247893" cy="276224"/>
              </a:xfrm>
              <a:prstGeom prst="rect">
                <a:avLst/>
              </a:prstGeom>
              <a:noFill/>
              <a:ln w="9525">
                <a:miter lim="800000"/>
                <a:headEnd/>
                <a:tailEnd/>
              </a:ln>
              <a:extLst>
                <a:ext uri="{909E8E84-426E-40DD-AFC4-6F175D3DCCD1}">
                  <a14:hiddenFill>
                    <a:noFill/>
                  </a14:hiddenFill>
                </a:ext>
              </a:extLst>
            </xdr:spPr>
          </xdr:sp>
          <xdr:sp macro="" textlink="">
            <xdr:nvSpPr>
              <xdr:cNvPr id="399585" name="Option Button 225" hidden="1">
                <a:extLst>
                  <a:ext uri="{63B3BB69-23CF-44E3-9099-C40C66FF867C}">
                    <a14:compatExt spid="_x0000_s399585"/>
                  </a:ext>
                  <a:ext uri="{FF2B5EF4-FFF2-40B4-BE49-F238E27FC236}">
                    <a16:creationId xmlns:a16="http://schemas.microsoft.com/office/drawing/2014/main" id="{00000000-0008-0000-0500-0000E1180600}"/>
                  </a:ext>
                </a:extLst>
              </xdr:cNvPr>
              <xdr:cNvSpPr/>
            </xdr:nvSpPr>
            <xdr:spPr bwMode="auto">
              <a:xfrm>
                <a:off x="370522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86" name="Option Button 226" hidden="1">
                <a:extLst>
                  <a:ext uri="{63B3BB69-23CF-44E3-9099-C40C66FF867C}">
                    <a14:compatExt spid="_x0000_s399586"/>
                  </a:ext>
                  <a:ext uri="{FF2B5EF4-FFF2-40B4-BE49-F238E27FC236}">
                    <a16:creationId xmlns:a16="http://schemas.microsoft.com/office/drawing/2014/main" id="{00000000-0008-0000-0500-0000E2180600}"/>
                  </a:ext>
                </a:extLst>
              </xdr:cNvPr>
              <xdr:cNvSpPr/>
            </xdr:nvSpPr>
            <xdr:spPr bwMode="auto">
              <a:xfrm>
                <a:off x="414337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87" name="Option Button 227" hidden="1">
                <a:extLst>
                  <a:ext uri="{63B3BB69-23CF-44E3-9099-C40C66FF867C}">
                    <a14:compatExt spid="_x0000_s399587"/>
                  </a:ext>
                  <a:ext uri="{FF2B5EF4-FFF2-40B4-BE49-F238E27FC236}">
                    <a16:creationId xmlns:a16="http://schemas.microsoft.com/office/drawing/2014/main" id="{00000000-0008-0000-0500-0000E3180600}"/>
                  </a:ext>
                </a:extLst>
              </xdr:cNvPr>
              <xdr:cNvSpPr/>
            </xdr:nvSpPr>
            <xdr:spPr bwMode="auto">
              <a:xfrm>
                <a:off x="45815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88" name="Option Button 228" hidden="1">
                <a:extLst>
                  <a:ext uri="{63B3BB69-23CF-44E3-9099-C40C66FF867C}">
                    <a14:compatExt spid="_x0000_s399588"/>
                  </a:ext>
                  <a:ext uri="{FF2B5EF4-FFF2-40B4-BE49-F238E27FC236}">
                    <a16:creationId xmlns:a16="http://schemas.microsoft.com/office/drawing/2014/main" id="{00000000-0008-0000-0500-0000E4180600}"/>
                  </a:ext>
                </a:extLst>
              </xdr:cNvPr>
              <xdr:cNvSpPr/>
            </xdr:nvSpPr>
            <xdr:spPr bwMode="auto">
              <a:xfrm>
                <a:off x="501967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89" name="Option Button 229" hidden="1">
                <a:extLst>
                  <a:ext uri="{63B3BB69-23CF-44E3-9099-C40C66FF867C}">
                    <a14:compatExt spid="_x0000_s399589"/>
                  </a:ext>
                  <a:ext uri="{FF2B5EF4-FFF2-40B4-BE49-F238E27FC236}">
                    <a16:creationId xmlns:a16="http://schemas.microsoft.com/office/drawing/2014/main" id="{00000000-0008-0000-0500-0000E5180600}"/>
                  </a:ext>
                </a:extLst>
              </xdr:cNvPr>
              <xdr:cNvSpPr/>
            </xdr:nvSpPr>
            <xdr:spPr bwMode="auto">
              <a:xfrm>
                <a:off x="54578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66662</xdr:colOff>
          <xdr:row>44</xdr:row>
          <xdr:rowOff>28578</xdr:rowOff>
        </xdr:from>
        <xdr:to>
          <xdr:col>16</xdr:col>
          <xdr:colOff>76181</xdr:colOff>
          <xdr:row>44</xdr:row>
          <xdr:rowOff>204311</xdr:rowOff>
        </xdr:to>
        <xdr:grpSp>
          <xdr:nvGrpSpPr>
            <xdr:cNvPr id="439" name="Gruppieren 438">
              <a:extLst>
                <a:ext uri="{FF2B5EF4-FFF2-40B4-BE49-F238E27FC236}">
                  <a16:creationId xmlns:a16="http://schemas.microsoft.com/office/drawing/2014/main" id="{00000000-0008-0000-0500-0000B7010000}"/>
                </a:ext>
              </a:extLst>
            </xdr:cNvPr>
            <xdr:cNvGrpSpPr/>
          </xdr:nvGrpSpPr>
          <xdr:grpSpPr>
            <a:xfrm>
              <a:off x="4417682" y="15649578"/>
              <a:ext cx="2295519" cy="175733"/>
              <a:chOff x="3581399" y="2105311"/>
              <a:chExt cx="2247893" cy="276224"/>
            </a:xfrm>
          </xdr:grpSpPr>
          <xdr:sp macro="" textlink="">
            <xdr:nvSpPr>
              <xdr:cNvPr id="399590" name="Group Box 230" hidden="1">
                <a:extLst>
                  <a:ext uri="{63B3BB69-23CF-44E3-9099-C40C66FF867C}">
                    <a14:compatExt spid="_x0000_s399590"/>
                  </a:ext>
                  <a:ext uri="{FF2B5EF4-FFF2-40B4-BE49-F238E27FC236}">
                    <a16:creationId xmlns:a16="http://schemas.microsoft.com/office/drawing/2014/main" id="{00000000-0008-0000-0500-0000E6180600}"/>
                  </a:ext>
                </a:extLst>
              </xdr:cNvPr>
              <xdr:cNvSpPr/>
            </xdr:nvSpPr>
            <xdr:spPr bwMode="auto">
              <a:xfrm>
                <a:off x="3581399" y="2105311"/>
                <a:ext cx="2247893" cy="276224"/>
              </a:xfrm>
              <a:prstGeom prst="rect">
                <a:avLst/>
              </a:prstGeom>
              <a:noFill/>
              <a:ln w="9525">
                <a:miter lim="800000"/>
                <a:headEnd/>
                <a:tailEnd/>
              </a:ln>
              <a:extLst>
                <a:ext uri="{909E8E84-426E-40DD-AFC4-6F175D3DCCD1}">
                  <a14:hiddenFill>
                    <a:noFill/>
                  </a14:hiddenFill>
                </a:ext>
              </a:extLst>
            </xdr:spPr>
          </xdr:sp>
          <xdr:sp macro="" textlink="">
            <xdr:nvSpPr>
              <xdr:cNvPr id="399591" name="Option Button 231" hidden="1">
                <a:extLst>
                  <a:ext uri="{63B3BB69-23CF-44E3-9099-C40C66FF867C}">
                    <a14:compatExt spid="_x0000_s399591"/>
                  </a:ext>
                  <a:ext uri="{FF2B5EF4-FFF2-40B4-BE49-F238E27FC236}">
                    <a16:creationId xmlns:a16="http://schemas.microsoft.com/office/drawing/2014/main" id="{00000000-0008-0000-0500-0000E7180600}"/>
                  </a:ext>
                </a:extLst>
              </xdr:cNvPr>
              <xdr:cNvSpPr/>
            </xdr:nvSpPr>
            <xdr:spPr bwMode="auto">
              <a:xfrm>
                <a:off x="370522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92" name="Option Button 232" hidden="1">
                <a:extLst>
                  <a:ext uri="{63B3BB69-23CF-44E3-9099-C40C66FF867C}">
                    <a14:compatExt spid="_x0000_s399592"/>
                  </a:ext>
                  <a:ext uri="{FF2B5EF4-FFF2-40B4-BE49-F238E27FC236}">
                    <a16:creationId xmlns:a16="http://schemas.microsoft.com/office/drawing/2014/main" id="{00000000-0008-0000-0500-0000E8180600}"/>
                  </a:ext>
                </a:extLst>
              </xdr:cNvPr>
              <xdr:cNvSpPr/>
            </xdr:nvSpPr>
            <xdr:spPr bwMode="auto">
              <a:xfrm>
                <a:off x="414337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93" name="Option Button 233" hidden="1">
                <a:extLst>
                  <a:ext uri="{63B3BB69-23CF-44E3-9099-C40C66FF867C}">
                    <a14:compatExt spid="_x0000_s399593"/>
                  </a:ext>
                  <a:ext uri="{FF2B5EF4-FFF2-40B4-BE49-F238E27FC236}">
                    <a16:creationId xmlns:a16="http://schemas.microsoft.com/office/drawing/2014/main" id="{00000000-0008-0000-0500-0000E9180600}"/>
                  </a:ext>
                </a:extLst>
              </xdr:cNvPr>
              <xdr:cNvSpPr/>
            </xdr:nvSpPr>
            <xdr:spPr bwMode="auto">
              <a:xfrm>
                <a:off x="45815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94" name="Option Button 234" hidden="1">
                <a:extLst>
                  <a:ext uri="{63B3BB69-23CF-44E3-9099-C40C66FF867C}">
                    <a14:compatExt spid="_x0000_s399594"/>
                  </a:ext>
                  <a:ext uri="{FF2B5EF4-FFF2-40B4-BE49-F238E27FC236}">
                    <a16:creationId xmlns:a16="http://schemas.microsoft.com/office/drawing/2014/main" id="{00000000-0008-0000-0500-0000EA180600}"/>
                  </a:ext>
                </a:extLst>
              </xdr:cNvPr>
              <xdr:cNvSpPr/>
            </xdr:nvSpPr>
            <xdr:spPr bwMode="auto">
              <a:xfrm>
                <a:off x="501967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95" name="Option Button 235" hidden="1">
                <a:extLst>
                  <a:ext uri="{63B3BB69-23CF-44E3-9099-C40C66FF867C}">
                    <a14:compatExt spid="_x0000_s399595"/>
                  </a:ext>
                  <a:ext uri="{FF2B5EF4-FFF2-40B4-BE49-F238E27FC236}">
                    <a16:creationId xmlns:a16="http://schemas.microsoft.com/office/drawing/2014/main" id="{00000000-0008-0000-0500-0000EB180600}"/>
                  </a:ext>
                </a:extLst>
              </xdr:cNvPr>
              <xdr:cNvSpPr/>
            </xdr:nvSpPr>
            <xdr:spPr bwMode="auto">
              <a:xfrm>
                <a:off x="54578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66662</xdr:colOff>
          <xdr:row>45</xdr:row>
          <xdr:rowOff>38103</xdr:rowOff>
        </xdr:from>
        <xdr:to>
          <xdr:col>16</xdr:col>
          <xdr:colOff>76181</xdr:colOff>
          <xdr:row>45</xdr:row>
          <xdr:rowOff>213836</xdr:rowOff>
        </xdr:to>
        <xdr:grpSp>
          <xdr:nvGrpSpPr>
            <xdr:cNvPr id="448" name="Gruppieren 447">
              <a:extLst>
                <a:ext uri="{FF2B5EF4-FFF2-40B4-BE49-F238E27FC236}">
                  <a16:creationId xmlns:a16="http://schemas.microsoft.com/office/drawing/2014/main" id="{00000000-0008-0000-0500-0000C0010000}"/>
                </a:ext>
              </a:extLst>
            </xdr:cNvPr>
            <xdr:cNvGrpSpPr/>
          </xdr:nvGrpSpPr>
          <xdr:grpSpPr>
            <a:xfrm>
              <a:off x="4417682" y="16055343"/>
              <a:ext cx="2295519" cy="175733"/>
              <a:chOff x="3581399" y="2105311"/>
              <a:chExt cx="2247893" cy="276224"/>
            </a:xfrm>
          </xdr:grpSpPr>
          <xdr:sp macro="" textlink="">
            <xdr:nvSpPr>
              <xdr:cNvPr id="399596" name="Group Box 236" hidden="1">
                <a:extLst>
                  <a:ext uri="{63B3BB69-23CF-44E3-9099-C40C66FF867C}">
                    <a14:compatExt spid="_x0000_s399596"/>
                  </a:ext>
                  <a:ext uri="{FF2B5EF4-FFF2-40B4-BE49-F238E27FC236}">
                    <a16:creationId xmlns:a16="http://schemas.microsoft.com/office/drawing/2014/main" id="{00000000-0008-0000-0500-0000EC180600}"/>
                  </a:ext>
                </a:extLst>
              </xdr:cNvPr>
              <xdr:cNvSpPr/>
            </xdr:nvSpPr>
            <xdr:spPr bwMode="auto">
              <a:xfrm>
                <a:off x="3581399" y="2105311"/>
                <a:ext cx="2247893" cy="276224"/>
              </a:xfrm>
              <a:prstGeom prst="rect">
                <a:avLst/>
              </a:prstGeom>
              <a:noFill/>
              <a:ln w="9525">
                <a:miter lim="800000"/>
                <a:headEnd/>
                <a:tailEnd/>
              </a:ln>
              <a:extLst>
                <a:ext uri="{909E8E84-426E-40DD-AFC4-6F175D3DCCD1}">
                  <a14:hiddenFill>
                    <a:noFill/>
                  </a14:hiddenFill>
                </a:ext>
              </a:extLst>
            </xdr:spPr>
          </xdr:sp>
          <xdr:sp macro="" textlink="">
            <xdr:nvSpPr>
              <xdr:cNvPr id="399597" name="Option Button 237" hidden="1">
                <a:extLst>
                  <a:ext uri="{63B3BB69-23CF-44E3-9099-C40C66FF867C}">
                    <a14:compatExt spid="_x0000_s399597"/>
                  </a:ext>
                  <a:ext uri="{FF2B5EF4-FFF2-40B4-BE49-F238E27FC236}">
                    <a16:creationId xmlns:a16="http://schemas.microsoft.com/office/drawing/2014/main" id="{00000000-0008-0000-0500-0000ED180600}"/>
                  </a:ext>
                </a:extLst>
              </xdr:cNvPr>
              <xdr:cNvSpPr/>
            </xdr:nvSpPr>
            <xdr:spPr bwMode="auto">
              <a:xfrm>
                <a:off x="370522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98" name="Option Button 238" hidden="1">
                <a:extLst>
                  <a:ext uri="{63B3BB69-23CF-44E3-9099-C40C66FF867C}">
                    <a14:compatExt spid="_x0000_s399598"/>
                  </a:ext>
                  <a:ext uri="{FF2B5EF4-FFF2-40B4-BE49-F238E27FC236}">
                    <a16:creationId xmlns:a16="http://schemas.microsoft.com/office/drawing/2014/main" id="{00000000-0008-0000-0500-0000EE180600}"/>
                  </a:ext>
                </a:extLst>
              </xdr:cNvPr>
              <xdr:cNvSpPr/>
            </xdr:nvSpPr>
            <xdr:spPr bwMode="auto">
              <a:xfrm>
                <a:off x="414337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599" name="Option Button 239" hidden="1">
                <a:extLst>
                  <a:ext uri="{63B3BB69-23CF-44E3-9099-C40C66FF867C}">
                    <a14:compatExt spid="_x0000_s399599"/>
                  </a:ext>
                  <a:ext uri="{FF2B5EF4-FFF2-40B4-BE49-F238E27FC236}">
                    <a16:creationId xmlns:a16="http://schemas.microsoft.com/office/drawing/2014/main" id="{00000000-0008-0000-0500-0000EF180600}"/>
                  </a:ext>
                </a:extLst>
              </xdr:cNvPr>
              <xdr:cNvSpPr/>
            </xdr:nvSpPr>
            <xdr:spPr bwMode="auto">
              <a:xfrm>
                <a:off x="45815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00" name="Option Button 240" hidden="1">
                <a:extLst>
                  <a:ext uri="{63B3BB69-23CF-44E3-9099-C40C66FF867C}">
                    <a14:compatExt spid="_x0000_s399600"/>
                  </a:ext>
                  <a:ext uri="{FF2B5EF4-FFF2-40B4-BE49-F238E27FC236}">
                    <a16:creationId xmlns:a16="http://schemas.microsoft.com/office/drawing/2014/main" id="{00000000-0008-0000-0500-0000F0180600}"/>
                  </a:ext>
                </a:extLst>
              </xdr:cNvPr>
              <xdr:cNvSpPr/>
            </xdr:nvSpPr>
            <xdr:spPr bwMode="auto">
              <a:xfrm>
                <a:off x="501967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01" name="Option Button 241" hidden="1">
                <a:extLst>
                  <a:ext uri="{63B3BB69-23CF-44E3-9099-C40C66FF867C}">
                    <a14:compatExt spid="_x0000_s399601"/>
                  </a:ext>
                  <a:ext uri="{FF2B5EF4-FFF2-40B4-BE49-F238E27FC236}">
                    <a16:creationId xmlns:a16="http://schemas.microsoft.com/office/drawing/2014/main" id="{00000000-0008-0000-0500-0000F1180600}"/>
                  </a:ext>
                </a:extLst>
              </xdr:cNvPr>
              <xdr:cNvSpPr/>
            </xdr:nvSpPr>
            <xdr:spPr bwMode="auto">
              <a:xfrm>
                <a:off x="54578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20</xdr:col>
      <xdr:colOff>57150</xdr:colOff>
      <xdr:row>39</xdr:row>
      <xdr:rowOff>66674</xdr:rowOff>
    </xdr:from>
    <xdr:to>
      <xdr:col>21</xdr:col>
      <xdr:colOff>133349</xdr:colOff>
      <xdr:row>44</xdr:row>
      <xdr:rowOff>219074</xdr:rowOff>
    </xdr:to>
    <xdr:graphicFrame macro="">
      <xdr:nvGraphicFramePr>
        <xdr:cNvPr id="456" name="Diagramm 455">
          <a:extLst>
            <a:ext uri="{FF2B5EF4-FFF2-40B4-BE49-F238E27FC236}">
              <a16:creationId xmlns:a16="http://schemas.microsoft.com/office/drawing/2014/main" id="{00000000-0008-0000-0500-0000C8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mc:AlternateContent xmlns:mc="http://schemas.openxmlformats.org/markup-compatibility/2006">
    <mc:Choice xmlns:a14="http://schemas.microsoft.com/office/drawing/2010/main" Requires="a14">
      <xdr:twoCellAnchor>
        <xdr:from>
          <xdr:col>6</xdr:col>
          <xdr:colOff>66668</xdr:colOff>
          <xdr:row>48</xdr:row>
          <xdr:rowOff>9591</xdr:rowOff>
        </xdr:from>
        <xdr:to>
          <xdr:col>16</xdr:col>
          <xdr:colOff>76191</xdr:colOff>
          <xdr:row>48</xdr:row>
          <xdr:rowOff>203596</xdr:rowOff>
        </xdr:to>
        <xdr:grpSp>
          <xdr:nvGrpSpPr>
            <xdr:cNvPr id="458" name="Gruppieren 457">
              <a:extLst>
                <a:ext uri="{FF2B5EF4-FFF2-40B4-BE49-F238E27FC236}">
                  <a16:creationId xmlns:a16="http://schemas.microsoft.com/office/drawing/2014/main" id="{00000000-0008-0000-0500-0000CA010000}"/>
                </a:ext>
              </a:extLst>
            </xdr:cNvPr>
            <xdr:cNvGrpSpPr/>
          </xdr:nvGrpSpPr>
          <xdr:grpSpPr>
            <a:xfrm>
              <a:off x="4417688" y="17017431"/>
              <a:ext cx="2295523" cy="194005"/>
              <a:chOff x="3581316" y="2104863"/>
              <a:chExt cx="2247895" cy="276226"/>
            </a:xfrm>
          </xdr:grpSpPr>
          <xdr:sp macro="" textlink="">
            <xdr:nvSpPr>
              <xdr:cNvPr id="399602" name="Group Box 242" hidden="1">
                <a:extLst>
                  <a:ext uri="{63B3BB69-23CF-44E3-9099-C40C66FF867C}">
                    <a14:compatExt spid="_x0000_s399602"/>
                  </a:ext>
                  <a:ext uri="{FF2B5EF4-FFF2-40B4-BE49-F238E27FC236}">
                    <a16:creationId xmlns:a16="http://schemas.microsoft.com/office/drawing/2014/main" id="{00000000-0008-0000-0500-0000F2180600}"/>
                  </a:ext>
                </a:extLst>
              </xdr:cNvPr>
              <xdr:cNvSpPr/>
            </xdr:nvSpPr>
            <xdr:spPr bwMode="auto">
              <a:xfrm>
                <a:off x="3581316"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9603" name="Option Button 243" hidden="1">
                <a:extLst>
                  <a:ext uri="{63B3BB69-23CF-44E3-9099-C40C66FF867C}">
                    <a14:compatExt spid="_x0000_s399603"/>
                  </a:ext>
                  <a:ext uri="{FF2B5EF4-FFF2-40B4-BE49-F238E27FC236}">
                    <a16:creationId xmlns:a16="http://schemas.microsoft.com/office/drawing/2014/main" id="{00000000-0008-0000-0500-0000F318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04" name="Option Button 244" hidden="1">
                <a:extLst>
                  <a:ext uri="{63B3BB69-23CF-44E3-9099-C40C66FF867C}">
                    <a14:compatExt spid="_x0000_s399604"/>
                  </a:ext>
                  <a:ext uri="{FF2B5EF4-FFF2-40B4-BE49-F238E27FC236}">
                    <a16:creationId xmlns:a16="http://schemas.microsoft.com/office/drawing/2014/main" id="{00000000-0008-0000-0500-0000F418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05" name="Option Button 245" hidden="1">
                <a:extLst>
                  <a:ext uri="{63B3BB69-23CF-44E3-9099-C40C66FF867C}">
                    <a14:compatExt spid="_x0000_s399605"/>
                  </a:ext>
                  <a:ext uri="{FF2B5EF4-FFF2-40B4-BE49-F238E27FC236}">
                    <a16:creationId xmlns:a16="http://schemas.microsoft.com/office/drawing/2014/main" id="{00000000-0008-0000-0500-0000F518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06" name="Option Button 246" hidden="1">
                <a:extLst>
                  <a:ext uri="{63B3BB69-23CF-44E3-9099-C40C66FF867C}">
                    <a14:compatExt spid="_x0000_s399606"/>
                  </a:ext>
                  <a:ext uri="{FF2B5EF4-FFF2-40B4-BE49-F238E27FC236}">
                    <a16:creationId xmlns:a16="http://schemas.microsoft.com/office/drawing/2014/main" id="{00000000-0008-0000-0500-0000F618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07" name="Option Button 247" hidden="1">
                <a:extLst>
                  <a:ext uri="{63B3BB69-23CF-44E3-9099-C40C66FF867C}">
                    <a14:compatExt spid="_x0000_s399607"/>
                  </a:ext>
                  <a:ext uri="{FF2B5EF4-FFF2-40B4-BE49-F238E27FC236}">
                    <a16:creationId xmlns:a16="http://schemas.microsoft.com/office/drawing/2014/main" id="{00000000-0008-0000-0500-0000F718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66668</xdr:colOff>
          <xdr:row>51</xdr:row>
          <xdr:rowOff>66</xdr:rowOff>
        </xdr:from>
        <xdr:to>
          <xdr:col>16</xdr:col>
          <xdr:colOff>76191</xdr:colOff>
          <xdr:row>51</xdr:row>
          <xdr:rowOff>194071</xdr:rowOff>
        </xdr:to>
        <xdr:grpSp>
          <xdr:nvGrpSpPr>
            <xdr:cNvPr id="467" name="Gruppieren 466">
              <a:extLst>
                <a:ext uri="{FF2B5EF4-FFF2-40B4-BE49-F238E27FC236}">
                  <a16:creationId xmlns:a16="http://schemas.microsoft.com/office/drawing/2014/main" id="{00000000-0008-0000-0500-0000D3010000}"/>
                </a:ext>
              </a:extLst>
            </xdr:cNvPr>
            <xdr:cNvGrpSpPr/>
          </xdr:nvGrpSpPr>
          <xdr:grpSpPr>
            <a:xfrm>
              <a:off x="4417688" y="18196626"/>
              <a:ext cx="2295523" cy="194005"/>
              <a:chOff x="3581316" y="2104863"/>
              <a:chExt cx="2247895" cy="276226"/>
            </a:xfrm>
          </xdr:grpSpPr>
          <xdr:sp macro="" textlink="">
            <xdr:nvSpPr>
              <xdr:cNvPr id="399608" name="Group Box 248" hidden="1">
                <a:extLst>
                  <a:ext uri="{63B3BB69-23CF-44E3-9099-C40C66FF867C}">
                    <a14:compatExt spid="_x0000_s399608"/>
                  </a:ext>
                  <a:ext uri="{FF2B5EF4-FFF2-40B4-BE49-F238E27FC236}">
                    <a16:creationId xmlns:a16="http://schemas.microsoft.com/office/drawing/2014/main" id="{00000000-0008-0000-0500-0000F8180600}"/>
                  </a:ext>
                </a:extLst>
              </xdr:cNvPr>
              <xdr:cNvSpPr/>
            </xdr:nvSpPr>
            <xdr:spPr bwMode="auto">
              <a:xfrm>
                <a:off x="3581316"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9609" name="Option Button 249" hidden="1">
                <a:extLst>
                  <a:ext uri="{63B3BB69-23CF-44E3-9099-C40C66FF867C}">
                    <a14:compatExt spid="_x0000_s399609"/>
                  </a:ext>
                  <a:ext uri="{FF2B5EF4-FFF2-40B4-BE49-F238E27FC236}">
                    <a16:creationId xmlns:a16="http://schemas.microsoft.com/office/drawing/2014/main" id="{00000000-0008-0000-0500-0000F918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10" name="Option Button 250" hidden="1">
                <a:extLst>
                  <a:ext uri="{63B3BB69-23CF-44E3-9099-C40C66FF867C}">
                    <a14:compatExt spid="_x0000_s399610"/>
                  </a:ext>
                  <a:ext uri="{FF2B5EF4-FFF2-40B4-BE49-F238E27FC236}">
                    <a16:creationId xmlns:a16="http://schemas.microsoft.com/office/drawing/2014/main" id="{00000000-0008-0000-0500-0000FA18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11" name="Option Button 251" hidden="1">
                <a:extLst>
                  <a:ext uri="{63B3BB69-23CF-44E3-9099-C40C66FF867C}">
                    <a14:compatExt spid="_x0000_s399611"/>
                  </a:ext>
                  <a:ext uri="{FF2B5EF4-FFF2-40B4-BE49-F238E27FC236}">
                    <a16:creationId xmlns:a16="http://schemas.microsoft.com/office/drawing/2014/main" id="{00000000-0008-0000-0500-0000FB18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12" name="Option Button 252" hidden="1">
                <a:extLst>
                  <a:ext uri="{63B3BB69-23CF-44E3-9099-C40C66FF867C}">
                    <a14:compatExt spid="_x0000_s399612"/>
                  </a:ext>
                  <a:ext uri="{FF2B5EF4-FFF2-40B4-BE49-F238E27FC236}">
                    <a16:creationId xmlns:a16="http://schemas.microsoft.com/office/drawing/2014/main" id="{00000000-0008-0000-0500-0000FC18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13" name="Option Button 253" hidden="1">
                <a:extLst>
                  <a:ext uri="{63B3BB69-23CF-44E3-9099-C40C66FF867C}">
                    <a14:compatExt spid="_x0000_s399613"/>
                  </a:ext>
                  <a:ext uri="{FF2B5EF4-FFF2-40B4-BE49-F238E27FC236}">
                    <a16:creationId xmlns:a16="http://schemas.microsoft.com/office/drawing/2014/main" id="{00000000-0008-0000-0500-0000FD18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66668</xdr:colOff>
          <xdr:row>52</xdr:row>
          <xdr:rowOff>9591</xdr:rowOff>
        </xdr:from>
        <xdr:to>
          <xdr:col>16</xdr:col>
          <xdr:colOff>76191</xdr:colOff>
          <xdr:row>52</xdr:row>
          <xdr:rowOff>203596</xdr:rowOff>
        </xdr:to>
        <xdr:grpSp>
          <xdr:nvGrpSpPr>
            <xdr:cNvPr id="476" name="Gruppieren 475">
              <a:extLst>
                <a:ext uri="{FF2B5EF4-FFF2-40B4-BE49-F238E27FC236}">
                  <a16:creationId xmlns:a16="http://schemas.microsoft.com/office/drawing/2014/main" id="{00000000-0008-0000-0500-0000DC010000}"/>
                </a:ext>
              </a:extLst>
            </xdr:cNvPr>
            <xdr:cNvGrpSpPr/>
          </xdr:nvGrpSpPr>
          <xdr:grpSpPr>
            <a:xfrm>
              <a:off x="4417688" y="18602391"/>
              <a:ext cx="2295523" cy="194005"/>
              <a:chOff x="3581316" y="2104863"/>
              <a:chExt cx="2247895" cy="276226"/>
            </a:xfrm>
          </xdr:grpSpPr>
          <xdr:sp macro="" textlink="">
            <xdr:nvSpPr>
              <xdr:cNvPr id="399614" name="Group Box 254" hidden="1">
                <a:extLst>
                  <a:ext uri="{63B3BB69-23CF-44E3-9099-C40C66FF867C}">
                    <a14:compatExt spid="_x0000_s399614"/>
                  </a:ext>
                  <a:ext uri="{FF2B5EF4-FFF2-40B4-BE49-F238E27FC236}">
                    <a16:creationId xmlns:a16="http://schemas.microsoft.com/office/drawing/2014/main" id="{00000000-0008-0000-0500-0000FE180600}"/>
                  </a:ext>
                </a:extLst>
              </xdr:cNvPr>
              <xdr:cNvSpPr/>
            </xdr:nvSpPr>
            <xdr:spPr bwMode="auto">
              <a:xfrm>
                <a:off x="3581316"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9615" name="Option Button 255" hidden="1">
                <a:extLst>
                  <a:ext uri="{63B3BB69-23CF-44E3-9099-C40C66FF867C}">
                    <a14:compatExt spid="_x0000_s399615"/>
                  </a:ext>
                  <a:ext uri="{FF2B5EF4-FFF2-40B4-BE49-F238E27FC236}">
                    <a16:creationId xmlns:a16="http://schemas.microsoft.com/office/drawing/2014/main" id="{00000000-0008-0000-0500-0000FF18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16" name="Option Button 256" hidden="1">
                <a:extLst>
                  <a:ext uri="{63B3BB69-23CF-44E3-9099-C40C66FF867C}">
                    <a14:compatExt spid="_x0000_s399616"/>
                  </a:ext>
                  <a:ext uri="{FF2B5EF4-FFF2-40B4-BE49-F238E27FC236}">
                    <a16:creationId xmlns:a16="http://schemas.microsoft.com/office/drawing/2014/main" id="{00000000-0008-0000-0500-00000019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17" name="Option Button 257" hidden="1">
                <a:extLst>
                  <a:ext uri="{63B3BB69-23CF-44E3-9099-C40C66FF867C}">
                    <a14:compatExt spid="_x0000_s399617"/>
                  </a:ext>
                  <a:ext uri="{FF2B5EF4-FFF2-40B4-BE49-F238E27FC236}">
                    <a16:creationId xmlns:a16="http://schemas.microsoft.com/office/drawing/2014/main" id="{00000000-0008-0000-0500-00000119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18" name="Option Button 258" hidden="1">
                <a:extLst>
                  <a:ext uri="{63B3BB69-23CF-44E3-9099-C40C66FF867C}">
                    <a14:compatExt spid="_x0000_s399618"/>
                  </a:ext>
                  <a:ext uri="{FF2B5EF4-FFF2-40B4-BE49-F238E27FC236}">
                    <a16:creationId xmlns:a16="http://schemas.microsoft.com/office/drawing/2014/main" id="{00000000-0008-0000-0500-00000219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19" name="Option Button 259" hidden="1">
                <a:extLst>
                  <a:ext uri="{63B3BB69-23CF-44E3-9099-C40C66FF867C}">
                    <a14:compatExt spid="_x0000_s399619"/>
                  </a:ext>
                  <a:ext uri="{FF2B5EF4-FFF2-40B4-BE49-F238E27FC236}">
                    <a16:creationId xmlns:a16="http://schemas.microsoft.com/office/drawing/2014/main" id="{00000000-0008-0000-0500-00000319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66668</xdr:colOff>
          <xdr:row>53</xdr:row>
          <xdr:rowOff>66</xdr:rowOff>
        </xdr:from>
        <xdr:to>
          <xdr:col>16</xdr:col>
          <xdr:colOff>76191</xdr:colOff>
          <xdr:row>53</xdr:row>
          <xdr:rowOff>194071</xdr:rowOff>
        </xdr:to>
        <xdr:grpSp>
          <xdr:nvGrpSpPr>
            <xdr:cNvPr id="485" name="Gruppieren 484">
              <a:extLst>
                <a:ext uri="{FF2B5EF4-FFF2-40B4-BE49-F238E27FC236}">
                  <a16:creationId xmlns:a16="http://schemas.microsoft.com/office/drawing/2014/main" id="{00000000-0008-0000-0500-0000E5010000}"/>
                </a:ext>
              </a:extLst>
            </xdr:cNvPr>
            <xdr:cNvGrpSpPr/>
          </xdr:nvGrpSpPr>
          <xdr:grpSpPr>
            <a:xfrm>
              <a:off x="4417688" y="18989106"/>
              <a:ext cx="2295523" cy="194005"/>
              <a:chOff x="3581316" y="2104863"/>
              <a:chExt cx="2247895" cy="276226"/>
            </a:xfrm>
          </xdr:grpSpPr>
          <xdr:sp macro="" textlink="">
            <xdr:nvSpPr>
              <xdr:cNvPr id="399620" name="Group Box 260" hidden="1">
                <a:extLst>
                  <a:ext uri="{63B3BB69-23CF-44E3-9099-C40C66FF867C}">
                    <a14:compatExt spid="_x0000_s399620"/>
                  </a:ext>
                  <a:ext uri="{FF2B5EF4-FFF2-40B4-BE49-F238E27FC236}">
                    <a16:creationId xmlns:a16="http://schemas.microsoft.com/office/drawing/2014/main" id="{00000000-0008-0000-0500-000004190600}"/>
                  </a:ext>
                </a:extLst>
              </xdr:cNvPr>
              <xdr:cNvSpPr/>
            </xdr:nvSpPr>
            <xdr:spPr bwMode="auto">
              <a:xfrm>
                <a:off x="3581316"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9621" name="Option Button 261" hidden="1">
                <a:extLst>
                  <a:ext uri="{63B3BB69-23CF-44E3-9099-C40C66FF867C}">
                    <a14:compatExt spid="_x0000_s399621"/>
                  </a:ext>
                  <a:ext uri="{FF2B5EF4-FFF2-40B4-BE49-F238E27FC236}">
                    <a16:creationId xmlns:a16="http://schemas.microsoft.com/office/drawing/2014/main" id="{00000000-0008-0000-0500-00000519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22" name="Option Button 262" hidden="1">
                <a:extLst>
                  <a:ext uri="{63B3BB69-23CF-44E3-9099-C40C66FF867C}">
                    <a14:compatExt spid="_x0000_s399622"/>
                  </a:ext>
                  <a:ext uri="{FF2B5EF4-FFF2-40B4-BE49-F238E27FC236}">
                    <a16:creationId xmlns:a16="http://schemas.microsoft.com/office/drawing/2014/main" id="{00000000-0008-0000-0500-00000619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23" name="Option Button 263" hidden="1">
                <a:extLst>
                  <a:ext uri="{63B3BB69-23CF-44E3-9099-C40C66FF867C}">
                    <a14:compatExt spid="_x0000_s399623"/>
                  </a:ext>
                  <a:ext uri="{FF2B5EF4-FFF2-40B4-BE49-F238E27FC236}">
                    <a16:creationId xmlns:a16="http://schemas.microsoft.com/office/drawing/2014/main" id="{00000000-0008-0000-0500-00000719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24" name="Option Button 264" hidden="1">
                <a:extLst>
                  <a:ext uri="{63B3BB69-23CF-44E3-9099-C40C66FF867C}">
                    <a14:compatExt spid="_x0000_s399624"/>
                  </a:ext>
                  <a:ext uri="{FF2B5EF4-FFF2-40B4-BE49-F238E27FC236}">
                    <a16:creationId xmlns:a16="http://schemas.microsoft.com/office/drawing/2014/main" id="{00000000-0008-0000-0500-00000819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25" name="Option Button 265" hidden="1">
                <a:extLst>
                  <a:ext uri="{63B3BB69-23CF-44E3-9099-C40C66FF867C}">
                    <a14:compatExt spid="_x0000_s399625"/>
                  </a:ext>
                  <a:ext uri="{FF2B5EF4-FFF2-40B4-BE49-F238E27FC236}">
                    <a16:creationId xmlns:a16="http://schemas.microsoft.com/office/drawing/2014/main" id="{00000000-0008-0000-0500-00000919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20</xdr:col>
      <xdr:colOff>57150</xdr:colOff>
      <xdr:row>47</xdr:row>
      <xdr:rowOff>66674</xdr:rowOff>
    </xdr:from>
    <xdr:to>
      <xdr:col>21</xdr:col>
      <xdr:colOff>133349</xdr:colOff>
      <xdr:row>52</xdr:row>
      <xdr:rowOff>219074</xdr:rowOff>
    </xdr:to>
    <xdr:graphicFrame macro="">
      <xdr:nvGraphicFramePr>
        <xdr:cNvPr id="493" name="Diagramm 492">
          <a:extLst>
            <a:ext uri="{FF2B5EF4-FFF2-40B4-BE49-F238E27FC236}">
              <a16:creationId xmlns:a16="http://schemas.microsoft.com/office/drawing/2014/main" id="{00000000-0008-0000-0500-0000ED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mc:AlternateContent xmlns:mc="http://schemas.openxmlformats.org/markup-compatibility/2006">
    <mc:Choice xmlns:a14="http://schemas.microsoft.com/office/drawing/2010/main" Requires="a14">
      <xdr:twoCellAnchor>
        <xdr:from>
          <xdr:col>6</xdr:col>
          <xdr:colOff>66662</xdr:colOff>
          <xdr:row>57</xdr:row>
          <xdr:rowOff>28578</xdr:rowOff>
        </xdr:from>
        <xdr:to>
          <xdr:col>16</xdr:col>
          <xdr:colOff>76181</xdr:colOff>
          <xdr:row>57</xdr:row>
          <xdr:rowOff>204311</xdr:rowOff>
        </xdr:to>
        <xdr:grpSp>
          <xdr:nvGrpSpPr>
            <xdr:cNvPr id="495" name="Gruppieren 494">
              <a:extLst>
                <a:ext uri="{FF2B5EF4-FFF2-40B4-BE49-F238E27FC236}">
                  <a16:creationId xmlns:a16="http://schemas.microsoft.com/office/drawing/2014/main" id="{00000000-0008-0000-0500-0000EF010000}"/>
                </a:ext>
              </a:extLst>
            </xdr:cNvPr>
            <xdr:cNvGrpSpPr/>
          </xdr:nvGrpSpPr>
          <xdr:grpSpPr>
            <a:xfrm>
              <a:off x="4417682" y="20404458"/>
              <a:ext cx="2295519" cy="175733"/>
              <a:chOff x="3581399" y="2105311"/>
              <a:chExt cx="2247893" cy="276224"/>
            </a:xfrm>
          </xdr:grpSpPr>
          <xdr:sp macro="" textlink="">
            <xdr:nvSpPr>
              <xdr:cNvPr id="399626" name="Group Box 266" hidden="1">
                <a:extLst>
                  <a:ext uri="{63B3BB69-23CF-44E3-9099-C40C66FF867C}">
                    <a14:compatExt spid="_x0000_s399626"/>
                  </a:ext>
                  <a:ext uri="{FF2B5EF4-FFF2-40B4-BE49-F238E27FC236}">
                    <a16:creationId xmlns:a16="http://schemas.microsoft.com/office/drawing/2014/main" id="{00000000-0008-0000-0500-00000A190600}"/>
                  </a:ext>
                </a:extLst>
              </xdr:cNvPr>
              <xdr:cNvSpPr/>
            </xdr:nvSpPr>
            <xdr:spPr bwMode="auto">
              <a:xfrm>
                <a:off x="3581399" y="2105311"/>
                <a:ext cx="2247893" cy="276224"/>
              </a:xfrm>
              <a:prstGeom prst="rect">
                <a:avLst/>
              </a:prstGeom>
              <a:noFill/>
              <a:ln w="9525">
                <a:miter lim="800000"/>
                <a:headEnd/>
                <a:tailEnd/>
              </a:ln>
              <a:extLst>
                <a:ext uri="{909E8E84-426E-40DD-AFC4-6F175D3DCCD1}">
                  <a14:hiddenFill>
                    <a:noFill/>
                  </a14:hiddenFill>
                </a:ext>
              </a:extLst>
            </xdr:spPr>
          </xdr:sp>
          <xdr:sp macro="" textlink="">
            <xdr:nvSpPr>
              <xdr:cNvPr id="399627" name="Option Button 267" hidden="1">
                <a:extLst>
                  <a:ext uri="{63B3BB69-23CF-44E3-9099-C40C66FF867C}">
                    <a14:compatExt spid="_x0000_s399627"/>
                  </a:ext>
                  <a:ext uri="{FF2B5EF4-FFF2-40B4-BE49-F238E27FC236}">
                    <a16:creationId xmlns:a16="http://schemas.microsoft.com/office/drawing/2014/main" id="{00000000-0008-0000-0500-00000B190600}"/>
                  </a:ext>
                </a:extLst>
              </xdr:cNvPr>
              <xdr:cNvSpPr/>
            </xdr:nvSpPr>
            <xdr:spPr bwMode="auto">
              <a:xfrm>
                <a:off x="370522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28" name="Option Button 268" hidden="1">
                <a:extLst>
                  <a:ext uri="{63B3BB69-23CF-44E3-9099-C40C66FF867C}">
                    <a14:compatExt spid="_x0000_s399628"/>
                  </a:ext>
                  <a:ext uri="{FF2B5EF4-FFF2-40B4-BE49-F238E27FC236}">
                    <a16:creationId xmlns:a16="http://schemas.microsoft.com/office/drawing/2014/main" id="{00000000-0008-0000-0500-00000C190600}"/>
                  </a:ext>
                </a:extLst>
              </xdr:cNvPr>
              <xdr:cNvSpPr/>
            </xdr:nvSpPr>
            <xdr:spPr bwMode="auto">
              <a:xfrm>
                <a:off x="414337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29" name="Option Button 269" hidden="1">
                <a:extLst>
                  <a:ext uri="{63B3BB69-23CF-44E3-9099-C40C66FF867C}">
                    <a14:compatExt spid="_x0000_s399629"/>
                  </a:ext>
                  <a:ext uri="{FF2B5EF4-FFF2-40B4-BE49-F238E27FC236}">
                    <a16:creationId xmlns:a16="http://schemas.microsoft.com/office/drawing/2014/main" id="{00000000-0008-0000-0500-00000D190600}"/>
                  </a:ext>
                </a:extLst>
              </xdr:cNvPr>
              <xdr:cNvSpPr/>
            </xdr:nvSpPr>
            <xdr:spPr bwMode="auto">
              <a:xfrm>
                <a:off x="45815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30" name="Option Button 270" hidden="1">
                <a:extLst>
                  <a:ext uri="{63B3BB69-23CF-44E3-9099-C40C66FF867C}">
                    <a14:compatExt spid="_x0000_s399630"/>
                  </a:ext>
                  <a:ext uri="{FF2B5EF4-FFF2-40B4-BE49-F238E27FC236}">
                    <a16:creationId xmlns:a16="http://schemas.microsoft.com/office/drawing/2014/main" id="{00000000-0008-0000-0500-00000E190600}"/>
                  </a:ext>
                </a:extLst>
              </xdr:cNvPr>
              <xdr:cNvSpPr/>
            </xdr:nvSpPr>
            <xdr:spPr bwMode="auto">
              <a:xfrm>
                <a:off x="501967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31" name="Option Button 271" hidden="1">
                <a:extLst>
                  <a:ext uri="{63B3BB69-23CF-44E3-9099-C40C66FF867C}">
                    <a14:compatExt spid="_x0000_s399631"/>
                  </a:ext>
                  <a:ext uri="{FF2B5EF4-FFF2-40B4-BE49-F238E27FC236}">
                    <a16:creationId xmlns:a16="http://schemas.microsoft.com/office/drawing/2014/main" id="{00000000-0008-0000-0500-00000F190600}"/>
                  </a:ext>
                </a:extLst>
              </xdr:cNvPr>
              <xdr:cNvSpPr/>
            </xdr:nvSpPr>
            <xdr:spPr bwMode="auto">
              <a:xfrm>
                <a:off x="54578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66662</xdr:colOff>
          <xdr:row>58</xdr:row>
          <xdr:rowOff>9528</xdr:rowOff>
        </xdr:from>
        <xdr:to>
          <xdr:col>16</xdr:col>
          <xdr:colOff>76181</xdr:colOff>
          <xdr:row>58</xdr:row>
          <xdr:rowOff>185261</xdr:rowOff>
        </xdr:to>
        <xdr:grpSp>
          <xdr:nvGrpSpPr>
            <xdr:cNvPr id="504" name="Gruppieren 503">
              <a:extLst>
                <a:ext uri="{FF2B5EF4-FFF2-40B4-BE49-F238E27FC236}">
                  <a16:creationId xmlns:a16="http://schemas.microsoft.com/office/drawing/2014/main" id="{00000000-0008-0000-0500-0000F8010000}"/>
                </a:ext>
              </a:extLst>
            </xdr:cNvPr>
            <xdr:cNvGrpSpPr/>
          </xdr:nvGrpSpPr>
          <xdr:grpSpPr>
            <a:xfrm>
              <a:off x="4417682" y="20781648"/>
              <a:ext cx="2295519" cy="175733"/>
              <a:chOff x="3581399" y="2105311"/>
              <a:chExt cx="2247893" cy="276224"/>
            </a:xfrm>
          </xdr:grpSpPr>
          <xdr:sp macro="" textlink="">
            <xdr:nvSpPr>
              <xdr:cNvPr id="399632" name="Group Box 272" hidden="1">
                <a:extLst>
                  <a:ext uri="{63B3BB69-23CF-44E3-9099-C40C66FF867C}">
                    <a14:compatExt spid="_x0000_s399632"/>
                  </a:ext>
                  <a:ext uri="{FF2B5EF4-FFF2-40B4-BE49-F238E27FC236}">
                    <a16:creationId xmlns:a16="http://schemas.microsoft.com/office/drawing/2014/main" id="{00000000-0008-0000-0500-000010190600}"/>
                  </a:ext>
                </a:extLst>
              </xdr:cNvPr>
              <xdr:cNvSpPr/>
            </xdr:nvSpPr>
            <xdr:spPr bwMode="auto">
              <a:xfrm>
                <a:off x="3581399" y="2105311"/>
                <a:ext cx="2247893" cy="276224"/>
              </a:xfrm>
              <a:prstGeom prst="rect">
                <a:avLst/>
              </a:prstGeom>
              <a:noFill/>
              <a:ln w="9525">
                <a:miter lim="800000"/>
                <a:headEnd/>
                <a:tailEnd/>
              </a:ln>
              <a:extLst>
                <a:ext uri="{909E8E84-426E-40DD-AFC4-6F175D3DCCD1}">
                  <a14:hiddenFill>
                    <a:noFill/>
                  </a14:hiddenFill>
                </a:ext>
              </a:extLst>
            </xdr:spPr>
          </xdr:sp>
          <xdr:sp macro="" textlink="">
            <xdr:nvSpPr>
              <xdr:cNvPr id="399633" name="Option Button 273" hidden="1">
                <a:extLst>
                  <a:ext uri="{63B3BB69-23CF-44E3-9099-C40C66FF867C}">
                    <a14:compatExt spid="_x0000_s399633"/>
                  </a:ext>
                  <a:ext uri="{FF2B5EF4-FFF2-40B4-BE49-F238E27FC236}">
                    <a16:creationId xmlns:a16="http://schemas.microsoft.com/office/drawing/2014/main" id="{00000000-0008-0000-0500-000011190600}"/>
                  </a:ext>
                </a:extLst>
              </xdr:cNvPr>
              <xdr:cNvSpPr/>
            </xdr:nvSpPr>
            <xdr:spPr bwMode="auto">
              <a:xfrm>
                <a:off x="370522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34" name="Option Button 274" hidden="1">
                <a:extLst>
                  <a:ext uri="{63B3BB69-23CF-44E3-9099-C40C66FF867C}">
                    <a14:compatExt spid="_x0000_s399634"/>
                  </a:ext>
                  <a:ext uri="{FF2B5EF4-FFF2-40B4-BE49-F238E27FC236}">
                    <a16:creationId xmlns:a16="http://schemas.microsoft.com/office/drawing/2014/main" id="{00000000-0008-0000-0500-000012190600}"/>
                  </a:ext>
                </a:extLst>
              </xdr:cNvPr>
              <xdr:cNvSpPr/>
            </xdr:nvSpPr>
            <xdr:spPr bwMode="auto">
              <a:xfrm>
                <a:off x="414337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35" name="Option Button 275" hidden="1">
                <a:extLst>
                  <a:ext uri="{63B3BB69-23CF-44E3-9099-C40C66FF867C}">
                    <a14:compatExt spid="_x0000_s399635"/>
                  </a:ext>
                  <a:ext uri="{FF2B5EF4-FFF2-40B4-BE49-F238E27FC236}">
                    <a16:creationId xmlns:a16="http://schemas.microsoft.com/office/drawing/2014/main" id="{00000000-0008-0000-0500-000013190600}"/>
                  </a:ext>
                </a:extLst>
              </xdr:cNvPr>
              <xdr:cNvSpPr/>
            </xdr:nvSpPr>
            <xdr:spPr bwMode="auto">
              <a:xfrm>
                <a:off x="45815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36" name="Option Button 276" hidden="1">
                <a:extLst>
                  <a:ext uri="{63B3BB69-23CF-44E3-9099-C40C66FF867C}">
                    <a14:compatExt spid="_x0000_s399636"/>
                  </a:ext>
                  <a:ext uri="{FF2B5EF4-FFF2-40B4-BE49-F238E27FC236}">
                    <a16:creationId xmlns:a16="http://schemas.microsoft.com/office/drawing/2014/main" id="{00000000-0008-0000-0500-000014190600}"/>
                  </a:ext>
                </a:extLst>
              </xdr:cNvPr>
              <xdr:cNvSpPr/>
            </xdr:nvSpPr>
            <xdr:spPr bwMode="auto">
              <a:xfrm>
                <a:off x="501967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37" name="Option Button 277" hidden="1">
                <a:extLst>
                  <a:ext uri="{63B3BB69-23CF-44E3-9099-C40C66FF867C}">
                    <a14:compatExt spid="_x0000_s399637"/>
                  </a:ext>
                  <a:ext uri="{FF2B5EF4-FFF2-40B4-BE49-F238E27FC236}">
                    <a16:creationId xmlns:a16="http://schemas.microsoft.com/office/drawing/2014/main" id="{00000000-0008-0000-0500-000015190600}"/>
                  </a:ext>
                </a:extLst>
              </xdr:cNvPr>
              <xdr:cNvSpPr/>
            </xdr:nvSpPr>
            <xdr:spPr bwMode="auto">
              <a:xfrm>
                <a:off x="54578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66662</xdr:colOff>
          <xdr:row>59</xdr:row>
          <xdr:rowOff>28578</xdr:rowOff>
        </xdr:from>
        <xdr:to>
          <xdr:col>16</xdr:col>
          <xdr:colOff>76181</xdr:colOff>
          <xdr:row>59</xdr:row>
          <xdr:rowOff>204311</xdr:rowOff>
        </xdr:to>
        <xdr:grpSp>
          <xdr:nvGrpSpPr>
            <xdr:cNvPr id="513" name="Gruppieren 512">
              <a:extLst>
                <a:ext uri="{FF2B5EF4-FFF2-40B4-BE49-F238E27FC236}">
                  <a16:creationId xmlns:a16="http://schemas.microsoft.com/office/drawing/2014/main" id="{00000000-0008-0000-0500-000001020000}"/>
                </a:ext>
              </a:extLst>
            </xdr:cNvPr>
            <xdr:cNvGrpSpPr/>
          </xdr:nvGrpSpPr>
          <xdr:grpSpPr>
            <a:xfrm>
              <a:off x="4417682" y="21196938"/>
              <a:ext cx="2295519" cy="175733"/>
              <a:chOff x="3581399" y="2105311"/>
              <a:chExt cx="2247893" cy="276224"/>
            </a:xfrm>
          </xdr:grpSpPr>
          <xdr:sp macro="" textlink="">
            <xdr:nvSpPr>
              <xdr:cNvPr id="399638" name="Group Box 278" hidden="1">
                <a:extLst>
                  <a:ext uri="{63B3BB69-23CF-44E3-9099-C40C66FF867C}">
                    <a14:compatExt spid="_x0000_s399638"/>
                  </a:ext>
                  <a:ext uri="{FF2B5EF4-FFF2-40B4-BE49-F238E27FC236}">
                    <a16:creationId xmlns:a16="http://schemas.microsoft.com/office/drawing/2014/main" id="{00000000-0008-0000-0500-000016190600}"/>
                  </a:ext>
                </a:extLst>
              </xdr:cNvPr>
              <xdr:cNvSpPr/>
            </xdr:nvSpPr>
            <xdr:spPr bwMode="auto">
              <a:xfrm>
                <a:off x="3581399" y="2105311"/>
                <a:ext cx="2247893" cy="276224"/>
              </a:xfrm>
              <a:prstGeom prst="rect">
                <a:avLst/>
              </a:prstGeom>
              <a:noFill/>
              <a:ln w="9525">
                <a:miter lim="800000"/>
                <a:headEnd/>
                <a:tailEnd/>
              </a:ln>
              <a:extLst>
                <a:ext uri="{909E8E84-426E-40DD-AFC4-6F175D3DCCD1}">
                  <a14:hiddenFill>
                    <a:noFill/>
                  </a14:hiddenFill>
                </a:ext>
              </a:extLst>
            </xdr:spPr>
          </xdr:sp>
          <xdr:sp macro="" textlink="">
            <xdr:nvSpPr>
              <xdr:cNvPr id="399639" name="Option Button 279" hidden="1">
                <a:extLst>
                  <a:ext uri="{63B3BB69-23CF-44E3-9099-C40C66FF867C}">
                    <a14:compatExt spid="_x0000_s399639"/>
                  </a:ext>
                  <a:ext uri="{FF2B5EF4-FFF2-40B4-BE49-F238E27FC236}">
                    <a16:creationId xmlns:a16="http://schemas.microsoft.com/office/drawing/2014/main" id="{00000000-0008-0000-0500-000017190600}"/>
                  </a:ext>
                </a:extLst>
              </xdr:cNvPr>
              <xdr:cNvSpPr/>
            </xdr:nvSpPr>
            <xdr:spPr bwMode="auto">
              <a:xfrm>
                <a:off x="370522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40" name="Option Button 280" hidden="1">
                <a:extLst>
                  <a:ext uri="{63B3BB69-23CF-44E3-9099-C40C66FF867C}">
                    <a14:compatExt spid="_x0000_s399640"/>
                  </a:ext>
                  <a:ext uri="{FF2B5EF4-FFF2-40B4-BE49-F238E27FC236}">
                    <a16:creationId xmlns:a16="http://schemas.microsoft.com/office/drawing/2014/main" id="{00000000-0008-0000-0500-000018190600}"/>
                  </a:ext>
                </a:extLst>
              </xdr:cNvPr>
              <xdr:cNvSpPr/>
            </xdr:nvSpPr>
            <xdr:spPr bwMode="auto">
              <a:xfrm>
                <a:off x="414337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41" name="Option Button 281" hidden="1">
                <a:extLst>
                  <a:ext uri="{63B3BB69-23CF-44E3-9099-C40C66FF867C}">
                    <a14:compatExt spid="_x0000_s399641"/>
                  </a:ext>
                  <a:ext uri="{FF2B5EF4-FFF2-40B4-BE49-F238E27FC236}">
                    <a16:creationId xmlns:a16="http://schemas.microsoft.com/office/drawing/2014/main" id="{00000000-0008-0000-0500-000019190600}"/>
                  </a:ext>
                </a:extLst>
              </xdr:cNvPr>
              <xdr:cNvSpPr/>
            </xdr:nvSpPr>
            <xdr:spPr bwMode="auto">
              <a:xfrm>
                <a:off x="45815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42" name="Option Button 282" hidden="1">
                <a:extLst>
                  <a:ext uri="{63B3BB69-23CF-44E3-9099-C40C66FF867C}">
                    <a14:compatExt spid="_x0000_s399642"/>
                  </a:ext>
                  <a:ext uri="{FF2B5EF4-FFF2-40B4-BE49-F238E27FC236}">
                    <a16:creationId xmlns:a16="http://schemas.microsoft.com/office/drawing/2014/main" id="{00000000-0008-0000-0500-00001A190600}"/>
                  </a:ext>
                </a:extLst>
              </xdr:cNvPr>
              <xdr:cNvSpPr/>
            </xdr:nvSpPr>
            <xdr:spPr bwMode="auto">
              <a:xfrm>
                <a:off x="501967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43" name="Option Button 283" hidden="1">
                <a:extLst>
                  <a:ext uri="{63B3BB69-23CF-44E3-9099-C40C66FF867C}">
                    <a14:compatExt spid="_x0000_s399643"/>
                  </a:ext>
                  <a:ext uri="{FF2B5EF4-FFF2-40B4-BE49-F238E27FC236}">
                    <a16:creationId xmlns:a16="http://schemas.microsoft.com/office/drawing/2014/main" id="{00000000-0008-0000-0500-00001B190600}"/>
                  </a:ext>
                </a:extLst>
              </xdr:cNvPr>
              <xdr:cNvSpPr/>
            </xdr:nvSpPr>
            <xdr:spPr bwMode="auto">
              <a:xfrm>
                <a:off x="54578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66662</xdr:colOff>
          <xdr:row>60</xdr:row>
          <xdr:rowOff>28578</xdr:rowOff>
        </xdr:from>
        <xdr:to>
          <xdr:col>16</xdr:col>
          <xdr:colOff>76181</xdr:colOff>
          <xdr:row>60</xdr:row>
          <xdr:rowOff>204311</xdr:rowOff>
        </xdr:to>
        <xdr:grpSp>
          <xdr:nvGrpSpPr>
            <xdr:cNvPr id="522" name="Gruppieren 521">
              <a:extLst>
                <a:ext uri="{FF2B5EF4-FFF2-40B4-BE49-F238E27FC236}">
                  <a16:creationId xmlns:a16="http://schemas.microsoft.com/office/drawing/2014/main" id="{00000000-0008-0000-0500-00000A020000}"/>
                </a:ext>
              </a:extLst>
            </xdr:cNvPr>
            <xdr:cNvGrpSpPr/>
          </xdr:nvGrpSpPr>
          <xdr:grpSpPr>
            <a:xfrm>
              <a:off x="4417682" y="21593178"/>
              <a:ext cx="2295519" cy="175733"/>
              <a:chOff x="3581399" y="2105311"/>
              <a:chExt cx="2247893" cy="276224"/>
            </a:xfrm>
          </xdr:grpSpPr>
          <xdr:sp macro="" textlink="">
            <xdr:nvSpPr>
              <xdr:cNvPr id="399644" name="Group Box 284" hidden="1">
                <a:extLst>
                  <a:ext uri="{63B3BB69-23CF-44E3-9099-C40C66FF867C}">
                    <a14:compatExt spid="_x0000_s399644"/>
                  </a:ext>
                  <a:ext uri="{FF2B5EF4-FFF2-40B4-BE49-F238E27FC236}">
                    <a16:creationId xmlns:a16="http://schemas.microsoft.com/office/drawing/2014/main" id="{00000000-0008-0000-0500-00001C190600}"/>
                  </a:ext>
                </a:extLst>
              </xdr:cNvPr>
              <xdr:cNvSpPr/>
            </xdr:nvSpPr>
            <xdr:spPr bwMode="auto">
              <a:xfrm>
                <a:off x="3581399" y="2105311"/>
                <a:ext cx="2247893" cy="276224"/>
              </a:xfrm>
              <a:prstGeom prst="rect">
                <a:avLst/>
              </a:prstGeom>
              <a:noFill/>
              <a:ln w="9525">
                <a:miter lim="800000"/>
                <a:headEnd/>
                <a:tailEnd/>
              </a:ln>
              <a:extLst>
                <a:ext uri="{909E8E84-426E-40DD-AFC4-6F175D3DCCD1}">
                  <a14:hiddenFill>
                    <a:noFill/>
                  </a14:hiddenFill>
                </a:ext>
              </a:extLst>
            </xdr:spPr>
          </xdr:sp>
          <xdr:sp macro="" textlink="">
            <xdr:nvSpPr>
              <xdr:cNvPr id="399645" name="Option Button 285" hidden="1">
                <a:extLst>
                  <a:ext uri="{63B3BB69-23CF-44E3-9099-C40C66FF867C}">
                    <a14:compatExt spid="_x0000_s399645"/>
                  </a:ext>
                  <a:ext uri="{FF2B5EF4-FFF2-40B4-BE49-F238E27FC236}">
                    <a16:creationId xmlns:a16="http://schemas.microsoft.com/office/drawing/2014/main" id="{00000000-0008-0000-0500-00001D190600}"/>
                  </a:ext>
                </a:extLst>
              </xdr:cNvPr>
              <xdr:cNvSpPr/>
            </xdr:nvSpPr>
            <xdr:spPr bwMode="auto">
              <a:xfrm>
                <a:off x="370522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46" name="Option Button 286" hidden="1">
                <a:extLst>
                  <a:ext uri="{63B3BB69-23CF-44E3-9099-C40C66FF867C}">
                    <a14:compatExt spid="_x0000_s399646"/>
                  </a:ext>
                  <a:ext uri="{FF2B5EF4-FFF2-40B4-BE49-F238E27FC236}">
                    <a16:creationId xmlns:a16="http://schemas.microsoft.com/office/drawing/2014/main" id="{00000000-0008-0000-0500-00001E190600}"/>
                  </a:ext>
                </a:extLst>
              </xdr:cNvPr>
              <xdr:cNvSpPr/>
            </xdr:nvSpPr>
            <xdr:spPr bwMode="auto">
              <a:xfrm>
                <a:off x="414337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47" name="Option Button 287" hidden="1">
                <a:extLst>
                  <a:ext uri="{63B3BB69-23CF-44E3-9099-C40C66FF867C}">
                    <a14:compatExt spid="_x0000_s399647"/>
                  </a:ext>
                  <a:ext uri="{FF2B5EF4-FFF2-40B4-BE49-F238E27FC236}">
                    <a16:creationId xmlns:a16="http://schemas.microsoft.com/office/drawing/2014/main" id="{00000000-0008-0000-0500-00001F190600}"/>
                  </a:ext>
                </a:extLst>
              </xdr:cNvPr>
              <xdr:cNvSpPr/>
            </xdr:nvSpPr>
            <xdr:spPr bwMode="auto">
              <a:xfrm>
                <a:off x="45815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48" name="Option Button 288" hidden="1">
                <a:extLst>
                  <a:ext uri="{63B3BB69-23CF-44E3-9099-C40C66FF867C}">
                    <a14:compatExt spid="_x0000_s399648"/>
                  </a:ext>
                  <a:ext uri="{FF2B5EF4-FFF2-40B4-BE49-F238E27FC236}">
                    <a16:creationId xmlns:a16="http://schemas.microsoft.com/office/drawing/2014/main" id="{00000000-0008-0000-0500-000020190600}"/>
                  </a:ext>
                </a:extLst>
              </xdr:cNvPr>
              <xdr:cNvSpPr/>
            </xdr:nvSpPr>
            <xdr:spPr bwMode="auto">
              <a:xfrm>
                <a:off x="501967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49" name="Option Button 289" hidden="1">
                <a:extLst>
                  <a:ext uri="{63B3BB69-23CF-44E3-9099-C40C66FF867C}">
                    <a14:compatExt spid="_x0000_s399649"/>
                  </a:ext>
                  <a:ext uri="{FF2B5EF4-FFF2-40B4-BE49-F238E27FC236}">
                    <a16:creationId xmlns:a16="http://schemas.microsoft.com/office/drawing/2014/main" id="{00000000-0008-0000-0500-000021190600}"/>
                  </a:ext>
                </a:extLst>
              </xdr:cNvPr>
              <xdr:cNvSpPr/>
            </xdr:nvSpPr>
            <xdr:spPr bwMode="auto">
              <a:xfrm>
                <a:off x="54578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20</xdr:col>
      <xdr:colOff>57150</xdr:colOff>
      <xdr:row>55</xdr:row>
      <xdr:rowOff>76199</xdr:rowOff>
    </xdr:from>
    <xdr:to>
      <xdr:col>21</xdr:col>
      <xdr:colOff>133349</xdr:colOff>
      <xdr:row>60</xdr:row>
      <xdr:rowOff>228599</xdr:rowOff>
    </xdr:to>
    <xdr:graphicFrame macro="">
      <xdr:nvGraphicFramePr>
        <xdr:cNvPr id="530" name="Diagramm 529">
          <a:extLst>
            <a:ext uri="{FF2B5EF4-FFF2-40B4-BE49-F238E27FC236}">
              <a16:creationId xmlns:a16="http://schemas.microsoft.com/office/drawing/2014/main" id="{00000000-0008-0000-0500-00001202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mc:AlternateContent xmlns:mc="http://schemas.openxmlformats.org/markup-compatibility/2006">
    <mc:Choice xmlns:a14="http://schemas.microsoft.com/office/drawing/2010/main" Requires="a14">
      <xdr:twoCellAnchor>
        <xdr:from>
          <xdr:col>6</xdr:col>
          <xdr:colOff>66664</xdr:colOff>
          <xdr:row>63</xdr:row>
          <xdr:rowOff>9591</xdr:rowOff>
        </xdr:from>
        <xdr:to>
          <xdr:col>16</xdr:col>
          <xdr:colOff>76187</xdr:colOff>
          <xdr:row>63</xdr:row>
          <xdr:rowOff>203596</xdr:rowOff>
        </xdr:to>
        <xdr:grpSp>
          <xdr:nvGrpSpPr>
            <xdr:cNvPr id="532" name="Gruppieren 531">
              <a:extLst>
                <a:ext uri="{FF2B5EF4-FFF2-40B4-BE49-F238E27FC236}">
                  <a16:creationId xmlns:a16="http://schemas.microsoft.com/office/drawing/2014/main" id="{00000000-0008-0000-0500-000014020000}"/>
                </a:ext>
              </a:extLst>
            </xdr:cNvPr>
            <xdr:cNvGrpSpPr/>
          </xdr:nvGrpSpPr>
          <xdr:grpSpPr>
            <a:xfrm>
              <a:off x="4417684" y="22564791"/>
              <a:ext cx="2295523" cy="194005"/>
              <a:chOff x="3581316" y="2104863"/>
              <a:chExt cx="2247895" cy="276226"/>
            </a:xfrm>
          </xdr:grpSpPr>
          <xdr:sp macro="" textlink="">
            <xdr:nvSpPr>
              <xdr:cNvPr id="399650" name="Group Box 290" hidden="1">
                <a:extLst>
                  <a:ext uri="{63B3BB69-23CF-44E3-9099-C40C66FF867C}">
                    <a14:compatExt spid="_x0000_s399650"/>
                  </a:ext>
                  <a:ext uri="{FF2B5EF4-FFF2-40B4-BE49-F238E27FC236}">
                    <a16:creationId xmlns:a16="http://schemas.microsoft.com/office/drawing/2014/main" id="{00000000-0008-0000-0500-000022190600}"/>
                  </a:ext>
                </a:extLst>
              </xdr:cNvPr>
              <xdr:cNvSpPr/>
            </xdr:nvSpPr>
            <xdr:spPr bwMode="auto">
              <a:xfrm>
                <a:off x="3581316"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9651" name="Option Button 291" hidden="1">
                <a:extLst>
                  <a:ext uri="{63B3BB69-23CF-44E3-9099-C40C66FF867C}">
                    <a14:compatExt spid="_x0000_s399651"/>
                  </a:ext>
                  <a:ext uri="{FF2B5EF4-FFF2-40B4-BE49-F238E27FC236}">
                    <a16:creationId xmlns:a16="http://schemas.microsoft.com/office/drawing/2014/main" id="{00000000-0008-0000-0500-00002319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52" name="Option Button 292" hidden="1">
                <a:extLst>
                  <a:ext uri="{63B3BB69-23CF-44E3-9099-C40C66FF867C}">
                    <a14:compatExt spid="_x0000_s399652"/>
                  </a:ext>
                  <a:ext uri="{FF2B5EF4-FFF2-40B4-BE49-F238E27FC236}">
                    <a16:creationId xmlns:a16="http://schemas.microsoft.com/office/drawing/2014/main" id="{00000000-0008-0000-0500-00002419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53" name="Option Button 293" hidden="1">
                <a:extLst>
                  <a:ext uri="{63B3BB69-23CF-44E3-9099-C40C66FF867C}">
                    <a14:compatExt spid="_x0000_s399653"/>
                  </a:ext>
                  <a:ext uri="{FF2B5EF4-FFF2-40B4-BE49-F238E27FC236}">
                    <a16:creationId xmlns:a16="http://schemas.microsoft.com/office/drawing/2014/main" id="{00000000-0008-0000-0500-00002519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54" name="Option Button 294" hidden="1">
                <a:extLst>
                  <a:ext uri="{63B3BB69-23CF-44E3-9099-C40C66FF867C}">
                    <a14:compatExt spid="_x0000_s399654"/>
                  </a:ext>
                  <a:ext uri="{FF2B5EF4-FFF2-40B4-BE49-F238E27FC236}">
                    <a16:creationId xmlns:a16="http://schemas.microsoft.com/office/drawing/2014/main" id="{00000000-0008-0000-0500-00002619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55" name="Option Button 295" hidden="1">
                <a:extLst>
                  <a:ext uri="{63B3BB69-23CF-44E3-9099-C40C66FF867C}">
                    <a14:compatExt spid="_x0000_s399655"/>
                  </a:ext>
                  <a:ext uri="{FF2B5EF4-FFF2-40B4-BE49-F238E27FC236}">
                    <a16:creationId xmlns:a16="http://schemas.microsoft.com/office/drawing/2014/main" id="{00000000-0008-0000-0500-00002719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66664</xdr:colOff>
          <xdr:row>64</xdr:row>
          <xdr:rowOff>19116</xdr:rowOff>
        </xdr:from>
        <xdr:to>
          <xdr:col>16</xdr:col>
          <xdr:colOff>76187</xdr:colOff>
          <xdr:row>64</xdr:row>
          <xdr:rowOff>213121</xdr:rowOff>
        </xdr:to>
        <xdr:grpSp>
          <xdr:nvGrpSpPr>
            <xdr:cNvPr id="541" name="Gruppieren 540">
              <a:extLst>
                <a:ext uri="{FF2B5EF4-FFF2-40B4-BE49-F238E27FC236}">
                  <a16:creationId xmlns:a16="http://schemas.microsoft.com/office/drawing/2014/main" id="{00000000-0008-0000-0500-00001D020000}"/>
                </a:ext>
              </a:extLst>
            </xdr:cNvPr>
            <xdr:cNvGrpSpPr/>
          </xdr:nvGrpSpPr>
          <xdr:grpSpPr>
            <a:xfrm>
              <a:off x="4417684" y="22970556"/>
              <a:ext cx="2295523" cy="194005"/>
              <a:chOff x="3581316" y="2104863"/>
              <a:chExt cx="2247895" cy="276226"/>
            </a:xfrm>
          </xdr:grpSpPr>
          <xdr:sp macro="" textlink="">
            <xdr:nvSpPr>
              <xdr:cNvPr id="399656" name="Group Box 296" hidden="1">
                <a:extLst>
                  <a:ext uri="{63B3BB69-23CF-44E3-9099-C40C66FF867C}">
                    <a14:compatExt spid="_x0000_s399656"/>
                  </a:ext>
                  <a:ext uri="{FF2B5EF4-FFF2-40B4-BE49-F238E27FC236}">
                    <a16:creationId xmlns:a16="http://schemas.microsoft.com/office/drawing/2014/main" id="{00000000-0008-0000-0500-000028190600}"/>
                  </a:ext>
                </a:extLst>
              </xdr:cNvPr>
              <xdr:cNvSpPr/>
            </xdr:nvSpPr>
            <xdr:spPr bwMode="auto">
              <a:xfrm>
                <a:off x="3581316"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9657" name="Option Button 297" hidden="1">
                <a:extLst>
                  <a:ext uri="{63B3BB69-23CF-44E3-9099-C40C66FF867C}">
                    <a14:compatExt spid="_x0000_s399657"/>
                  </a:ext>
                  <a:ext uri="{FF2B5EF4-FFF2-40B4-BE49-F238E27FC236}">
                    <a16:creationId xmlns:a16="http://schemas.microsoft.com/office/drawing/2014/main" id="{00000000-0008-0000-0500-00002919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58" name="Option Button 298" hidden="1">
                <a:extLst>
                  <a:ext uri="{63B3BB69-23CF-44E3-9099-C40C66FF867C}">
                    <a14:compatExt spid="_x0000_s399658"/>
                  </a:ext>
                  <a:ext uri="{FF2B5EF4-FFF2-40B4-BE49-F238E27FC236}">
                    <a16:creationId xmlns:a16="http://schemas.microsoft.com/office/drawing/2014/main" id="{00000000-0008-0000-0500-00002A19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59" name="Option Button 299" hidden="1">
                <a:extLst>
                  <a:ext uri="{63B3BB69-23CF-44E3-9099-C40C66FF867C}">
                    <a14:compatExt spid="_x0000_s399659"/>
                  </a:ext>
                  <a:ext uri="{FF2B5EF4-FFF2-40B4-BE49-F238E27FC236}">
                    <a16:creationId xmlns:a16="http://schemas.microsoft.com/office/drawing/2014/main" id="{00000000-0008-0000-0500-00002B19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60" name="Option Button 300" hidden="1">
                <a:extLst>
                  <a:ext uri="{63B3BB69-23CF-44E3-9099-C40C66FF867C}">
                    <a14:compatExt spid="_x0000_s399660"/>
                  </a:ext>
                  <a:ext uri="{FF2B5EF4-FFF2-40B4-BE49-F238E27FC236}">
                    <a16:creationId xmlns:a16="http://schemas.microsoft.com/office/drawing/2014/main" id="{00000000-0008-0000-0500-00002C19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61" name="Option Button 301" hidden="1">
                <a:extLst>
                  <a:ext uri="{63B3BB69-23CF-44E3-9099-C40C66FF867C}">
                    <a14:compatExt spid="_x0000_s399661"/>
                  </a:ext>
                  <a:ext uri="{FF2B5EF4-FFF2-40B4-BE49-F238E27FC236}">
                    <a16:creationId xmlns:a16="http://schemas.microsoft.com/office/drawing/2014/main" id="{00000000-0008-0000-0500-00002D19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66664</xdr:colOff>
          <xdr:row>65</xdr:row>
          <xdr:rowOff>9591</xdr:rowOff>
        </xdr:from>
        <xdr:to>
          <xdr:col>16</xdr:col>
          <xdr:colOff>76187</xdr:colOff>
          <xdr:row>65</xdr:row>
          <xdr:rowOff>203596</xdr:rowOff>
        </xdr:to>
        <xdr:grpSp>
          <xdr:nvGrpSpPr>
            <xdr:cNvPr id="550" name="Gruppieren 549">
              <a:extLst>
                <a:ext uri="{FF2B5EF4-FFF2-40B4-BE49-F238E27FC236}">
                  <a16:creationId xmlns:a16="http://schemas.microsoft.com/office/drawing/2014/main" id="{00000000-0008-0000-0500-000026020000}"/>
                </a:ext>
              </a:extLst>
            </xdr:cNvPr>
            <xdr:cNvGrpSpPr/>
          </xdr:nvGrpSpPr>
          <xdr:grpSpPr>
            <a:xfrm>
              <a:off x="4417684" y="23357271"/>
              <a:ext cx="2295523" cy="194005"/>
              <a:chOff x="3581316" y="2104863"/>
              <a:chExt cx="2247895" cy="276226"/>
            </a:xfrm>
          </xdr:grpSpPr>
          <xdr:sp macro="" textlink="">
            <xdr:nvSpPr>
              <xdr:cNvPr id="399662" name="Group Box 302" hidden="1">
                <a:extLst>
                  <a:ext uri="{63B3BB69-23CF-44E3-9099-C40C66FF867C}">
                    <a14:compatExt spid="_x0000_s399662"/>
                  </a:ext>
                  <a:ext uri="{FF2B5EF4-FFF2-40B4-BE49-F238E27FC236}">
                    <a16:creationId xmlns:a16="http://schemas.microsoft.com/office/drawing/2014/main" id="{00000000-0008-0000-0500-00002E190600}"/>
                  </a:ext>
                </a:extLst>
              </xdr:cNvPr>
              <xdr:cNvSpPr/>
            </xdr:nvSpPr>
            <xdr:spPr bwMode="auto">
              <a:xfrm>
                <a:off x="3581316"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9663" name="Option Button 303" hidden="1">
                <a:extLst>
                  <a:ext uri="{63B3BB69-23CF-44E3-9099-C40C66FF867C}">
                    <a14:compatExt spid="_x0000_s399663"/>
                  </a:ext>
                  <a:ext uri="{FF2B5EF4-FFF2-40B4-BE49-F238E27FC236}">
                    <a16:creationId xmlns:a16="http://schemas.microsoft.com/office/drawing/2014/main" id="{00000000-0008-0000-0500-00002F19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64" name="Option Button 304" hidden="1">
                <a:extLst>
                  <a:ext uri="{63B3BB69-23CF-44E3-9099-C40C66FF867C}">
                    <a14:compatExt spid="_x0000_s399664"/>
                  </a:ext>
                  <a:ext uri="{FF2B5EF4-FFF2-40B4-BE49-F238E27FC236}">
                    <a16:creationId xmlns:a16="http://schemas.microsoft.com/office/drawing/2014/main" id="{00000000-0008-0000-0500-00003019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65" name="Option Button 305" hidden="1">
                <a:extLst>
                  <a:ext uri="{63B3BB69-23CF-44E3-9099-C40C66FF867C}">
                    <a14:compatExt spid="_x0000_s399665"/>
                  </a:ext>
                  <a:ext uri="{FF2B5EF4-FFF2-40B4-BE49-F238E27FC236}">
                    <a16:creationId xmlns:a16="http://schemas.microsoft.com/office/drawing/2014/main" id="{00000000-0008-0000-0500-00003119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66" name="Option Button 306" hidden="1">
                <a:extLst>
                  <a:ext uri="{63B3BB69-23CF-44E3-9099-C40C66FF867C}">
                    <a14:compatExt spid="_x0000_s399666"/>
                  </a:ext>
                  <a:ext uri="{FF2B5EF4-FFF2-40B4-BE49-F238E27FC236}">
                    <a16:creationId xmlns:a16="http://schemas.microsoft.com/office/drawing/2014/main" id="{00000000-0008-0000-0500-00003219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67" name="Option Button 307" hidden="1">
                <a:extLst>
                  <a:ext uri="{63B3BB69-23CF-44E3-9099-C40C66FF867C}">
                    <a14:compatExt spid="_x0000_s399667"/>
                  </a:ext>
                  <a:ext uri="{FF2B5EF4-FFF2-40B4-BE49-F238E27FC236}">
                    <a16:creationId xmlns:a16="http://schemas.microsoft.com/office/drawing/2014/main" id="{00000000-0008-0000-0500-00003319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66664</xdr:colOff>
          <xdr:row>66</xdr:row>
          <xdr:rowOff>9591</xdr:rowOff>
        </xdr:from>
        <xdr:to>
          <xdr:col>16</xdr:col>
          <xdr:colOff>76187</xdr:colOff>
          <xdr:row>66</xdr:row>
          <xdr:rowOff>203596</xdr:rowOff>
        </xdr:to>
        <xdr:grpSp>
          <xdr:nvGrpSpPr>
            <xdr:cNvPr id="559" name="Gruppieren 558">
              <a:extLst>
                <a:ext uri="{FF2B5EF4-FFF2-40B4-BE49-F238E27FC236}">
                  <a16:creationId xmlns:a16="http://schemas.microsoft.com/office/drawing/2014/main" id="{00000000-0008-0000-0500-00002F020000}"/>
                </a:ext>
              </a:extLst>
            </xdr:cNvPr>
            <xdr:cNvGrpSpPr/>
          </xdr:nvGrpSpPr>
          <xdr:grpSpPr>
            <a:xfrm>
              <a:off x="4417684" y="23753511"/>
              <a:ext cx="2295523" cy="194005"/>
              <a:chOff x="3581316" y="2104863"/>
              <a:chExt cx="2247895" cy="276226"/>
            </a:xfrm>
          </xdr:grpSpPr>
          <xdr:sp macro="" textlink="">
            <xdr:nvSpPr>
              <xdr:cNvPr id="399668" name="Group Box 308" hidden="1">
                <a:extLst>
                  <a:ext uri="{63B3BB69-23CF-44E3-9099-C40C66FF867C}">
                    <a14:compatExt spid="_x0000_s399668"/>
                  </a:ext>
                  <a:ext uri="{FF2B5EF4-FFF2-40B4-BE49-F238E27FC236}">
                    <a16:creationId xmlns:a16="http://schemas.microsoft.com/office/drawing/2014/main" id="{00000000-0008-0000-0500-000034190600}"/>
                  </a:ext>
                </a:extLst>
              </xdr:cNvPr>
              <xdr:cNvSpPr/>
            </xdr:nvSpPr>
            <xdr:spPr bwMode="auto">
              <a:xfrm>
                <a:off x="3581316"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9669" name="Option Button 309" hidden="1">
                <a:extLst>
                  <a:ext uri="{63B3BB69-23CF-44E3-9099-C40C66FF867C}">
                    <a14:compatExt spid="_x0000_s399669"/>
                  </a:ext>
                  <a:ext uri="{FF2B5EF4-FFF2-40B4-BE49-F238E27FC236}">
                    <a16:creationId xmlns:a16="http://schemas.microsoft.com/office/drawing/2014/main" id="{00000000-0008-0000-0500-00003519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70" name="Option Button 310" hidden="1">
                <a:extLst>
                  <a:ext uri="{63B3BB69-23CF-44E3-9099-C40C66FF867C}">
                    <a14:compatExt spid="_x0000_s399670"/>
                  </a:ext>
                  <a:ext uri="{FF2B5EF4-FFF2-40B4-BE49-F238E27FC236}">
                    <a16:creationId xmlns:a16="http://schemas.microsoft.com/office/drawing/2014/main" id="{00000000-0008-0000-0500-00003619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71" name="Option Button 311" hidden="1">
                <a:extLst>
                  <a:ext uri="{63B3BB69-23CF-44E3-9099-C40C66FF867C}">
                    <a14:compatExt spid="_x0000_s399671"/>
                  </a:ext>
                  <a:ext uri="{FF2B5EF4-FFF2-40B4-BE49-F238E27FC236}">
                    <a16:creationId xmlns:a16="http://schemas.microsoft.com/office/drawing/2014/main" id="{00000000-0008-0000-0500-00003719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72" name="Option Button 312" hidden="1">
                <a:extLst>
                  <a:ext uri="{63B3BB69-23CF-44E3-9099-C40C66FF867C}">
                    <a14:compatExt spid="_x0000_s399672"/>
                  </a:ext>
                  <a:ext uri="{FF2B5EF4-FFF2-40B4-BE49-F238E27FC236}">
                    <a16:creationId xmlns:a16="http://schemas.microsoft.com/office/drawing/2014/main" id="{00000000-0008-0000-0500-00003819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73" name="Option Button 313" hidden="1">
                <a:extLst>
                  <a:ext uri="{63B3BB69-23CF-44E3-9099-C40C66FF867C}">
                    <a14:compatExt spid="_x0000_s399673"/>
                  </a:ext>
                  <a:ext uri="{FF2B5EF4-FFF2-40B4-BE49-F238E27FC236}">
                    <a16:creationId xmlns:a16="http://schemas.microsoft.com/office/drawing/2014/main" id="{00000000-0008-0000-0500-00003919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66664</xdr:colOff>
          <xdr:row>67</xdr:row>
          <xdr:rowOff>9591</xdr:rowOff>
        </xdr:from>
        <xdr:to>
          <xdr:col>16</xdr:col>
          <xdr:colOff>76187</xdr:colOff>
          <xdr:row>67</xdr:row>
          <xdr:rowOff>203596</xdr:rowOff>
        </xdr:to>
        <xdr:grpSp>
          <xdr:nvGrpSpPr>
            <xdr:cNvPr id="568" name="Gruppieren 567">
              <a:extLst>
                <a:ext uri="{FF2B5EF4-FFF2-40B4-BE49-F238E27FC236}">
                  <a16:creationId xmlns:a16="http://schemas.microsoft.com/office/drawing/2014/main" id="{00000000-0008-0000-0500-000038020000}"/>
                </a:ext>
              </a:extLst>
            </xdr:cNvPr>
            <xdr:cNvGrpSpPr/>
          </xdr:nvGrpSpPr>
          <xdr:grpSpPr>
            <a:xfrm>
              <a:off x="4417684" y="24149751"/>
              <a:ext cx="2295523" cy="194005"/>
              <a:chOff x="3581316" y="2104863"/>
              <a:chExt cx="2247895" cy="276226"/>
            </a:xfrm>
          </xdr:grpSpPr>
          <xdr:sp macro="" textlink="">
            <xdr:nvSpPr>
              <xdr:cNvPr id="399674" name="Group Box 314" hidden="1">
                <a:extLst>
                  <a:ext uri="{63B3BB69-23CF-44E3-9099-C40C66FF867C}">
                    <a14:compatExt spid="_x0000_s399674"/>
                  </a:ext>
                  <a:ext uri="{FF2B5EF4-FFF2-40B4-BE49-F238E27FC236}">
                    <a16:creationId xmlns:a16="http://schemas.microsoft.com/office/drawing/2014/main" id="{00000000-0008-0000-0500-00003A190600}"/>
                  </a:ext>
                </a:extLst>
              </xdr:cNvPr>
              <xdr:cNvSpPr/>
            </xdr:nvSpPr>
            <xdr:spPr bwMode="auto">
              <a:xfrm>
                <a:off x="3581316" y="2104863"/>
                <a:ext cx="2247895" cy="276226"/>
              </a:xfrm>
              <a:prstGeom prst="rect">
                <a:avLst/>
              </a:prstGeom>
              <a:noFill/>
              <a:ln w="9525">
                <a:miter lim="800000"/>
                <a:headEnd/>
                <a:tailEnd/>
              </a:ln>
              <a:extLst>
                <a:ext uri="{909E8E84-426E-40DD-AFC4-6F175D3DCCD1}">
                  <a14:hiddenFill>
                    <a:noFill/>
                  </a14:hiddenFill>
                </a:ext>
              </a:extLst>
            </xdr:spPr>
          </xdr:sp>
          <xdr:sp macro="" textlink="">
            <xdr:nvSpPr>
              <xdr:cNvPr id="399675" name="Option Button 315" hidden="1">
                <a:extLst>
                  <a:ext uri="{63B3BB69-23CF-44E3-9099-C40C66FF867C}">
                    <a14:compatExt spid="_x0000_s399675"/>
                  </a:ext>
                  <a:ext uri="{FF2B5EF4-FFF2-40B4-BE49-F238E27FC236}">
                    <a16:creationId xmlns:a16="http://schemas.microsoft.com/office/drawing/2014/main" id="{00000000-0008-0000-0500-00003B190600}"/>
                  </a:ext>
                </a:extLst>
              </xdr:cNvPr>
              <xdr:cNvSpPr/>
            </xdr:nvSpPr>
            <xdr:spPr bwMode="auto">
              <a:xfrm>
                <a:off x="370522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76" name="Option Button 316" hidden="1">
                <a:extLst>
                  <a:ext uri="{63B3BB69-23CF-44E3-9099-C40C66FF867C}">
                    <a14:compatExt spid="_x0000_s399676"/>
                  </a:ext>
                  <a:ext uri="{FF2B5EF4-FFF2-40B4-BE49-F238E27FC236}">
                    <a16:creationId xmlns:a16="http://schemas.microsoft.com/office/drawing/2014/main" id="{00000000-0008-0000-0500-00003C190600}"/>
                  </a:ext>
                </a:extLst>
              </xdr:cNvPr>
              <xdr:cNvSpPr/>
            </xdr:nvSpPr>
            <xdr:spPr bwMode="auto">
              <a:xfrm>
                <a:off x="4143376"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77" name="Option Button 317" hidden="1">
                <a:extLst>
                  <a:ext uri="{63B3BB69-23CF-44E3-9099-C40C66FF867C}">
                    <a14:compatExt spid="_x0000_s399677"/>
                  </a:ext>
                  <a:ext uri="{FF2B5EF4-FFF2-40B4-BE49-F238E27FC236}">
                    <a16:creationId xmlns:a16="http://schemas.microsoft.com/office/drawing/2014/main" id="{00000000-0008-0000-0500-00003D190600}"/>
                  </a:ext>
                </a:extLst>
              </xdr:cNvPr>
              <xdr:cNvSpPr/>
            </xdr:nvSpPr>
            <xdr:spPr bwMode="auto">
              <a:xfrm>
                <a:off x="458152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78" name="Option Button 318" hidden="1">
                <a:extLst>
                  <a:ext uri="{63B3BB69-23CF-44E3-9099-C40C66FF867C}">
                    <a14:compatExt spid="_x0000_s399678"/>
                  </a:ext>
                  <a:ext uri="{FF2B5EF4-FFF2-40B4-BE49-F238E27FC236}">
                    <a16:creationId xmlns:a16="http://schemas.microsoft.com/office/drawing/2014/main" id="{00000000-0008-0000-0500-00003E190600}"/>
                  </a:ext>
                </a:extLst>
              </xdr:cNvPr>
              <xdr:cNvSpPr/>
            </xdr:nvSpPr>
            <xdr:spPr bwMode="auto">
              <a:xfrm>
                <a:off x="5019675"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79" name="Option Button 319" hidden="1">
                <a:extLst>
                  <a:ext uri="{63B3BB69-23CF-44E3-9099-C40C66FF867C}">
                    <a14:compatExt spid="_x0000_s399679"/>
                  </a:ext>
                  <a:ext uri="{FF2B5EF4-FFF2-40B4-BE49-F238E27FC236}">
                    <a16:creationId xmlns:a16="http://schemas.microsoft.com/office/drawing/2014/main" id="{00000000-0008-0000-0500-00003F190600}"/>
                  </a:ext>
                </a:extLst>
              </xdr:cNvPr>
              <xdr:cNvSpPr/>
            </xdr:nvSpPr>
            <xdr:spPr bwMode="auto">
              <a:xfrm>
                <a:off x="5457824" y="2152657"/>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20</xdr:col>
      <xdr:colOff>57150</xdr:colOff>
      <xdr:row>62</xdr:row>
      <xdr:rowOff>66674</xdr:rowOff>
    </xdr:from>
    <xdr:to>
      <xdr:col>21</xdr:col>
      <xdr:colOff>133349</xdr:colOff>
      <xdr:row>67</xdr:row>
      <xdr:rowOff>219074</xdr:rowOff>
    </xdr:to>
    <xdr:graphicFrame macro="">
      <xdr:nvGraphicFramePr>
        <xdr:cNvPr id="576" name="Diagramm 575">
          <a:extLst>
            <a:ext uri="{FF2B5EF4-FFF2-40B4-BE49-F238E27FC236}">
              <a16:creationId xmlns:a16="http://schemas.microsoft.com/office/drawing/2014/main" id="{00000000-0008-0000-0500-00004002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mc:AlternateContent xmlns:mc="http://schemas.openxmlformats.org/markup-compatibility/2006">
    <mc:Choice xmlns:a14="http://schemas.microsoft.com/office/drawing/2010/main" Requires="a14">
      <xdr:twoCellAnchor>
        <xdr:from>
          <xdr:col>6</xdr:col>
          <xdr:colOff>66662</xdr:colOff>
          <xdr:row>70</xdr:row>
          <xdr:rowOff>28578</xdr:rowOff>
        </xdr:from>
        <xdr:to>
          <xdr:col>16</xdr:col>
          <xdr:colOff>76181</xdr:colOff>
          <xdr:row>70</xdr:row>
          <xdr:rowOff>204311</xdr:rowOff>
        </xdr:to>
        <xdr:grpSp>
          <xdr:nvGrpSpPr>
            <xdr:cNvPr id="578" name="Gruppieren 577">
              <a:extLst>
                <a:ext uri="{FF2B5EF4-FFF2-40B4-BE49-F238E27FC236}">
                  <a16:creationId xmlns:a16="http://schemas.microsoft.com/office/drawing/2014/main" id="{00000000-0008-0000-0500-000042020000}"/>
                </a:ext>
              </a:extLst>
            </xdr:cNvPr>
            <xdr:cNvGrpSpPr/>
          </xdr:nvGrpSpPr>
          <xdr:grpSpPr>
            <a:xfrm>
              <a:off x="4417682" y="25159338"/>
              <a:ext cx="2295519" cy="175733"/>
              <a:chOff x="3581399" y="2105311"/>
              <a:chExt cx="2247893" cy="276224"/>
            </a:xfrm>
          </xdr:grpSpPr>
          <xdr:sp macro="" textlink="">
            <xdr:nvSpPr>
              <xdr:cNvPr id="399680" name="Group Box 320" hidden="1">
                <a:extLst>
                  <a:ext uri="{63B3BB69-23CF-44E3-9099-C40C66FF867C}">
                    <a14:compatExt spid="_x0000_s399680"/>
                  </a:ext>
                  <a:ext uri="{FF2B5EF4-FFF2-40B4-BE49-F238E27FC236}">
                    <a16:creationId xmlns:a16="http://schemas.microsoft.com/office/drawing/2014/main" id="{00000000-0008-0000-0500-000040190600}"/>
                  </a:ext>
                </a:extLst>
              </xdr:cNvPr>
              <xdr:cNvSpPr/>
            </xdr:nvSpPr>
            <xdr:spPr bwMode="auto">
              <a:xfrm>
                <a:off x="3581399" y="2105311"/>
                <a:ext cx="2247893" cy="276224"/>
              </a:xfrm>
              <a:prstGeom prst="rect">
                <a:avLst/>
              </a:prstGeom>
              <a:noFill/>
              <a:ln w="9525">
                <a:miter lim="800000"/>
                <a:headEnd/>
                <a:tailEnd/>
              </a:ln>
              <a:extLst>
                <a:ext uri="{909E8E84-426E-40DD-AFC4-6F175D3DCCD1}">
                  <a14:hiddenFill>
                    <a:noFill/>
                  </a14:hiddenFill>
                </a:ext>
              </a:extLst>
            </xdr:spPr>
          </xdr:sp>
          <xdr:sp macro="" textlink="">
            <xdr:nvSpPr>
              <xdr:cNvPr id="399681" name="Option Button 321" hidden="1">
                <a:extLst>
                  <a:ext uri="{63B3BB69-23CF-44E3-9099-C40C66FF867C}">
                    <a14:compatExt spid="_x0000_s399681"/>
                  </a:ext>
                  <a:ext uri="{FF2B5EF4-FFF2-40B4-BE49-F238E27FC236}">
                    <a16:creationId xmlns:a16="http://schemas.microsoft.com/office/drawing/2014/main" id="{00000000-0008-0000-0500-000041190600}"/>
                  </a:ext>
                </a:extLst>
              </xdr:cNvPr>
              <xdr:cNvSpPr/>
            </xdr:nvSpPr>
            <xdr:spPr bwMode="auto">
              <a:xfrm>
                <a:off x="370522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82" name="Option Button 322" hidden="1">
                <a:extLst>
                  <a:ext uri="{63B3BB69-23CF-44E3-9099-C40C66FF867C}">
                    <a14:compatExt spid="_x0000_s399682"/>
                  </a:ext>
                  <a:ext uri="{FF2B5EF4-FFF2-40B4-BE49-F238E27FC236}">
                    <a16:creationId xmlns:a16="http://schemas.microsoft.com/office/drawing/2014/main" id="{00000000-0008-0000-0500-000042190600}"/>
                  </a:ext>
                </a:extLst>
              </xdr:cNvPr>
              <xdr:cNvSpPr/>
            </xdr:nvSpPr>
            <xdr:spPr bwMode="auto">
              <a:xfrm>
                <a:off x="414337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83" name="Option Button 323" hidden="1">
                <a:extLst>
                  <a:ext uri="{63B3BB69-23CF-44E3-9099-C40C66FF867C}">
                    <a14:compatExt spid="_x0000_s399683"/>
                  </a:ext>
                  <a:ext uri="{FF2B5EF4-FFF2-40B4-BE49-F238E27FC236}">
                    <a16:creationId xmlns:a16="http://schemas.microsoft.com/office/drawing/2014/main" id="{00000000-0008-0000-0500-000043190600}"/>
                  </a:ext>
                </a:extLst>
              </xdr:cNvPr>
              <xdr:cNvSpPr/>
            </xdr:nvSpPr>
            <xdr:spPr bwMode="auto">
              <a:xfrm>
                <a:off x="45815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84" name="Option Button 324" hidden="1">
                <a:extLst>
                  <a:ext uri="{63B3BB69-23CF-44E3-9099-C40C66FF867C}">
                    <a14:compatExt spid="_x0000_s399684"/>
                  </a:ext>
                  <a:ext uri="{FF2B5EF4-FFF2-40B4-BE49-F238E27FC236}">
                    <a16:creationId xmlns:a16="http://schemas.microsoft.com/office/drawing/2014/main" id="{00000000-0008-0000-0500-000044190600}"/>
                  </a:ext>
                </a:extLst>
              </xdr:cNvPr>
              <xdr:cNvSpPr/>
            </xdr:nvSpPr>
            <xdr:spPr bwMode="auto">
              <a:xfrm>
                <a:off x="501967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85" name="Option Button 325" hidden="1">
                <a:extLst>
                  <a:ext uri="{63B3BB69-23CF-44E3-9099-C40C66FF867C}">
                    <a14:compatExt spid="_x0000_s399685"/>
                  </a:ext>
                  <a:ext uri="{FF2B5EF4-FFF2-40B4-BE49-F238E27FC236}">
                    <a16:creationId xmlns:a16="http://schemas.microsoft.com/office/drawing/2014/main" id="{00000000-0008-0000-0500-000045190600}"/>
                  </a:ext>
                </a:extLst>
              </xdr:cNvPr>
              <xdr:cNvSpPr/>
            </xdr:nvSpPr>
            <xdr:spPr bwMode="auto">
              <a:xfrm>
                <a:off x="54578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66662</xdr:colOff>
          <xdr:row>71</xdr:row>
          <xdr:rowOff>9528</xdr:rowOff>
        </xdr:from>
        <xdr:to>
          <xdr:col>16</xdr:col>
          <xdr:colOff>76181</xdr:colOff>
          <xdr:row>71</xdr:row>
          <xdr:rowOff>185261</xdr:rowOff>
        </xdr:to>
        <xdr:grpSp>
          <xdr:nvGrpSpPr>
            <xdr:cNvPr id="587" name="Gruppieren 586">
              <a:extLst>
                <a:ext uri="{FF2B5EF4-FFF2-40B4-BE49-F238E27FC236}">
                  <a16:creationId xmlns:a16="http://schemas.microsoft.com/office/drawing/2014/main" id="{00000000-0008-0000-0500-00004B020000}"/>
                </a:ext>
              </a:extLst>
            </xdr:cNvPr>
            <xdr:cNvGrpSpPr/>
          </xdr:nvGrpSpPr>
          <xdr:grpSpPr>
            <a:xfrm>
              <a:off x="4417682" y="25536528"/>
              <a:ext cx="2295519" cy="175733"/>
              <a:chOff x="3581399" y="2105311"/>
              <a:chExt cx="2247893" cy="276224"/>
            </a:xfrm>
          </xdr:grpSpPr>
          <xdr:sp macro="" textlink="">
            <xdr:nvSpPr>
              <xdr:cNvPr id="399686" name="Group Box 326" hidden="1">
                <a:extLst>
                  <a:ext uri="{63B3BB69-23CF-44E3-9099-C40C66FF867C}">
                    <a14:compatExt spid="_x0000_s399686"/>
                  </a:ext>
                  <a:ext uri="{FF2B5EF4-FFF2-40B4-BE49-F238E27FC236}">
                    <a16:creationId xmlns:a16="http://schemas.microsoft.com/office/drawing/2014/main" id="{00000000-0008-0000-0500-000046190600}"/>
                  </a:ext>
                </a:extLst>
              </xdr:cNvPr>
              <xdr:cNvSpPr/>
            </xdr:nvSpPr>
            <xdr:spPr bwMode="auto">
              <a:xfrm>
                <a:off x="3581399" y="2105311"/>
                <a:ext cx="2247893" cy="276224"/>
              </a:xfrm>
              <a:prstGeom prst="rect">
                <a:avLst/>
              </a:prstGeom>
              <a:noFill/>
              <a:ln w="9525">
                <a:miter lim="800000"/>
                <a:headEnd/>
                <a:tailEnd/>
              </a:ln>
              <a:extLst>
                <a:ext uri="{909E8E84-426E-40DD-AFC4-6F175D3DCCD1}">
                  <a14:hiddenFill>
                    <a:noFill/>
                  </a14:hiddenFill>
                </a:ext>
              </a:extLst>
            </xdr:spPr>
          </xdr:sp>
          <xdr:sp macro="" textlink="">
            <xdr:nvSpPr>
              <xdr:cNvPr id="399687" name="Option Button 327" hidden="1">
                <a:extLst>
                  <a:ext uri="{63B3BB69-23CF-44E3-9099-C40C66FF867C}">
                    <a14:compatExt spid="_x0000_s399687"/>
                  </a:ext>
                  <a:ext uri="{FF2B5EF4-FFF2-40B4-BE49-F238E27FC236}">
                    <a16:creationId xmlns:a16="http://schemas.microsoft.com/office/drawing/2014/main" id="{00000000-0008-0000-0500-000047190600}"/>
                  </a:ext>
                </a:extLst>
              </xdr:cNvPr>
              <xdr:cNvSpPr/>
            </xdr:nvSpPr>
            <xdr:spPr bwMode="auto">
              <a:xfrm>
                <a:off x="370522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88" name="Option Button 328" hidden="1">
                <a:extLst>
                  <a:ext uri="{63B3BB69-23CF-44E3-9099-C40C66FF867C}">
                    <a14:compatExt spid="_x0000_s399688"/>
                  </a:ext>
                  <a:ext uri="{FF2B5EF4-FFF2-40B4-BE49-F238E27FC236}">
                    <a16:creationId xmlns:a16="http://schemas.microsoft.com/office/drawing/2014/main" id="{00000000-0008-0000-0500-000048190600}"/>
                  </a:ext>
                </a:extLst>
              </xdr:cNvPr>
              <xdr:cNvSpPr/>
            </xdr:nvSpPr>
            <xdr:spPr bwMode="auto">
              <a:xfrm>
                <a:off x="414337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89" name="Option Button 329" hidden="1">
                <a:extLst>
                  <a:ext uri="{63B3BB69-23CF-44E3-9099-C40C66FF867C}">
                    <a14:compatExt spid="_x0000_s399689"/>
                  </a:ext>
                  <a:ext uri="{FF2B5EF4-FFF2-40B4-BE49-F238E27FC236}">
                    <a16:creationId xmlns:a16="http://schemas.microsoft.com/office/drawing/2014/main" id="{00000000-0008-0000-0500-000049190600}"/>
                  </a:ext>
                </a:extLst>
              </xdr:cNvPr>
              <xdr:cNvSpPr/>
            </xdr:nvSpPr>
            <xdr:spPr bwMode="auto">
              <a:xfrm>
                <a:off x="45815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90" name="Option Button 330" hidden="1">
                <a:extLst>
                  <a:ext uri="{63B3BB69-23CF-44E3-9099-C40C66FF867C}">
                    <a14:compatExt spid="_x0000_s399690"/>
                  </a:ext>
                  <a:ext uri="{FF2B5EF4-FFF2-40B4-BE49-F238E27FC236}">
                    <a16:creationId xmlns:a16="http://schemas.microsoft.com/office/drawing/2014/main" id="{00000000-0008-0000-0500-00004A190600}"/>
                  </a:ext>
                </a:extLst>
              </xdr:cNvPr>
              <xdr:cNvSpPr/>
            </xdr:nvSpPr>
            <xdr:spPr bwMode="auto">
              <a:xfrm>
                <a:off x="501967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91" name="Option Button 331" hidden="1">
                <a:extLst>
                  <a:ext uri="{63B3BB69-23CF-44E3-9099-C40C66FF867C}">
                    <a14:compatExt spid="_x0000_s399691"/>
                  </a:ext>
                  <a:ext uri="{FF2B5EF4-FFF2-40B4-BE49-F238E27FC236}">
                    <a16:creationId xmlns:a16="http://schemas.microsoft.com/office/drawing/2014/main" id="{00000000-0008-0000-0500-00004B190600}"/>
                  </a:ext>
                </a:extLst>
              </xdr:cNvPr>
              <xdr:cNvSpPr/>
            </xdr:nvSpPr>
            <xdr:spPr bwMode="auto">
              <a:xfrm>
                <a:off x="54578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66662</xdr:colOff>
          <xdr:row>72</xdr:row>
          <xdr:rowOff>19053</xdr:rowOff>
        </xdr:from>
        <xdr:to>
          <xdr:col>16</xdr:col>
          <xdr:colOff>76181</xdr:colOff>
          <xdr:row>72</xdr:row>
          <xdr:rowOff>194786</xdr:rowOff>
        </xdr:to>
        <xdr:grpSp>
          <xdr:nvGrpSpPr>
            <xdr:cNvPr id="596" name="Gruppieren 595">
              <a:extLst>
                <a:ext uri="{FF2B5EF4-FFF2-40B4-BE49-F238E27FC236}">
                  <a16:creationId xmlns:a16="http://schemas.microsoft.com/office/drawing/2014/main" id="{00000000-0008-0000-0500-000054020000}"/>
                </a:ext>
              </a:extLst>
            </xdr:cNvPr>
            <xdr:cNvGrpSpPr/>
          </xdr:nvGrpSpPr>
          <xdr:grpSpPr>
            <a:xfrm>
              <a:off x="4417682" y="25942293"/>
              <a:ext cx="2295519" cy="175733"/>
              <a:chOff x="3581399" y="2105311"/>
              <a:chExt cx="2247893" cy="276224"/>
            </a:xfrm>
          </xdr:grpSpPr>
          <xdr:sp macro="" textlink="">
            <xdr:nvSpPr>
              <xdr:cNvPr id="399692" name="Group Box 332" hidden="1">
                <a:extLst>
                  <a:ext uri="{63B3BB69-23CF-44E3-9099-C40C66FF867C}">
                    <a14:compatExt spid="_x0000_s399692"/>
                  </a:ext>
                  <a:ext uri="{FF2B5EF4-FFF2-40B4-BE49-F238E27FC236}">
                    <a16:creationId xmlns:a16="http://schemas.microsoft.com/office/drawing/2014/main" id="{00000000-0008-0000-0500-00004C190600}"/>
                  </a:ext>
                </a:extLst>
              </xdr:cNvPr>
              <xdr:cNvSpPr/>
            </xdr:nvSpPr>
            <xdr:spPr bwMode="auto">
              <a:xfrm>
                <a:off x="3581399" y="2105311"/>
                <a:ext cx="2247893" cy="276224"/>
              </a:xfrm>
              <a:prstGeom prst="rect">
                <a:avLst/>
              </a:prstGeom>
              <a:noFill/>
              <a:ln w="9525">
                <a:miter lim="800000"/>
                <a:headEnd/>
                <a:tailEnd/>
              </a:ln>
              <a:extLst>
                <a:ext uri="{909E8E84-426E-40DD-AFC4-6F175D3DCCD1}">
                  <a14:hiddenFill>
                    <a:noFill/>
                  </a14:hiddenFill>
                </a:ext>
              </a:extLst>
            </xdr:spPr>
          </xdr:sp>
          <xdr:sp macro="" textlink="">
            <xdr:nvSpPr>
              <xdr:cNvPr id="399693" name="Option Button 333" hidden="1">
                <a:extLst>
                  <a:ext uri="{63B3BB69-23CF-44E3-9099-C40C66FF867C}">
                    <a14:compatExt spid="_x0000_s399693"/>
                  </a:ext>
                  <a:ext uri="{FF2B5EF4-FFF2-40B4-BE49-F238E27FC236}">
                    <a16:creationId xmlns:a16="http://schemas.microsoft.com/office/drawing/2014/main" id="{00000000-0008-0000-0500-00004D190600}"/>
                  </a:ext>
                </a:extLst>
              </xdr:cNvPr>
              <xdr:cNvSpPr/>
            </xdr:nvSpPr>
            <xdr:spPr bwMode="auto">
              <a:xfrm>
                <a:off x="370522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94" name="Option Button 334" hidden="1">
                <a:extLst>
                  <a:ext uri="{63B3BB69-23CF-44E3-9099-C40C66FF867C}">
                    <a14:compatExt spid="_x0000_s399694"/>
                  </a:ext>
                  <a:ext uri="{FF2B5EF4-FFF2-40B4-BE49-F238E27FC236}">
                    <a16:creationId xmlns:a16="http://schemas.microsoft.com/office/drawing/2014/main" id="{00000000-0008-0000-0500-00004E190600}"/>
                  </a:ext>
                </a:extLst>
              </xdr:cNvPr>
              <xdr:cNvSpPr/>
            </xdr:nvSpPr>
            <xdr:spPr bwMode="auto">
              <a:xfrm>
                <a:off x="414337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95" name="Option Button 335" hidden="1">
                <a:extLst>
                  <a:ext uri="{63B3BB69-23CF-44E3-9099-C40C66FF867C}">
                    <a14:compatExt spid="_x0000_s399695"/>
                  </a:ext>
                  <a:ext uri="{FF2B5EF4-FFF2-40B4-BE49-F238E27FC236}">
                    <a16:creationId xmlns:a16="http://schemas.microsoft.com/office/drawing/2014/main" id="{00000000-0008-0000-0500-00004F190600}"/>
                  </a:ext>
                </a:extLst>
              </xdr:cNvPr>
              <xdr:cNvSpPr/>
            </xdr:nvSpPr>
            <xdr:spPr bwMode="auto">
              <a:xfrm>
                <a:off x="45815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96" name="Option Button 336" hidden="1">
                <a:extLst>
                  <a:ext uri="{63B3BB69-23CF-44E3-9099-C40C66FF867C}">
                    <a14:compatExt spid="_x0000_s399696"/>
                  </a:ext>
                  <a:ext uri="{FF2B5EF4-FFF2-40B4-BE49-F238E27FC236}">
                    <a16:creationId xmlns:a16="http://schemas.microsoft.com/office/drawing/2014/main" id="{00000000-0008-0000-0500-000050190600}"/>
                  </a:ext>
                </a:extLst>
              </xdr:cNvPr>
              <xdr:cNvSpPr/>
            </xdr:nvSpPr>
            <xdr:spPr bwMode="auto">
              <a:xfrm>
                <a:off x="501967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697" name="Option Button 337" hidden="1">
                <a:extLst>
                  <a:ext uri="{63B3BB69-23CF-44E3-9099-C40C66FF867C}">
                    <a14:compatExt spid="_x0000_s399697"/>
                  </a:ext>
                  <a:ext uri="{FF2B5EF4-FFF2-40B4-BE49-F238E27FC236}">
                    <a16:creationId xmlns:a16="http://schemas.microsoft.com/office/drawing/2014/main" id="{00000000-0008-0000-0500-000051190600}"/>
                  </a:ext>
                </a:extLst>
              </xdr:cNvPr>
              <xdr:cNvSpPr/>
            </xdr:nvSpPr>
            <xdr:spPr bwMode="auto">
              <a:xfrm>
                <a:off x="54578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66662</xdr:colOff>
          <xdr:row>73</xdr:row>
          <xdr:rowOff>19053</xdr:rowOff>
        </xdr:from>
        <xdr:to>
          <xdr:col>16</xdr:col>
          <xdr:colOff>76181</xdr:colOff>
          <xdr:row>73</xdr:row>
          <xdr:rowOff>194786</xdr:rowOff>
        </xdr:to>
        <xdr:grpSp>
          <xdr:nvGrpSpPr>
            <xdr:cNvPr id="605" name="Gruppieren 604">
              <a:extLst>
                <a:ext uri="{FF2B5EF4-FFF2-40B4-BE49-F238E27FC236}">
                  <a16:creationId xmlns:a16="http://schemas.microsoft.com/office/drawing/2014/main" id="{00000000-0008-0000-0500-00005D020000}"/>
                </a:ext>
              </a:extLst>
            </xdr:cNvPr>
            <xdr:cNvGrpSpPr/>
          </xdr:nvGrpSpPr>
          <xdr:grpSpPr>
            <a:xfrm>
              <a:off x="4417682" y="26338533"/>
              <a:ext cx="2295519" cy="175733"/>
              <a:chOff x="3581399" y="2105311"/>
              <a:chExt cx="2247893" cy="276224"/>
            </a:xfrm>
          </xdr:grpSpPr>
          <xdr:sp macro="" textlink="">
            <xdr:nvSpPr>
              <xdr:cNvPr id="399698" name="Group Box 338" hidden="1">
                <a:extLst>
                  <a:ext uri="{63B3BB69-23CF-44E3-9099-C40C66FF867C}">
                    <a14:compatExt spid="_x0000_s399698"/>
                  </a:ext>
                  <a:ext uri="{FF2B5EF4-FFF2-40B4-BE49-F238E27FC236}">
                    <a16:creationId xmlns:a16="http://schemas.microsoft.com/office/drawing/2014/main" id="{00000000-0008-0000-0500-000052190600}"/>
                  </a:ext>
                </a:extLst>
              </xdr:cNvPr>
              <xdr:cNvSpPr/>
            </xdr:nvSpPr>
            <xdr:spPr bwMode="auto">
              <a:xfrm>
                <a:off x="3581399" y="2105311"/>
                <a:ext cx="2247893" cy="276224"/>
              </a:xfrm>
              <a:prstGeom prst="rect">
                <a:avLst/>
              </a:prstGeom>
              <a:noFill/>
              <a:ln w="9525">
                <a:miter lim="800000"/>
                <a:headEnd/>
                <a:tailEnd/>
              </a:ln>
              <a:extLst>
                <a:ext uri="{909E8E84-426E-40DD-AFC4-6F175D3DCCD1}">
                  <a14:hiddenFill>
                    <a:noFill/>
                  </a14:hiddenFill>
                </a:ext>
              </a:extLst>
            </xdr:spPr>
          </xdr:sp>
          <xdr:sp macro="" textlink="">
            <xdr:nvSpPr>
              <xdr:cNvPr id="399699" name="Option Button 339" hidden="1">
                <a:extLst>
                  <a:ext uri="{63B3BB69-23CF-44E3-9099-C40C66FF867C}">
                    <a14:compatExt spid="_x0000_s399699"/>
                  </a:ext>
                  <a:ext uri="{FF2B5EF4-FFF2-40B4-BE49-F238E27FC236}">
                    <a16:creationId xmlns:a16="http://schemas.microsoft.com/office/drawing/2014/main" id="{00000000-0008-0000-0500-000053190600}"/>
                  </a:ext>
                </a:extLst>
              </xdr:cNvPr>
              <xdr:cNvSpPr/>
            </xdr:nvSpPr>
            <xdr:spPr bwMode="auto">
              <a:xfrm>
                <a:off x="370522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700" name="Option Button 340" hidden="1">
                <a:extLst>
                  <a:ext uri="{63B3BB69-23CF-44E3-9099-C40C66FF867C}">
                    <a14:compatExt spid="_x0000_s399700"/>
                  </a:ext>
                  <a:ext uri="{FF2B5EF4-FFF2-40B4-BE49-F238E27FC236}">
                    <a16:creationId xmlns:a16="http://schemas.microsoft.com/office/drawing/2014/main" id="{00000000-0008-0000-0500-000054190600}"/>
                  </a:ext>
                </a:extLst>
              </xdr:cNvPr>
              <xdr:cNvSpPr/>
            </xdr:nvSpPr>
            <xdr:spPr bwMode="auto">
              <a:xfrm>
                <a:off x="414337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701" name="Option Button 341" hidden="1">
                <a:extLst>
                  <a:ext uri="{63B3BB69-23CF-44E3-9099-C40C66FF867C}">
                    <a14:compatExt spid="_x0000_s399701"/>
                  </a:ext>
                  <a:ext uri="{FF2B5EF4-FFF2-40B4-BE49-F238E27FC236}">
                    <a16:creationId xmlns:a16="http://schemas.microsoft.com/office/drawing/2014/main" id="{00000000-0008-0000-0500-000055190600}"/>
                  </a:ext>
                </a:extLst>
              </xdr:cNvPr>
              <xdr:cNvSpPr/>
            </xdr:nvSpPr>
            <xdr:spPr bwMode="auto">
              <a:xfrm>
                <a:off x="45815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702" name="Option Button 342" hidden="1">
                <a:extLst>
                  <a:ext uri="{63B3BB69-23CF-44E3-9099-C40C66FF867C}">
                    <a14:compatExt spid="_x0000_s399702"/>
                  </a:ext>
                  <a:ext uri="{FF2B5EF4-FFF2-40B4-BE49-F238E27FC236}">
                    <a16:creationId xmlns:a16="http://schemas.microsoft.com/office/drawing/2014/main" id="{00000000-0008-0000-0500-000056190600}"/>
                  </a:ext>
                </a:extLst>
              </xdr:cNvPr>
              <xdr:cNvSpPr/>
            </xdr:nvSpPr>
            <xdr:spPr bwMode="auto">
              <a:xfrm>
                <a:off x="501967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703" name="Option Button 343" hidden="1">
                <a:extLst>
                  <a:ext uri="{63B3BB69-23CF-44E3-9099-C40C66FF867C}">
                    <a14:compatExt spid="_x0000_s399703"/>
                  </a:ext>
                  <a:ext uri="{FF2B5EF4-FFF2-40B4-BE49-F238E27FC236}">
                    <a16:creationId xmlns:a16="http://schemas.microsoft.com/office/drawing/2014/main" id="{00000000-0008-0000-0500-000057190600}"/>
                  </a:ext>
                </a:extLst>
              </xdr:cNvPr>
              <xdr:cNvSpPr/>
            </xdr:nvSpPr>
            <xdr:spPr bwMode="auto">
              <a:xfrm>
                <a:off x="54578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66662</xdr:colOff>
          <xdr:row>74</xdr:row>
          <xdr:rowOff>28578</xdr:rowOff>
        </xdr:from>
        <xdr:to>
          <xdr:col>16</xdr:col>
          <xdr:colOff>76181</xdr:colOff>
          <xdr:row>74</xdr:row>
          <xdr:rowOff>204311</xdr:rowOff>
        </xdr:to>
        <xdr:grpSp>
          <xdr:nvGrpSpPr>
            <xdr:cNvPr id="614" name="Gruppieren 613">
              <a:extLst>
                <a:ext uri="{FF2B5EF4-FFF2-40B4-BE49-F238E27FC236}">
                  <a16:creationId xmlns:a16="http://schemas.microsoft.com/office/drawing/2014/main" id="{00000000-0008-0000-0500-000066020000}"/>
                </a:ext>
              </a:extLst>
            </xdr:cNvPr>
            <xdr:cNvGrpSpPr/>
          </xdr:nvGrpSpPr>
          <xdr:grpSpPr>
            <a:xfrm>
              <a:off x="4417682" y="26744298"/>
              <a:ext cx="2295519" cy="175733"/>
              <a:chOff x="3581399" y="2105311"/>
              <a:chExt cx="2247893" cy="276224"/>
            </a:xfrm>
          </xdr:grpSpPr>
          <xdr:sp macro="" textlink="">
            <xdr:nvSpPr>
              <xdr:cNvPr id="399704" name="Group Box 344" hidden="1">
                <a:extLst>
                  <a:ext uri="{63B3BB69-23CF-44E3-9099-C40C66FF867C}">
                    <a14:compatExt spid="_x0000_s399704"/>
                  </a:ext>
                  <a:ext uri="{FF2B5EF4-FFF2-40B4-BE49-F238E27FC236}">
                    <a16:creationId xmlns:a16="http://schemas.microsoft.com/office/drawing/2014/main" id="{00000000-0008-0000-0500-000058190600}"/>
                  </a:ext>
                </a:extLst>
              </xdr:cNvPr>
              <xdr:cNvSpPr/>
            </xdr:nvSpPr>
            <xdr:spPr bwMode="auto">
              <a:xfrm>
                <a:off x="3581399" y="2105311"/>
                <a:ext cx="2247893" cy="276224"/>
              </a:xfrm>
              <a:prstGeom prst="rect">
                <a:avLst/>
              </a:prstGeom>
              <a:noFill/>
              <a:ln w="9525">
                <a:miter lim="800000"/>
                <a:headEnd/>
                <a:tailEnd/>
              </a:ln>
              <a:extLst>
                <a:ext uri="{909E8E84-426E-40DD-AFC4-6F175D3DCCD1}">
                  <a14:hiddenFill>
                    <a:noFill/>
                  </a14:hiddenFill>
                </a:ext>
              </a:extLst>
            </xdr:spPr>
          </xdr:sp>
          <xdr:sp macro="" textlink="">
            <xdr:nvSpPr>
              <xdr:cNvPr id="399705" name="Option Button 345" hidden="1">
                <a:extLst>
                  <a:ext uri="{63B3BB69-23CF-44E3-9099-C40C66FF867C}">
                    <a14:compatExt spid="_x0000_s399705"/>
                  </a:ext>
                  <a:ext uri="{FF2B5EF4-FFF2-40B4-BE49-F238E27FC236}">
                    <a16:creationId xmlns:a16="http://schemas.microsoft.com/office/drawing/2014/main" id="{00000000-0008-0000-0500-000059190600}"/>
                  </a:ext>
                </a:extLst>
              </xdr:cNvPr>
              <xdr:cNvSpPr/>
            </xdr:nvSpPr>
            <xdr:spPr bwMode="auto">
              <a:xfrm>
                <a:off x="370522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706" name="Option Button 346" hidden="1">
                <a:extLst>
                  <a:ext uri="{63B3BB69-23CF-44E3-9099-C40C66FF867C}">
                    <a14:compatExt spid="_x0000_s399706"/>
                  </a:ext>
                  <a:ext uri="{FF2B5EF4-FFF2-40B4-BE49-F238E27FC236}">
                    <a16:creationId xmlns:a16="http://schemas.microsoft.com/office/drawing/2014/main" id="{00000000-0008-0000-0500-00005A190600}"/>
                  </a:ext>
                </a:extLst>
              </xdr:cNvPr>
              <xdr:cNvSpPr/>
            </xdr:nvSpPr>
            <xdr:spPr bwMode="auto">
              <a:xfrm>
                <a:off x="414337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707" name="Option Button 347" hidden="1">
                <a:extLst>
                  <a:ext uri="{63B3BB69-23CF-44E3-9099-C40C66FF867C}">
                    <a14:compatExt spid="_x0000_s399707"/>
                  </a:ext>
                  <a:ext uri="{FF2B5EF4-FFF2-40B4-BE49-F238E27FC236}">
                    <a16:creationId xmlns:a16="http://schemas.microsoft.com/office/drawing/2014/main" id="{00000000-0008-0000-0500-00005B190600}"/>
                  </a:ext>
                </a:extLst>
              </xdr:cNvPr>
              <xdr:cNvSpPr/>
            </xdr:nvSpPr>
            <xdr:spPr bwMode="auto">
              <a:xfrm>
                <a:off x="45815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708" name="Option Button 348" hidden="1">
                <a:extLst>
                  <a:ext uri="{63B3BB69-23CF-44E3-9099-C40C66FF867C}">
                    <a14:compatExt spid="_x0000_s399708"/>
                  </a:ext>
                  <a:ext uri="{FF2B5EF4-FFF2-40B4-BE49-F238E27FC236}">
                    <a16:creationId xmlns:a16="http://schemas.microsoft.com/office/drawing/2014/main" id="{00000000-0008-0000-0500-00005C190600}"/>
                  </a:ext>
                </a:extLst>
              </xdr:cNvPr>
              <xdr:cNvSpPr/>
            </xdr:nvSpPr>
            <xdr:spPr bwMode="auto">
              <a:xfrm>
                <a:off x="501967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709" name="Option Button 349" hidden="1">
                <a:extLst>
                  <a:ext uri="{63B3BB69-23CF-44E3-9099-C40C66FF867C}">
                    <a14:compatExt spid="_x0000_s399709"/>
                  </a:ext>
                  <a:ext uri="{FF2B5EF4-FFF2-40B4-BE49-F238E27FC236}">
                    <a16:creationId xmlns:a16="http://schemas.microsoft.com/office/drawing/2014/main" id="{00000000-0008-0000-0500-00005D190600}"/>
                  </a:ext>
                </a:extLst>
              </xdr:cNvPr>
              <xdr:cNvSpPr/>
            </xdr:nvSpPr>
            <xdr:spPr bwMode="auto">
              <a:xfrm>
                <a:off x="54578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66662</xdr:colOff>
          <xdr:row>75</xdr:row>
          <xdr:rowOff>19053</xdr:rowOff>
        </xdr:from>
        <xdr:to>
          <xdr:col>16</xdr:col>
          <xdr:colOff>76181</xdr:colOff>
          <xdr:row>75</xdr:row>
          <xdr:rowOff>194786</xdr:rowOff>
        </xdr:to>
        <xdr:grpSp>
          <xdr:nvGrpSpPr>
            <xdr:cNvPr id="623" name="Gruppieren 622">
              <a:extLst>
                <a:ext uri="{FF2B5EF4-FFF2-40B4-BE49-F238E27FC236}">
                  <a16:creationId xmlns:a16="http://schemas.microsoft.com/office/drawing/2014/main" id="{00000000-0008-0000-0500-00006F020000}"/>
                </a:ext>
              </a:extLst>
            </xdr:cNvPr>
            <xdr:cNvGrpSpPr/>
          </xdr:nvGrpSpPr>
          <xdr:grpSpPr>
            <a:xfrm>
              <a:off x="4417682" y="27131013"/>
              <a:ext cx="2295519" cy="175733"/>
              <a:chOff x="3581399" y="2105311"/>
              <a:chExt cx="2247893" cy="276224"/>
            </a:xfrm>
          </xdr:grpSpPr>
          <xdr:sp macro="" textlink="">
            <xdr:nvSpPr>
              <xdr:cNvPr id="399710" name="Group Box 350" hidden="1">
                <a:extLst>
                  <a:ext uri="{63B3BB69-23CF-44E3-9099-C40C66FF867C}">
                    <a14:compatExt spid="_x0000_s399710"/>
                  </a:ext>
                  <a:ext uri="{FF2B5EF4-FFF2-40B4-BE49-F238E27FC236}">
                    <a16:creationId xmlns:a16="http://schemas.microsoft.com/office/drawing/2014/main" id="{00000000-0008-0000-0500-00005E190600}"/>
                  </a:ext>
                </a:extLst>
              </xdr:cNvPr>
              <xdr:cNvSpPr/>
            </xdr:nvSpPr>
            <xdr:spPr bwMode="auto">
              <a:xfrm>
                <a:off x="3581399" y="2105311"/>
                <a:ext cx="2247893" cy="276224"/>
              </a:xfrm>
              <a:prstGeom prst="rect">
                <a:avLst/>
              </a:prstGeom>
              <a:noFill/>
              <a:ln w="9525">
                <a:miter lim="800000"/>
                <a:headEnd/>
                <a:tailEnd/>
              </a:ln>
              <a:extLst>
                <a:ext uri="{909E8E84-426E-40DD-AFC4-6F175D3DCCD1}">
                  <a14:hiddenFill>
                    <a:noFill/>
                  </a14:hiddenFill>
                </a:ext>
              </a:extLst>
            </xdr:spPr>
          </xdr:sp>
          <xdr:sp macro="" textlink="">
            <xdr:nvSpPr>
              <xdr:cNvPr id="399711" name="Option Button 351" hidden="1">
                <a:extLst>
                  <a:ext uri="{63B3BB69-23CF-44E3-9099-C40C66FF867C}">
                    <a14:compatExt spid="_x0000_s399711"/>
                  </a:ext>
                  <a:ext uri="{FF2B5EF4-FFF2-40B4-BE49-F238E27FC236}">
                    <a16:creationId xmlns:a16="http://schemas.microsoft.com/office/drawing/2014/main" id="{00000000-0008-0000-0500-00005F190600}"/>
                  </a:ext>
                </a:extLst>
              </xdr:cNvPr>
              <xdr:cNvSpPr/>
            </xdr:nvSpPr>
            <xdr:spPr bwMode="auto">
              <a:xfrm>
                <a:off x="370522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712" name="Option Button 352" hidden="1">
                <a:extLst>
                  <a:ext uri="{63B3BB69-23CF-44E3-9099-C40C66FF867C}">
                    <a14:compatExt spid="_x0000_s399712"/>
                  </a:ext>
                  <a:ext uri="{FF2B5EF4-FFF2-40B4-BE49-F238E27FC236}">
                    <a16:creationId xmlns:a16="http://schemas.microsoft.com/office/drawing/2014/main" id="{00000000-0008-0000-0500-000060190600}"/>
                  </a:ext>
                </a:extLst>
              </xdr:cNvPr>
              <xdr:cNvSpPr/>
            </xdr:nvSpPr>
            <xdr:spPr bwMode="auto">
              <a:xfrm>
                <a:off x="414337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713" name="Option Button 353" hidden="1">
                <a:extLst>
                  <a:ext uri="{63B3BB69-23CF-44E3-9099-C40C66FF867C}">
                    <a14:compatExt spid="_x0000_s399713"/>
                  </a:ext>
                  <a:ext uri="{FF2B5EF4-FFF2-40B4-BE49-F238E27FC236}">
                    <a16:creationId xmlns:a16="http://schemas.microsoft.com/office/drawing/2014/main" id="{00000000-0008-0000-0500-000061190600}"/>
                  </a:ext>
                </a:extLst>
              </xdr:cNvPr>
              <xdr:cNvSpPr/>
            </xdr:nvSpPr>
            <xdr:spPr bwMode="auto">
              <a:xfrm>
                <a:off x="45815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714" name="Option Button 354" hidden="1">
                <a:extLst>
                  <a:ext uri="{63B3BB69-23CF-44E3-9099-C40C66FF867C}">
                    <a14:compatExt spid="_x0000_s399714"/>
                  </a:ext>
                  <a:ext uri="{FF2B5EF4-FFF2-40B4-BE49-F238E27FC236}">
                    <a16:creationId xmlns:a16="http://schemas.microsoft.com/office/drawing/2014/main" id="{00000000-0008-0000-0500-000062190600}"/>
                  </a:ext>
                </a:extLst>
              </xdr:cNvPr>
              <xdr:cNvSpPr/>
            </xdr:nvSpPr>
            <xdr:spPr bwMode="auto">
              <a:xfrm>
                <a:off x="5019675"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715" name="Option Button 355" hidden="1">
                <a:extLst>
                  <a:ext uri="{63B3BB69-23CF-44E3-9099-C40C66FF867C}">
                    <a14:compatExt spid="_x0000_s399715"/>
                  </a:ext>
                  <a:ext uri="{FF2B5EF4-FFF2-40B4-BE49-F238E27FC236}">
                    <a16:creationId xmlns:a16="http://schemas.microsoft.com/office/drawing/2014/main" id="{00000000-0008-0000-0500-000063190600}"/>
                  </a:ext>
                </a:extLst>
              </xdr:cNvPr>
              <xdr:cNvSpPr/>
            </xdr:nvSpPr>
            <xdr:spPr bwMode="auto">
              <a:xfrm>
                <a:off x="5457826" y="2152650"/>
                <a:ext cx="215999" cy="180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20</xdr:col>
      <xdr:colOff>57150</xdr:colOff>
      <xdr:row>68</xdr:row>
      <xdr:rowOff>66674</xdr:rowOff>
    </xdr:from>
    <xdr:to>
      <xdr:col>21</xdr:col>
      <xdr:colOff>133349</xdr:colOff>
      <xdr:row>73</xdr:row>
      <xdr:rowOff>219074</xdr:rowOff>
    </xdr:to>
    <xdr:graphicFrame macro="">
      <xdr:nvGraphicFramePr>
        <xdr:cNvPr id="631" name="Diagramm 630">
          <a:extLst>
            <a:ext uri="{FF2B5EF4-FFF2-40B4-BE49-F238E27FC236}">
              <a16:creationId xmlns:a16="http://schemas.microsoft.com/office/drawing/2014/main" id="{00000000-0008-0000-0500-00007702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1</xdr:col>
      <xdr:colOff>19050</xdr:colOff>
      <xdr:row>1</xdr:row>
      <xdr:rowOff>123825</xdr:rowOff>
    </xdr:from>
    <xdr:to>
      <xdr:col>4</xdr:col>
      <xdr:colOff>2419350</xdr:colOff>
      <xdr:row>6</xdr:row>
      <xdr:rowOff>57150</xdr:rowOff>
    </xdr:to>
    <xdr:graphicFrame macro="">
      <xdr:nvGraphicFramePr>
        <xdr:cNvPr id="632" name="Diagramm 631">
          <a:extLst>
            <a:ext uri="{FF2B5EF4-FFF2-40B4-BE49-F238E27FC236}">
              <a16:creationId xmlns:a16="http://schemas.microsoft.com/office/drawing/2014/main" id="{00000000-0008-0000-0500-00007802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mc:AlternateContent xmlns:mc="http://schemas.openxmlformats.org/markup-compatibility/2006">
    <mc:Choice xmlns:a14="http://schemas.microsoft.com/office/drawing/2010/main" Requires="a14">
      <xdr:twoCellAnchor editAs="oneCell">
        <xdr:from>
          <xdr:col>20</xdr:col>
          <xdr:colOff>1783080</xdr:colOff>
          <xdr:row>1</xdr:row>
          <xdr:rowOff>68580</xdr:rowOff>
        </xdr:from>
        <xdr:to>
          <xdr:col>20</xdr:col>
          <xdr:colOff>2659380</xdr:colOff>
          <xdr:row>1</xdr:row>
          <xdr:rowOff>228600</xdr:rowOff>
        </xdr:to>
        <xdr:sp macro="" textlink="">
          <xdr:nvSpPr>
            <xdr:cNvPr id="399716" name="Drop Down 356" hidden="1">
              <a:extLst>
                <a:ext uri="{63B3BB69-23CF-44E3-9099-C40C66FF867C}">
                  <a14:compatExt spid="_x0000_s399716"/>
                </a:ext>
                <a:ext uri="{FF2B5EF4-FFF2-40B4-BE49-F238E27FC236}">
                  <a16:creationId xmlns:a16="http://schemas.microsoft.com/office/drawing/2014/main" id="{00000000-0008-0000-0500-0000641906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20</xdr:col>
          <xdr:colOff>396240</xdr:colOff>
          <xdr:row>0</xdr:row>
          <xdr:rowOff>0</xdr:rowOff>
        </xdr:from>
        <xdr:to>
          <xdr:col>20</xdr:col>
          <xdr:colOff>2665095</xdr:colOff>
          <xdr:row>0</xdr:row>
          <xdr:rowOff>533400</xdr:rowOff>
        </xdr:to>
        <xdr:pic>
          <xdr:nvPicPr>
            <xdr:cNvPr id="514" name="Grafik 59">
              <a:extLst>
                <a:ext uri="{FF2B5EF4-FFF2-40B4-BE49-F238E27FC236}">
                  <a16:creationId xmlns:a16="http://schemas.microsoft.com/office/drawing/2014/main" id="{00000000-0008-0000-0500-000002020000}"/>
                </a:ext>
              </a:extLst>
            </xdr:cNvPr>
            <xdr:cNvPicPr>
              <a:picLocks noChangeAspect="1" noChangeArrowheads="1"/>
              <a:extLst>
                <a:ext uri="{84589F7E-364E-4C9E-8A38-B11213B215E9}">
                  <a14:cameraTool cellRange="Logo!$D$6" spid="_x0000_s399741"/>
                </a:ext>
              </a:extLst>
            </xdr:cNvPicPr>
          </xdr:nvPicPr>
          <xdr:blipFill>
            <a:blip xmlns:r="http://schemas.openxmlformats.org/officeDocument/2006/relationships" r:embed="rId19"/>
            <a:srcRect/>
            <a:stretch>
              <a:fillRect/>
            </a:stretch>
          </xdr:blipFill>
          <xdr:spPr bwMode="auto">
            <a:xfrm>
              <a:off x="7566660" y="0"/>
              <a:ext cx="2268855" cy="533400"/>
            </a:xfrm>
            <a:prstGeom prst="rect">
              <a:avLst/>
            </a:prstGeom>
            <a:solidFill>
              <a:schemeClr val="bg1"/>
            </a:solidFill>
            <a:ln w="9525">
              <a:noFill/>
              <a:miter lim="800000"/>
              <a:headEnd/>
              <a:tailEnd/>
            </a:ln>
          </xdr:spPr>
        </xdr:pic>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0</xdr:col>
      <xdr:colOff>66675</xdr:colOff>
      <xdr:row>3</xdr:row>
      <xdr:rowOff>9525</xdr:rowOff>
    </xdr:from>
    <xdr:to>
      <xdr:col>0</xdr:col>
      <xdr:colOff>390675</xdr:colOff>
      <xdr:row>3</xdr:row>
      <xdr:rowOff>334990</xdr:rowOff>
    </xdr:to>
    <xdr:grpSp>
      <xdr:nvGrpSpPr>
        <xdr:cNvPr id="2" name="Gruppieren 1">
          <a:hlinkClick xmlns:r="http://schemas.openxmlformats.org/officeDocument/2006/relationships" r:id="rId1"/>
          <a:extLst>
            <a:ext uri="{FF2B5EF4-FFF2-40B4-BE49-F238E27FC236}">
              <a16:creationId xmlns:a16="http://schemas.microsoft.com/office/drawing/2014/main" id="{00000000-0008-0000-0600-000002000000}"/>
            </a:ext>
          </a:extLst>
        </xdr:cNvPr>
        <xdr:cNvGrpSpPr/>
      </xdr:nvGrpSpPr>
      <xdr:grpSpPr>
        <a:xfrm>
          <a:off x="66675" y="885825"/>
          <a:ext cx="324000" cy="325465"/>
          <a:chOff x="12382500" y="2152650"/>
          <a:chExt cx="324000" cy="325465"/>
        </a:xfrm>
      </xdr:grpSpPr>
      <xdr:sp macro="" textlink="">
        <xdr:nvSpPr>
          <xdr:cNvPr id="28" name="Rechteck 27">
            <a:extLst>
              <a:ext uri="{FF2B5EF4-FFF2-40B4-BE49-F238E27FC236}">
                <a16:creationId xmlns:a16="http://schemas.microsoft.com/office/drawing/2014/main" id="{00000000-0008-0000-0600-00001C000000}"/>
              </a:ext>
            </a:extLst>
          </xdr:cNvPr>
          <xdr:cNvSpPr>
            <a:spLocks noChangeAspect="1"/>
          </xdr:cNvSpPr>
        </xdr:nvSpPr>
        <xdr:spPr>
          <a:xfrm>
            <a:off x="12382500" y="21526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pic>
        <xdr:nvPicPr>
          <xdr:cNvPr id="17" name="Grafik 16">
            <a:extLst>
              <a:ext uri="{FF2B5EF4-FFF2-40B4-BE49-F238E27FC236}">
                <a16:creationId xmlns:a16="http://schemas.microsoft.com/office/drawing/2014/main" id="{00000000-0008-0000-0600-000011000000}"/>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lum bright="70000" contrast="-70000"/>
          </a:blip>
          <a:stretch>
            <a:fillRect/>
          </a:stretch>
        </xdr:blipFill>
        <xdr:spPr>
          <a:xfrm>
            <a:off x="12446597" y="2209800"/>
            <a:ext cx="219075" cy="209550"/>
          </a:xfrm>
          <a:prstGeom prst="rect">
            <a:avLst/>
          </a:prstGeom>
        </xdr:spPr>
      </xdr:pic>
    </xdr:grpSp>
    <xdr:clientData fPrintsWithSheet="0"/>
  </xdr:twoCellAnchor>
  <xdr:twoCellAnchor editAs="oneCell">
    <xdr:from>
      <xdr:col>9</xdr:col>
      <xdr:colOff>285750</xdr:colOff>
      <xdr:row>1</xdr:row>
      <xdr:rowOff>57150</xdr:rowOff>
    </xdr:from>
    <xdr:to>
      <xdr:col>9</xdr:col>
      <xdr:colOff>458550</xdr:colOff>
      <xdr:row>2</xdr:row>
      <xdr:rowOff>48975</xdr:rowOff>
    </xdr:to>
    <xdr:grpSp>
      <xdr:nvGrpSpPr>
        <xdr:cNvPr id="21" name="Gruppieren 20">
          <a:hlinkClick xmlns:r="http://schemas.openxmlformats.org/officeDocument/2006/relationships" r:id="rId3"/>
          <a:extLst>
            <a:ext uri="{FF2B5EF4-FFF2-40B4-BE49-F238E27FC236}">
              <a16:creationId xmlns:a16="http://schemas.microsoft.com/office/drawing/2014/main" id="{00000000-0008-0000-0600-000015000000}"/>
            </a:ext>
          </a:extLst>
        </xdr:cNvPr>
        <xdr:cNvGrpSpPr/>
      </xdr:nvGrpSpPr>
      <xdr:grpSpPr>
        <a:xfrm>
          <a:off x="10976610" y="628650"/>
          <a:ext cx="172800" cy="167085"/>
          <a:chOff x="8105775" y="571500"/>
          <a:chExt cx="172800" cy="172800"/>
        </a:xfrm>
      </xdr:grpSpPr>
      <xdr:sp macro="" textlink="">
        <xdr:nvSpPr>
          <xdr:cNvPr id="22" name="Rechteck 21">
            <a:extLst>
              <a:ext uri="{FF2B5EF4-FFF2-40B4-BE49-F238E27FC236}">
                <a16:creationId xmlns:a16="http://schemas.microsoft.com/office/drawing/2014/main" id="{00000000-0008-0000-0600-000016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23" name="Textfeld 22">
            <a:extLst>
              <a:ext uri="{FF2B5EF4-FFF2-40B4-BE49-F238E27FC236}">
                <a16:creationId xmlns:a16="http://schemas.microsoft.com/office/drawing/2014/main" id="{00000000-0008-0000-0600-000017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Calibri Light" panose="020F0302020204030204" pitchFamily="34" charset="0"/>
                <a:cs typeface="Calibri Light" panose="020F0302020204030204" pitchFamily="34" charset="0"/>
              </a:rPr>
              <a:t>?</a:t>
            </a:r>
          </a:p>
        </xdr:txBody>
      </xdr:sp>
    </xdr:grpSp>
    <xdr:clientData fPrintsWithSheet="0"/>
  </xdr:twoCellAnchor>
  <xdr:twoCellAnchor editAs="oneCell">
    <xdr:from>
      <xdr:col>2</xdr:col>
      <xdr:colOff>378283</xdr:colOff>
      <xdr:row>26</xdr:row>
      <xdr:rowOff>37657</xdr:rowOff>
    </xdr:from>
    <xdr:to>
      <xdr:col>4</xdr:col>
      <xdr:colOff>682857</xdr:colOff>
      <xdr:row>36</xdr:row>
      <xdr:rowOff>132157</xdr:rowOff>
    </xdr:to>
    <xdr:sp macro="" textlink="">
      <xdr:nvSpPr>
        <xdr:cNvPr id="76" name="Rechteck 75">
          <a:extLst>
            <a:ext uri="{FF2B5EF4-FFF2-40B4-BE49-F238E27FC236}">
              <a16:creationId xmlns:a16="http://schemas.microsoft.com/office/drawing/2014/main" id="{00000000-0008-0000-0600-00004C000000}"/>
            </a:ext>
          </a:extLst>
        </xdr:cNvPr>
        <xdr:cNvSpPr>
          <a:spLocks noChangeAspect="1"/>
        </xdr:cNvSpPr>
      </xdr:nvSpPr>
      <xdr:spPr>
        <a:xfrm>
          <a:off x="1151489" y="12173628"/>
          <a:ext cx="2960368" cy="3008029"/>
        </a:xfrm>
        <a:prstGeom prst="rect">
          <a:avLst/>
        </a:prstGeom>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2</xdr:col>
      <xdr:colOff>378283</xdr:colOff>
      <xdr:row>36</xdr:row>
      <xdr:rowOff>179307</xdr:rowOff>
    </xdr:from>
    <xdr:to>
      <xdr:col>4</xdr:col>
      <xdr:colOff>682857</xdr:colOff>
      <xdr:row>46</xdr:row>
      <xdr:rowOff>273807</xdr:rowOff>
    </xdr:to>
    <xdr:sp macro="" textlink="">
      <xdr:nvSpPr>
        <xdr:cNvPr id="77" name="Rechteck 76">
          <a:extLst>
            <a:ext uri="{FF2B5EF4-FFF2-40B4-BE49-F238E27FC236}">
              <a16:creationId xmlns:a16="http://schemas.microsoft.com/office/drawing/2014/main" id="{00000000-0008-0000-0600-00004D000000}"/>
            </a:ext>
          </a:extLst>
        </xdr:cNvPr>
        <xdr:cNvSpPr>
          <a:spLocks noChangeAspect="1"/>
        </xdr:cNvSpPr>
      </xdr:nvSpPr>
      <xdr:spPr>
        <a:xfrm>
          <a:off x="1151489" y="15228807"/>
          <a:ext cx="2960368" cy="3008029"/>
        </a:xfrm>
        <a:prstGeom prst="rect">
          <a:avLst/>
        </a:prstGeom>
        <a:ln w="3175">
          <a:prstDash val="sysDash"/>
        </a:ln>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4</xdr:col>
      <xdr:colOff>715488</xdr:colOff>
      <xdr:row>26</xdr:row>
      <xdr:rowOff>37657</xdr:rowOff>
    </xdr:from>
    <xdr:to>
      <xdr:col>7</xdr:col>
      <xdr:colOff>23298</xdr:colOff>
      <xdr:row>36</xdr:row>
      <xdr:rowOff>132157</xdr:rowOff>
    </xdr:to>
    <xdr:sp macro="" textlink="">
      <xdr:nvSpPr>
        <xdr:cNvPr id="78" name="Rechteck 77">
          <a:extLst>
            <a:ext uri="{FF2B5EF4-FFF2-40B4-BE49-F238E27FC236}">
              <a16:creationId xmlns:a16="http://schemas.microsoft.com/office/drawing/2014/main" id="{00000000-0008-0000-0600-00004E000000}"/>
            </a:ext>
          </a:extLst>
        </xdr:cNvPr>
        <xdr:cNvSpPr>
          <a:spLocks noChangeAspect="1"/>
        </xdr:cNvSpPr>
      </xdr:nvSpPr>
      <xdr:spPr>
        <a:xfrm>
          <a:off x="4144488" y="12173628"/>
          <a:ext cx="2960928" cy="3008029"/>
        </a:xfrm>
        <a:prstGeom prst="rect">
          <a:avLst/>
        </a:prstGeom>
        <a:ln w="3175">
          <a:prstDash val="sysDash"/>
        </a:ln>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4</xdr:col>
      <xdr:colOff>715488</xdr:colOff>
      <xdr:row>36</xdr:row>
      <xdr:rowOff>179307</xdr:rowOff>
    </xdr:from>
    <xdr:to>
      <xdr:col>7</xdr:col>
      <xdr:colOff>23298</xdr:colOff>
      <xdr:row>46</xdr:row>
      <xdr:rowOff>273807</xdr:rowOff>
    </xdr:to>
    <xdr:sp macro="" textlink="">
      <xdr:nvSpPr>
        <xdr:cNvPr id="79" name="Rechteck 78">
          <a:extLst>
            <a:ext uri="{FF2B5EF4-FFF2-40B4-BE49-F238E27FC236}">
              <a16:creationId xmlns:a16="http://schemas.microsoft.com/office/drawing/2014/main" id="{00000000-0008-0000-0600-00004F000000}"/>
            </a:ext>
          </a:extLst>
        </xdr:cNvPr>
        <xdr:cNvSpPr>
          <a:spLocks noChangeAspect="1"/>
        </xdr:cNvSpPr>
      </xdr:nvSpPr>
      <xdr:spPr>
        <a:xfrm>
          <a:off x="4144488" y="15228807"/>
          <a:ext cx="2960928" cy="3008029"/>
        </a:xfrm>
        <a:prstGeom prst="rect">
          <a:avLst/>
        </a:prstGeom>
        <a:ln w="3175">
          <a:prstDash val="sysDash"/>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1</xdr:col>
      <xdr:colOff>29420</xdr:colOff>
      <xdr:row>31</xdr:row>
      <xdr:rowOff>152398</xdr:rowOff>
    </xdr:from>
    <xdr:to>
      <xdr:col>2</xdr:col>
      <xdr:colOff>67406</xdr:colOff>
      <xdr:row>41</xdr:row>
      <xdr:rowOff>178117</xdr:rowOff>
    </xdr:to>
    <xdr:sp macro="" textlink="' '!A61">
      <xdr:nvSpPr>
        <xdr:cNvPr id="80" name="Textfeld 79">
          <a:extLst>
            <a:ext uri="{FF2B5EF4-FFF2-40B4-BE49-F238E27FC236}">
              <a16:creationId xmlns:a16="http://schemas.microsoft.com/office/drawing/2014/main" id="{00000000-0008-0000-0600-000050000000}"/>
            </a:ext>
          </a:extLst>
        </xdr:cNvPr>
        <xdr:cNvSpPr txBox="1"/>
      </xdr:nvSpPr>
      <xdr:spPr>
        <a:xfrm rot="16200000">
          <a:off x="-774072" y="10518990"/>
          <a:ext cx="2883219"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D5AE71E6-39DC-4E4E-A68D-5F510F7F9D10}" type="TxLink">
            <a:rPr lang="de-CH" sz="1600" b="1">
              <a:latin typeface="Calibri Light" panose="020F0302020204030204" pitchFamily="34" charset="0"/>
              <a:cs typeface="Calibri Light" panose="020F0302020204030204" pitchFamily="34" charset="0"/>
            </a:rPr>
            <a:pPr/>
            <a:t>Influence des parties prenantes</a:t>
          </a:fld>
          <a:endParaRPr lang="de-CH" sz="1600" b="1">
            <a:latin typeface="Calibri Light" panose="020F0302020204030204" pitchFamily="34" charset="0"/>
            <a:cs typeface="Calibri Light" panose="020F0302020204030204" pitchFamily="34" charset="0"/>
          </a:endParaRPr>
        </a:p>
      </xdr:txBody>
    </xdr:sp>
    <xdr:clientData/>
  </xdr:twoCellAnchor>
  <xdr:twoCellAnchor editAs="oneCell">
    <xdr:from>
      <xdr:col>3</xdr:col>
      <xdr:colOff>271627</xdr:colOff>
      <xdr:row>48</xdr:row>
      <xdr:rowOff>28178</xdr:rowOff>
    </xdr:from>
    <xdr:to>
      <xdr:col>5</xdr:col>
      <xdr:colOff>1233227</xdr:colOff>
      <xdr:row>50</xdr:row>
      <xdr:rowOff>72514</xdr:rowOff>
    </xdr:to>
    <xdr:sp macro="" textlink="' '!A64">
      <xdr:nvSpPr>
        <xdr:cNvPr id="81" name="Textfeld 80">
          <a:extLst>
            <a:ext uri="{FF2B5EF4-FFF2-40B4-BE49-F238E27FC236}">
              <a16:creationId xmlns:a16="http://schemas.microsoft.com/office/drawing/2014/main" id="{00000000-0008-0000-0600-000051000000}"/>
            </a:ext>
          </a:extLst>
        </xdr:cNvPr>
        <xdr:cNvSpPr txBox="1"/>
      </xdr:nvSpPr>
      <xdr:spPr>
        <a:xfrm>
          <a:off x="3103727" y="14061678"/>
          <a:ext cx="2536400"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5D6FDB17-DD67-4DA1-9304-602EA2847F0E}" type="TxLink">
            <a:rPr lang="de-CH" sz="1600" b="1">
              <a:latin typeface="Calibri Light" panose="020F0302020204030204" pitchFamily="34" charset="0"/>
              <a:cs typeface="Calibri Light" panose="020F0302020204030204" pitchFamily="34" charset="0"/>
            </a:rPr>
            <a:pPr/>
            <a:t>Intérêt des parties prenantes</a:t>
          </a:fld>
          <a:endParaRPr lang="de-CH" sz="1600" b="1">
            <a:latin typeface="Calibri Light" panose="020F0302020204030204" pitchFamily="34" charset="0"/>
            <a:cs typeface="Calibri Light" panose="020F0302020204030204" pitchFamily="34" charset="0"/>
          </a:endParaRPr>
        </a:p>
      </xdr:txBody>
    </xdr:sp>
    <xdr:clientData/>
  </xdr:twoCellAnchor>
  <xdr:twoCellAnchor editAs="oneCell">
    <xdr:from>
      <xdr:col>1</xdr:col>
      <xdr:colOff>136892</xdr:colOff>
      <xdr:row>25</xdr:row>
      <xdr:rowOff>268118</xdr:rowOff>
    </xdr:from>
    <xdr:to>
      <xdr:col>2</xdr:col>
      <xdr:colOff>130888</xdr:colOff>
      <xdr:row>28</xdr:row>
      <xdr:rowOff>106571</xdr:rowOff>
    </xdr:to>
    <xdr:sp macro="" textlink="' '!A59">
      <xdr:nvSpPr>
        <xdr:cNvPr id="82" name="Textfeld 81">
          <a:extLst>
            <a:ext uri="{FF2B5EF4-FFF2-40B4-BE49-F238E27FC236}">
              <a16:creationId xmlns:a16="http://schemas.microsoft.com/office/drawing/2014/main" id="{00000000-0008-0000-0600-000052000000}"/>
            </a:ext>
          </a:extLst>
        </xdr:cNvPr>
        <xdr:cNvSpPr txBox="1"/>
      </xdr:nvSpPr>
      <xdr:spPr>
        <a:xfrm rot="16200000">
          <a:off x="433738" y="7921472"/>
          <a:ext cx="695703"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EE2E00D7-F09F-4138-B44F-A32F368E850E}" type="TxLink">
            <a:rPr lang="de-CH" sz="1400" b="0">
              <a:latin typeface="Calibri Light" panose="020F0302020204030204" pitchFamily="34" charset="0"/>
              <a:cs typeface="Calibri Light" panose="020F0302020204030204" pitchFamily="34" charset="0"/>
            </a:rPr>
            <a:pPr/>
            <a:t>grande</a:t>
          </a:fld>
          <a:endParaRPr lang="de-CH" sz="1400" b="0">
            <a:latin typeface="Calibri Light" panose="020F0302020204030204" pitchFamily="34" charset="0"/>
            <a:cs typeface="Calibri Light" panose="020F0302020204030204" pitchFamily="34" charset="0"/>
          </a:endParaRPr>
        </a:p>
      </xdr:txBody>
    </xdr:sp>
    <xdr:clientData/>
  </xdr:twoCellAnchor>
  <xdr:twoCellAnchor editAs="oneCell">
    <xdr:from>
      <xdr:col>1</xdr:col>
      <xdr:colOff>136892</xdr:colOff>
      <xdr:row>45</xdr:row>
      <xdr:rowOff>36393</xdr:rowOff>
    </xdr:from>
    <xdr:to>
      <xdr:col>2</xdr:col>
      <xdr:colOff>130888</xdr:colOff>
      <xdr:row>47</xdr:row>
      <xdr:rowOff>84037</xdr:rowOff>
    </xdr:to>
    <xdr:sp macro="" textlink="' '!A62">
      <xdr:nvSpPr>
        <xdr:cNvPr id="83" name="Textfeld 82">
          <a:extLst>
            <a:ext uri="{FF2B5EF4-FFF2-40B4-BE49-F238E27FC236}">
              <a16:creationId xmlns:a16="http://schemas.microsoft.com/office/drawing/2014/main" id="{00000000-0008-0000-0600-000053000000}"/>
            </a:ext>
          </a:extLst>
        </xdr:cNvPr>
        <xdr:cNvSpPr txBox="1"/>
      </xdr:nvSpPr>
      <xdr:spPr>
        <a:xfrm rot="16200000">
          <a:off x="472018" y="13366467"/>
          <a:ext cx="619144"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D7A12D7F-AA89-4F8B-B20B-E1E062DB0C70}" type="TxLink">
            <a:rPr lang="de-CH" sz="1400" b="0">
              <a:latin typeface="Calibri Light" panose="020F0302020204030204" pitchFamily="34" charset="0"/>
              <a:cs typeface="Calibri Light" panose="020F0302020204030204" pitchFamily="34" charset="0"/>
            </a:rPr>
            <a:pPr/>
            <a:t>petite</a:t>
          </a:fld>
          <a:endParaRPr lang="de-CH" sz="1400" b="0">
            <a:latin typeface="Calibri Light" panose="020F0302020204030204" pitchFamily="34" charset="0"/>
            <a:cs typeface="Calibri Light" panose="020F0302020204030204" pitchFamily="34" charset="0"/>
          </a:endParaRPr>
        </a:p>
      </xdr:txBody>
    </xdr:sp>
    <xdr:clientData/>
  </xdr:twoCellAnchor>
  <xdr:twoCellAnchor editAs="oneCell">
    <xdr:from>
      <xdr:col>6</xdr:col>
      <xdr:colOff>156133</xdr:colOff>
      <xdr:row>47</xdr:row>
      <xdr:rowOff>225032</xdr:rowOff>
    </xdr:from>
    <xdr:to>
      <xdr:col>7</xdr:col>
      <xdr:colOff>70786</xdr:colOff>
      <xdr:row>48</xdr:row>
      <xdr:rowOff>250778</xdr:rowOff>
    </xdr:to>
    <xdr:sp macro="" textlink="' '!A59">
      <xdr:nvSpPr>
        <xdr:cNvPr id="84" name="Textfeld 83">
          <a:extLst>
            <a:ext uri="{FF2B5EF4-FFF2-40B4-BE49-F238E27FC236}">
              <a16:creationId xmlns:a16="http://schemas.microsoft.com/office/drawing/2014/main" id="{00000000-0008-0000-0600-000054000000}"/>
            </a:ext>
          </a:extLst>
        </xdr:cNvPr>
        <xdr:cNvSpPr txBox="1"/>
      </xdr:nvSpPr>
      <xdr:spPr>
        <a:xfrm>
          <a:off x="6779183" y="13972782"/>
          <a:ext cx="695703"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7AD08596-C546-4FCB-9E78-9A04B77D924B}" type="TxLink">
            <a:rPr lang="de-CH" sz="1400" b="0">
              <a:latin typeface="Calibri Light" panose="020F0302020204030204" pitchFamily="34" charset="0"/>
              <a:cs typeface="Calibri Light" panose="020F0302020204030204" pitchFamily="34" charset="0"/>
            </a:rPr>
            <a:pPr/>
            <a:t>grande</a:t>
          </a:fld>
          <a:endParaRPr lang="de-CH" sz="1400" b="0">
            <a:latin typeface="Calibri Light" panose="020F0302020204030204" pitchFamily="34" charset="0"/>
            <a:cs typeface="Calibri Light" panose="020F0302020204030204" pitchFamily="34" charset="0"/>
          </a:endParaRPr>
        </a:p>
      </xdr:txBody>
    </xdr:sp>
    <xdr:clientData/>
  </xdr:twoCellAnchor>
  <xdr:twoCellAnchor editAs="oneCell">
    <xdr:from>
      <xdr:col>2</xdr:col>
      <xdr:colOff>334985</xdr:colOff>
      <xdr:row>47</xdr:row>
      <xdr:rowOff>225032</xdr:rowOff>
    </xdr:from>
    <xdr:to>
      <xdr:col>2</xdr:col>
      <xdr:colOff>948038</xdr:colOff>
      <xdr:row>48</xdr:row>
      <xdr:rowOff>250778</xdr:rowOff>
    </xdr:to>
    <xdr:sp macro="" textlink="' '!A62">
      <xdr:nvSpPr>
        <xdr:cNvPr id="85" name="Textfeld 84">
          <a:extLst>
            <a:ext uri="{FF2B5EF4-FFF2-40B4-BE49-F238E27FC236}">
              <a16:creationId xmlns:a16="http://schemas.microsoft.com/office/drawing/2014/main" id="{00000000-0008-0000-0600-000055000000}"/>
            </a:ext>
          </a:extLst>
        </xdr:cNvPr>
        <xdr:cNvSpPr txBox="1"/>
      </xdr:nvSpPr>
      <xdr:spPr>
        <a:xfrm>
          <a:off x="1141435" y="13972782"/>
          <a:ext cx="613053"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53C505BE-45D5-42AC-B50C-1465224EA260}" type="TxLink">
            <a:rPr lang="de-CH" sz="1400" b="0">
              <a:latin typeface="Calibri Light" panose="020F0302020204030204" pitchFamily="34" charset="0"/>
              <a:cs typeface="Calibri Light" panose="020F0302020204030204" pitchFamily="34" charset="0"/>
            </a:rPr>
            <a:pPr/>
            <a:t>petite</a:t>
          </a:fld>
          <a:endParaRPr lang="de-CH" sz="1400" b="0">
            <a:latin typeface="Calibri Light" panose="020F0302020204030204" pitchFamily="34" charset="0"/>
            <a:cs typeface="Calibri Light" panose="020F0302020204030204" pitchFamily="34" charset="0"/>
          </a:endParaRPr>
        </a:p>
      </xdr:txBody>
    </xdr:sp>
    <xdr:clientData/>
  </xdr:twoCellAnchor>
  <xdr:twoCellAnchor editAs="oneCell">
    <xdr:from>
      <xdr:col>2</xdr:col>
      <xdr:colOff>228600</xdr:colOff>
      <xdr:row>52</xdr:row>
      <xdr:rowOff>247649</xdr:rowOff>
    </xdr:from>
    <xdr:to>
      <xdr:col>7</xdr:col>
      <xdr:colOff>95250</xdr:colOff>
      <xdr:row>74</xdr:row>
      <xdr:rowOff>220124</xdr:rowOff>
    </xdr:to>
    <xdr:sp macro="" textlink="">
      <xdr:nvSpPr>
        <xdr:cNvPr id="86" name="Ellipse 85">
          <a:extLst>
            <a:ext uri="{FF2B5EF4-FFF2-40B4-BE49-F238E27FC236}">
              <a16:creationId xmlns:a16="http://schemas.microsoft.com/office/drawing/2014/main" id="{00000000-0008-0000-0600-000056000000}"/>
            </a:ext>
          </a:extLst>
        </xdr:cNvPr>
        <xdr:cNvSpPr>
          <a:spLocks/>
        </xdr:cNvSpPr>
      </xdr:nvSpPr>
      <xdr:spPr>
        <a:xfrm>
          <a:off x="1000125" y="20469224"/>
          <a:ext cx="6162675" cy="6258975"/>
        </a:xfrm>
        <a:prstGeom prst="ellipse">
          <a:avLst/>
        </a:prstGeom>
        <a:ln w="3175">
          <a:noFill/>
          <a:prstDash val="sysDot"/>
        </a:ln>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2</xdr:col>
      <xdr:colOff>1149937</xdr:colOff>
      <xdr:row>56</xdr:row>
      <xdr:rowOff>74136</xdr:rowOff>
    </xdr:from>
    <xdr:to>
      <xdr:col>5</xdr:col>
      <xdr:colOff>2031412</xdr:colOff>
      <xdr:row>71</xdr:row>
      <xdr:rowOff>107886</xdr:rowOff>
    </xdr:to>
    <xdr:sp macro="" textlink="">
      <xdr:nvSpPr>
        <xdr:cNvPr id="87" name="Ellipse 86">
          <a:extLst>
            <a:ext uri="{FF2B5EF4-FFF2-40B4-BE49-F238E27FC236}">
              <a16:creationId xmlns:a16="http://schemas.microsoft.com/office/drawing/2014/main" id="{00000000-0008-0000-0600-000057000000}"/>
            </a:ext>
          </a:extLst>
        </xdr:cNvPr>
        <xdr:cNvSpPr>
          <a:spLocks/>
        </xdr:cNvSpPr>
      </xdr:nvSpPr>
      <xdr:spPr>
        <a:xfrm>
          <a:off x="1921462" y="21438711"/>
          <a:ext cx="4320000" cy="4320000"/>
        </a:xfrm>
        <a:prstGeom prst="ellipse">
          <a:avLst/>
        </a:prstGeom>
        <a:solidFill>
          <a:schemeClr val="bg1">
            <a:lumMod val="75000"/>
          </a:schemeClr>
        </a:solidFill>
        <a:ln>
          <a:noFill/>
        </a:ln>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3</xdr:col>
      <xdr:colOff>116362</xdr:colOff>
      <xdr:row>59</xdr:row>
      <xdr:rowOff>116886</xdr:rowOff>
    </xdr:from>
    <xdr:to>
      <xdr:col>5</xdr:col>
      <xdr:colOff>1131412</xdr:colOff>
      <xdr:row>68</xdr:row>
      <xdr:rowOff>65136</xdr:rowOff>
    </xdr:to>
    <xdr:sp macro="" textlink="">
      <xdr:nvSpPr>
        <xdr:cNvPr id="88" name="Ellipse 87">
          <a:extLst>
            <a:ext uri="{FF2B5EF4-FFF2-40B4-BE49-F238E27FC236}">
              <a16:creationId xmlns:a16="http://schemas.microsoft.com/office/drawing/2014/main" id="{00000000-0008-0000-0600-000058000000}"/>
            </a:ext>
          </a:extLst>
        </xdr:cNvPr>
        <xdr:cNvSpPr>
          <a:spLocks/>
        </xdr:cNvSpPr>
      </xdr:nvSpPr>
      <xdr:spPr>
        <a:xfrm>
          <a:off x="2821462" y="22338711"/>
          <a:ext cx="2520000" cy="2520000"/>
        </a:xfrm>
        <a:prstGeom prst="ellipse">
          <a:avLst/>
        </a:prstGeom>
        <a:solidFill>
          <a:schemeClr val="bg1">
            <a:lumMod val="65000"/>
          </a:schemeClr>
        </a:solidFill>
        <a:ln>
          <a:noFill/>
        </a:ln>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oneCellAnchor>
    <xdr:from>
      <xdr:col>3</xdr:col>
      <xdr:colOff>656025</xdr:colOff>
      <xdr:row>57</xdr:row>
      <xdr:rowOff>7542</xdr:rowOff>
    </xdr:from>
    <xdr:ext cx="1476238" cy="311496"/>
    <xdr:sp macro="" textlink="' '!A53">
      <xdr:nvSpPr>
        <xdr:cNvPr id="89" name="Textfeld 88">
          <a:extLst>
            <a:ext uri="{FF2B5EF4-FFF2-40B4-BE49-F238E27FC236}">
              <a16:creationId xmlns:a16="http://schemas.microsoft.com/office/drawing/2014/main" id="{00000000-0008-0000-0600-000059000000}"/>
            </a:ext>
          </a:extLst>
        </xdr:cNvPr>
        <xdr:cNvSpPr txBox="1"/>
      </xdr:nvSpPr>
      <xdr:spPr>
        <a:xfrm>
          <a:off x="3488125" y="16339742"/>
          <a:ext cx="1476238"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algn="ctr"/>
          <a:fld id="{9638B0C3-7F75-4830-84A4-70BA3A34A8A1}" type="TxLink">
            <a:rPr lang="de-CH" sz="1400" b="1">
              <a:solidFill>
                <a:schemeClr val="tx1">
                  <a:lumMod val="65000"/>
                  <a:lumOff val="35000"/>
                </a:schemeClr>
              </a:solidFill>
              <a:latin typeface="Calibri Light" panose="020F0302020204030204" pitchFamily="34" charset="0"/>
              <a:cs typeface="Calibri Light" panose="020F0302020204030204" pitchFamily="34" charset="0"/>
            </a:rPr>
            <a:pPr algn="ctr"/>
            <a:t>Contexte restreint</a:t>
          </a:fld>
          <a:endParaRPr lang="de-CH" sz="1400" b="1">
            <a:solidFill>
              <a:schemeClr val="tx1">
                <a:lumMod val="65000"/>
                <a:lumOff val="35000"/>
              </a:schemeClr>
            </a:solidFill>
            <a:latin typeface="Calibri Light" panose="020F0302020204030204" pitchFamily="34" charset="0"/>
            <a:cs typeface="Calibri Light" panose="020F0302020204030204" pitchFamily="34" charset="0"/>
          </a:endParaRPr>
        </a:p>
      </xdr:txBody>
    </xdr:sp>
    <xdr:clientData/>
  </xdr:oneCellAnchor>
  <xdr:twoCellAnchor editAs="oneCell">
    <xdr:from>
      <xdr:col>2</xdr:col>
      <xdr:colOff>1769149</xdr:colOff>
      <xdr:row>58</xdr:row>
      <xdr:rowOff>168896</xdr:rowOff>
    </xdr:from>
    <xdr:to>
      <xdr:col>4</xdr:col>
      <xdr:colOff>661987</xdr:colOff>
      <xdr:row>62</xdr:row>
      <xdr:rowOff>213636</xdr:rowOff>
    </xdr:to>
    <xdr:cxnSp macro="">
      <xdr:nvCxnSpPr>
        <xdr:cNvPr id="91" name="Gekrümmte Verbindung 90">
          <a:extLst>
            <a:ext uri="{FF2B5EF4-FFF2-40B4-BE49-F238E27FC236}">
              <a16:creationId xmlns:a16="http://schemas.microsoft.com/office/drawing/2014/main" id="{00000000-0008-0000-0600-00005B000000}"/>
            </a:ext>
          </a:extLst>
        </xdr:cNvPr>
        <xdr:cNvCxnSpPr>
          <a:stCxn id="90" idx="0"/>
          <a:endCxn id="103" idx="2"/>
        </xdr:cNvCxnSpPr>
      </xdr:nvCxnSpPr>
      <xdr:spPr>
        <a:xfrm rot="16200000" flipV="1">
          <a:off x="2717198" y="21928447"/>
          <a:ext cx="1187740" cy="1540788"/>
        </a:xfrm>
        <a:prstGeom prst="curvedConnector3">
          <a:avLst>
            <a:gd name="adj1" fmla="val 50000"/>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4</xdr:col>
      <xdr:colOff>735658</xdr:colOff>
      <xdr:row>64</xdr:row>
      <xdr:rowOff>164511</xdr:rowOff>
    </xdr:from>
    <xdr:to>
      <xdr:col>5</xdr:col>
      <xdr:colOff>87787</xdr:colOff>
      <xdr:row>70</xdr:row>
      <xdr:rowOff>172819</xdr:rowOff>
    </xdr:to>
    <xdr:cxnSp macro="">
      <xdr:nvCxnSpPr>
        <xdr:cNvPr id="92" name="Gekrümmte Verbindung 91">
          <a:extLst>
            <a:ext uri="{FF2B5EF4-FFF2-40B4-BE49-F238E27FC236}">
              <a16:creationId xmlns:a16="http://schemas.microsoft.com/office/drawing/2014/main" id="{00000000-0008-0000-0600-00005C000000}"/>
            </a:ext>
          </a:extLst>
        </xdr:cNvPr>
        <xdr:cNvCxnSpPr>
          <a:stCxn id="90" idx="5"/>
          <a:endCxn id="106" idx="0"/>
        </xdr:cNvCxnSpPr>
      </xdr:nvCxnSpPr>
      <xdr:spPr>
        <a:xfrm rot="5400000">
          <a:off x="3365081" y="24605138"/>
          <a:ext cx="1722808" cy="142704"/>
        </a:xfrm>
        <a:prstGeom prst="curvedConnector3">
          <a:avLst>
            <a:gd name="adj1" fmla="val 50000"/>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2</xdr:col>
      <xdr:colOff>1139153</xdr:colOff>
      <xdr:row>63</xdr:row>
      <xdr:rowOff>233885</xdr:rowOff>
    </xdr:from>
    <xdr:to>
      <xdr:col>4</xdr:col>
      <xdr:colOff>355988</xdr:colOff>
      <xdr:row>64</xdr:row>
      <xdr:rowOff>268396</xdr:rowOff>
    </xdr:to>
    <xdr:cxnSp macro="">
      <xdr:nvCxnSpPr>
        <xdr:cNvPr id="93" name="Gekrümmte Verbindung 92">
          <a:extLst>
            <a:ext uri="{FF2B5EF4-FFF2-40B4-BE49-F238E27FC236}">
              <a16:creationId xmlns:a16="http://schemas.microsoft.com/office/drawing/2014/main" id="{00000000-0008-0000-0600-00005D000000}"/>
            </a:ext>
          </a:extLst>
        </xdr:cNvPr>
        <xdr:cNvCxnSpPr>
          <a:stCxn id="90" idx="2"/>
          <a:endCxn id="108" idx="3"/>
        </xdr:cNvCxnSpPr>
      </xdr:nvCxnSpPr>
      <xdr:spPr>
        <a:xfrm rot="10800000" flipV="1">
          <a:off x="1910678" y="23598710"/>
          <a:ext cx="1864785" cy="320261"/>
        </a:xfrm>
        <a:prstGeom prst="curvedConnector3">
          <a:avLst>
            <a:gd name="adj1" fmla="val 50000"/>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2</xdr:col>
      <xdr:colOff>1494787</xdr:colOff>
      <xdr:row>62</xdr:row>
      <xdr:rowOff>1697</xdr:rowOff>
    </xdr:from>
    <xdr:to>
      <xdr:col>4</xdr:col>
      <xdr:colOff>661987</xdr:colOff>
      <xdr:row>62</xdr:row>
      <xdr:rowOff>213636</xdr:rowOff>
    </xdr:to>
    <xdr:cxnSp macro="">
      <xdr:nvCxnSpPr>
        <xdr:cNvPr id="94" name="Gekrümmte Verbindung 93">
          <a:extLst>
            <a:ext uri="{FF2B5EF4-FFF2-40B4-BE49-F238E27FC236}">
              <a16:creationId xmlns:a16="http://schemas.microsoft.com/office/drawing/2014/main" id="{00000000-0008-0000-0600-00005E000000}"/>
            </a:ext>
          </a:extLst>
        </xdr:cNvPr>
        <xdr:cNvCxnSpPr>
          <a:stCxn id="109" idx="3"/>
          <a:endCxn id="90" idx="0"/>
        </xdr:cNvCxnSpPr>
      </xdr:nvCxnSpPr>
      <xdr:spPr>
        <a:xfrm>
          <a:off x="2266312" y="23080772"/>
          <a:ext cx="1815150" cy="211939"/>
        </a:xfrm>
        <a:prstGeom prst="curvedConnector2">
          <a:avLst/>
        </a:prstGeom>
        <a:ln w="3175">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editAs="oneCell">
    <xdr:from>
      <xdr:col>5</xdr:col>
      <xdr:colOff>177412</xdr:colOff>
      <xdr:row>63</xdr:row>
      <xdr:rowOff>233886</xdr:rowOff>
    </xdr:from>
    <xdr:to>
      <xdr:col>5</xdr:col>
      <xdr:colOff>2027296</xdr:colOff>
      <xdr:row>63</xdr:row>
      <xdr:rowOff>263635</xdr:rowOff>
    </xdr:to>
    <xdr:cxnSp macro="">
      <xdr:nvCxnSpPr>
        <xdr:cNvPr id="95" name="Gekrümmte Verbindung 94">
          <a:extLst>
            <a:ext uri="{FF2B5EF4-FFF2-40B4-BE49-F238E27FC236}">
              <a16:creationId xmlns:a16="http://schemas.microsoft.com/office/drawing/2014/main" id="{00000000-0008-0000-0600-00005F000000}"/>
            </a:ext>
          </a:extLst>
        </xdr:cNvPr>
        <xdr:cNvCxnSpPr>
          <a:stCxn id="90" idx="6"/>
          <a:endCxn id="111" idx="1"/>
        </xdr:cNvCxnSpPr>
      </xdr:nvCxnSpPr>
      <xdr:spPr>
        <a:xfrm>
          <a:off x="4387462" y="23598711"/>
          <a:ext cx="1849884" cy="29749"/>
        </a:xfrm>
        <a:prstGeom prst="curvedConnector3">
          <a:avLst>
            <a:gd name="adj1" fmla="val 50000"/>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3</xdr:col>
      <xdr:colOff>534682</xdr:colOff>
      <xdr:row>64</xdr:row>
      <xdr:rowOff>254136</xdr:rowOff>
    </xdr:from>
    <xdr:to>
      <xdr:col>4</xdr:col>
      <xdr:colOff>661988</xdr:colOff>
      <xdr:row>72</xdr:row>
      <xdr:rowOff>239747</xdr:rowOff>
    </xdr:to>
    <xdr:cxnSp macro="">
      <xdr:nvCxnSpPr>
        <xdr:cNvPr id="96" name="Gekrümmte Verbindung 95">
          <a:extLst>
            <a:ext uri="{FF2B5EF4-FFF2-40B4-BE49-F238E27FC236}">
              <a16:creationId xmlns:a16="http://schemas.microsoft.com/office/drawing/2014/main" id="{00000000-0008-0000-0600-000060000000}"/>
            </a:ext>
          </a:extLst>
        </xdr:cNvPr>
        <xdr:cNvCxnSpPr>
          <a:stCxn id="90" idx="4"/>
          <a:endCxn id="117" idx="0"/>
        </xdr:cNvCxnSpPr>
      </xdr:nvCxnSpPr>
      <xdr:spPr>
        <a:xfrm rot="5400000">
          <a:off x="2524817" y="24619676"/>
          <a:ext cx="2271611" cy="841681"/>
        </a:xfrm>
        <a:prstGeom prst="curvedConnector3">
          <a:avLst>
            <a:gd name="adj1" fmla="val 50000"/>
          </a:avLst>
        </a:prstGeom>
        <a:ln w="3175">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editAs="oneCell">
    <xdr:from>
      <xdr:col>5</xdr:col>
      <xdr:colOff>87787</xdr:colOff>
      <xdr:row>64</xdr:row>
      <xdr:rowOff>164510</xdr:rowOff>
    </xdr:from>
    <xdr:to>
      <xdr:col>5</xdr:col>
      <xdr:colOff>1245504</xdr:colOff>
      <xdr:row>69</xdr:row>
      <xdr:rowOff>58771</xdr:rowOff>
    </xdr:to>
    <xdr:cxnSp macro="">
      <xdr:nvCxnSpPr>
        <xdr:cNvPr id="97" name="Gekrümmte Verbindung 96">
          <a:extLst>
            <a:ext uri="{FF2B5EF4-FFF2-40B4-BE49-F238E27FC236}">
              <a16:creationId xmlns:a16="http://schemas.microsoft.com/office/drawing/2014/main" id="{00000000-0008-0000-0600-000061000000}"/>
            </a:ext>
          </a:extLst>
        </xdr:cNvPr>
        <xdr:cNvCxnSpPr>
          <a:stCxn id="90" idx="5"/>
          <a:endCxn id="116" idx="0"/>
        </xdr:cNvCxnSpPr>
      </xdr:nvCxnSpPr>
      <xdr:spPr>
        <a:xfrm rot="16200000" flipH="1">
          <a:off x="4215190" y="23897732"/>
          <a:ext cx="1323011" cy="1157717"/>
        </a:xfrm>
        <a:prstGeom prst="curvedConnector3">
          <a:avLst>
            <a:gd name="adj1" fmla="val 50000"/>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4</xdr:col>
      <xdr:colOff>206327</xdr:colOff>
      <xdr:row>62</xdr:row>
      <xdr:rowOff>257026</xdr:rowOff>
    </xdr:from>
    <xdr:to>
      <xdr:col>4</xdr:col>
      <xdr:colOff>355987</xdr:colOff>
      <xdr:row>63</xdr:row>
      <xdr:rowOff>233886</xdr:rowOff>
    </xdr:to>
    <xdr:cxnSp macro="">
      <xdr:nvCxnSpPr>
        <xdr:cNvPr id="98" name="Gekrümmte Verbindung 97">
          <a:extLst>
            <a:ext uri="{FF2B5EF4-FFF2-40B4-BE49-F238E27FC236}">
              <a16:creationId xmlns:a16="http://schemas.microsoft.com/office/drawing/2014/main" id="{00000000-0008-0000-0600-000062000000}"/>
            </a:ext>
          </a:extLst>
        </xdr:cNvPr>
        <xdr:cNvCxnSpPr>
          <a:stCxn id="112" idx="3"/>
          <a:endCxn id="90" idx="2"/>
        </xdr:cNvCxnSpPr>
      </xdr:nvCxnSpPr>
      <xdr:spPr>
        <a:xfrm>
          <a:off x="3625802" y="23336101"/>
          <a:ext cx="149660" cy="262610"/>
        </a:xfrm>
        <a:prstGeom prst="curvedConnector3">
          <a:avLst>
            <a:gd name="adj1" fmla="val 50000"/>
          </a:avLst>
        </a:prstGeom>
        <a:ln>
          <a:headEnd type="triangle" w="med" len="med"/>
          <a:tailEnd type="triangle" w="med" len="med"/>
        </a:ln>
      </xdr:spPr>
      <xdr:style>
        <a:lnRef idx="1">
          <a:schemeClr val="accent2"/>
        </a:lnRef>
        <a:fillRef idx="0">
          <a:schemeClr val="accent2"/>
        </a:fillRef>
        <a:effectRef idx="0">
          <a:schemeClr val="accent2"/>
        </a:effectRef>
        <a:fontRef idx="minor">
          <a:schemeClr val="tx1"/>
        </a:fontRef>
      </xdr:style>
    </xdr:cxnSp>
    <xdr:clientData fLocksWithSheet="0"/>
  </xdr:twoCellAnchor>
  <xdr:twoCellAnchor editAs="oneCell">
    <xdr:from>
      <xdr:col>4</xdr:col>
      <xdr:colOff>661986</xdr:colOff>
      <xdr:row>64</xdr:row>
      <xdr:rowOff>254136</xdr:rowOff>
    </xdr:from>
    <xdr:to>
      <xdr:col>6</xdr:col>
      <xdr:colOff>356690</xdr:colOff>
      <xdr:row>67</xdr:row>
      <xdr:rowOff>104978</xdr:rowOff>
    </xdr:to>
    <xdr:cxnSp macro="">
      <xdr:nvCxnSpPr>
        <xdr:cNvPr id="99" name="Gekrümmte Verbindung 98">
          <a:extLst>
            <a:ext uri="{FF2B5EF4-FFF2-40B4-BE49-F238E27FC236}">
              <a16:creationId xmlns:a16="http://schemas.microsoft.com/office/drawing/2014/main" id="{00000000-0008-0000-0600-000063000000}"/>
            </a:ext>
          </a:extLst>
        </xdr:cNvPr>
        <xdr:cNvCxnSpPr>
          <a:stCxn id="90" idx="4"/>
          <a:endCxn id="110" idx="0"/>
        </xdr:cNvCxnSpPr>
      </xdr:nvCxnSpPr>
      <xdr:spPr>
        <a:xfrm rot="16200000" flipH="1">
          <a:off x="5027330" y="22958842"/>
          <a:ext cx="708092" cy="2599829"/>
        </a:xfrm>
        <a:prstGeom prst="curvedConnector3">
          <a:avLst>
            <a:gd name="adj1" fmla="val 50000"/>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3</xdr:col>
      <xdr:colOff>680569</xdr:colOff>
      <xdr:row>63</xdr:row>
      <xdr:rowOff>233886</xdr:rowOff>
    </xdr:from>
    <xdr:to>
      <xdr:col>4</xdr:col>
      <xdr:colOff>355988</xdr:colOff>
      <xdr:row>65</xdr:row>
      <xdr:rowOff>61515</xdr:rowOff>
    </xdr:to>
    <xdr:cxnSp macro="">
      <xdr:nvCxnSpPr>
        <xdr:cNvPr id="100" name="Gekrümmte Verbindung 99">
          <a:extLst>
            <a:ext uri="{FF2B5EF4-FFF2-40B4-BE49-F238E27FC236}">
              <a16:creationId xmlns:a16="http://schemas.microsoft.com/office/drawing/2014/main" id="{00000000-0008-0000-0600-000064000000}"/>
            </a:ext>
          </a:extLst>
        </xdr:cNvPr>
        <xdr:cNvCxnSpPr>
          <a:stCxn id="104" idx="0"/>
          <a:endCxn id="90" idx="2"/>
        </xdr:cNvCxnSpPr>
      </xdr:nvCxnSpPr>
      <xdr:spPr>
        <a:xfrm rot="5400000" flipH="1" flipV="1">
          <a:off x="3381001" y="23603379"/>
          <a:ext cx="399129" cy="389794"/>
        </a:xfrm>
        <a:prstGeom prst="curvedConnector2">
          <a:avLst/>
        </a:prstGeom>
        <a:ln>
          <a:headEnd type="triangle" w="med" len="med"/>
          <a:tailEnd type="triangle" w="med" len="med"/>
        </a:ln>
      </xdr:spPr>
      <xdr:style>
        <a:lnRef idx="1">
          <a:schemeClr val="accent2"/>
        </a:lnRef>
        <a:fillRef idx="0">
          <a:schemeClr val="accent2"/>
        </a:fillRef>
        <a:effectRef idx="0">
          <a:schemeClr val="accent2"/>
        </a:effectRef>
        <a:fontRef idx="minor">
          <a:schemeClr val="tx1"/>
        </a:fontRef>
      </xdr:style>
    </xdr:cxnSp>
    <xdr:clientData fLocksWithSheet="0"/>
  </xdr:twoCellAnchor>
  <xdr:twoCellAnchor editAs="oneCell">
    <xdr:from>
      <xdr:col>3</xdr:col>
      <xdr:colOff>39477</xdr:colOff>
      <xdr:row>64</xdr:row>
      <xdr:rowOff>254137</xdr:rowOff>
    </xdr:from>
    <xdr:to>
      <xdr:col>4</xdr:col>
      <xdr:colOff>661987</xdr:colOff>
      <xdr:row>70</xdr:row>
      <xdr:rowOff>165469</xdr:rowOff>
    </xdr:to>
    <xdr:cxnSp macro="">
      <xdr:nvCxnSpPr>
        <xdr:cNvPr id="101" name="Gekrümmte Verbindung 100">
          <a:extLst>
            <a:ext uri="{FF2B5EF4-FFF2-40B4-BE49-F238E27FC236}">
              <a16:creationId xmlns:a16="http://schemas.microsoft.com/office/drawing/2014/main" id="{00000000-0008-0000-0600-000065000000}"/>
            </a:ext>
          </a:extLst>
        </xdr:cNvPr>
        <xdr:cNvCxnSpPr>
          <a:stCxn id="90" idx="4"/>
          <a:endCxn id="115" idx="3"/>
        </xdr:cNvCxnSpPr>
      </xdr:nvCxnSpPr>
      <xdr:spPr>
        <a:xfrm rot="5400000">
          <a:off x="2600104" y="24049185"/>
          <a:ext cx="1625832" cy="1336885"/>
        </a:xfrm>
        <a:prstGeom prst="curvedConnector2">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2</xdr:col>
      <xdr:colOff>567734</xdr:colOff>
      <xdr:row>67</xdr:row>
      <xdr:rowOff>85419</xdr:rowOff>
    </xdr:from>
    <xdr:to>
      <xdr:col>2</xdr:col>
      <xdr:colOff>1611734</xdr:colOff>
      <xdr:row>68</xdr:row>
      <xdr:rowOff>123669</xdr:rowOff>
    </xdr:to>
    <xdr:sp macro="" textlink="Stakeholder!C10">
      <xdr:nvSpPr>
        <xdr:cNvPr id="102" name="Textfeld 101" title="Key Partnership">
          <a:extLst>
            <a:ext uri="{FF2B5EF4-FFF2-40B4-BE49-F238E27FC236}">
              <a16:creationId xmlns:a16="http://schemas.microsoft.com/office/drawing/2014/main" id="{00000000-0008-0000-0600-000066000000}"/>
            </a:ext>
          </a:extLst>
        </xdr:cNvPr>
        <xdr:cNvSpPr txBox="1"/>
      </xdr:nvSpPr>
      <xdr:spPr>
        <a:xfrm>
          <a:off x="1339259" y="24593244"/>
          <a:ext cx="1044000" cy="324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wrap="square" lIns="36000" tIns="0" rIns="36000" bIns="0" rtlCol="0" anchor="ctr">
          <a:noAutofit/>
        </a:bodyPr>
        <a:lstStyle/>
        <a:p>
          <a:pPr algn="ctr"/>
          <a:fld id="{833C5CBB-692C-4F7F-B386-94B1DB6D1375}"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2</xdr:col>
      <xdr:colOff>1247149</xdr:colOff>
      <xdr:row>57</xdr:row>
      <xdr:rowOff>130646</xdr:rowOff>
    </xdr:from>
    <xdr:to>
      <xdr:col>3</xdr:col>
      <xdr:colOff>357574</xdr:colOff>
      <xdr:row>58</xdr:row>
      <xdr:rowOff>168896</xdr:rowOff>
    </xdr:to>
    <xdr:sp macro="" textlink="Stakeholder!C12">
      <xdr:nvSpPr>
        <xdr:cNvPr id="103" name="Textfeld 102" title="Key Partnership">
          <a:extLst>
            <a:ext uri="{FF2B5EF4-FFF2-40B4-BE49-F238E27FC236}">
              <a16:creationId xmlns:a16="http://schemas.microsoft.com/office/drawing/2014/main" id="{00000000-0008-0000-0600-000067000000}"/>
            </a:ext>
          </a:extLst>
        </xdr:cNvPr>
        <xdr:cNvSpPr txBox="1"/>
      </xdr:nvSpPr>
      <xdr:spPr>
        <a:xfrm>
          <a:off x="2018674" y="21780971"/>
          <a:ext cx="1044000" cy="324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wrap="square" lIns="36000" tIns="0" rIns="36000" bIns="0" rtlCol="0" anchor="ctr">
          <a:noAutofit/>
        </a:bodyPr>
        <a:lstStyle/>
        <a:p>
          <a:pPr marL="0" indent="0" algn="ctr"/>
          <a:fld id="{5BD28CF4-5D5E-4F07-95A5-6E1B379B6BA7}" type="TxLink">
            <a:rPr lang="de-CH" sz="1000" b="0">
              <a:solidFill>
                <a:schemeClr val="dk1"/>
              </a:solidFill>
              <a:latin typeface="Calibri Light" panose="020F0302020204030204" pitchFamily="34" charset="0"/>
              <a:ea typeface="+mn-ea"/>
              <a:cs typeface="Calibri Light" panose="020F0302020204030204" pitchFamily="34" charset="0"/>
            </a:rPr>
            <a:pPr marL="0" indent="0" algn="ctr"/>
            <a:t> </a:t>
          </a:fld>
          <a:endParaRPr lang="de-CH" sz="1000" b="0">
            <a:solidFill>
              <a:schemeClr val="dk1"/>
            </a:solidFill>
            <a:latin typeface="Calibri Light" panose="020F0302020204030204" pitchFamily="34" charset="0"/>
            <a:ea typeface="+mn-ea"/>
            <a:cs typeface="Calibri Light" panose="020F0302020204030204" pitchFamily="34" charset="0"/>
          </a:endParaRPr>
        </a:p>
      </xdr:txBody>
    </xdr:sp>
    <xdr:clientData fLocksWithSheet="0"/>
  </xdr:twoCellAnchor>
  <xdr:twoCellAnchor editAs="oneCell">
    <xdr:from>
      <xdr:col>3</xdr:col>
      <xdr:colOff>158568</xdr:colOff>
      <xdr:row>65</xdr:row>
      <xdr:rowOff>61515</xdr:rowOff>
    </xdr:from>
    <xdr:to>
      <xdr:col>4</xdr:col>
      <xdr:colOff>488193</xdr:colOff>
      <xdr:row>66</xdr:row>
      <xdr:rowOff>99765</xdr:rowOff>
    </xdr:to>
    <xdr:sp macro="" textlink="Stakeholder!C8">
      <xdr:nvSpPr>
        <xdr:cNvPr id="104" name="Textfeld 103" title="Key Partnership">
          <a:extLst>
            <a:ext uri="{FF2B5EF4-FFF2-40B4-BE49-F238E27FC236}">
              <a16:creationId xmlns:a16="http://schemas.microsoft.com/office/drawing/2014/main" id="{00000000-0008-0000-0600-000068000000}"/>
            </a:ext>
          </a:extLst>
        </xdr:cNvPr>
        <xdr:cNvSpPr txBox="1"/>
      </xdr:nvSpPr>
      <xdr:spPr>
        <a:xfrm>
          <a:off x="2863668" y="23997840"/>
          <a:ext cx="1044000" cy="324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wrap="square" lIns="36000" tIns="0" rIns="36000" bIns="0" rtlCol="0" anchor="ctr">
          <a:noAutofit/>
        </a:bodyPr>
        <a:lstStyle/>
        <a:p>
          <a:pPr marL="0" indent="0" algn="ctr"/>
          <a:fld id="{6683D3F3-A34B-4644-A6BB-4565BAFD59E2}" type="TxLink">
            <a:rPr lang="de-CH" sz="1000" b="0">
              <a:solidFill>
                <a:schemeClr val="dk1"/>
              </a:solidFill>
              <a:latin typeface="Calibri Light" panose="020F0302020204030204" pitchFamily="34" charset="0"/>
              <a:ea typeface="+mn-ea"/>
              <a:cs typeface="Calibri Light" panose="020F0302020204030204" pitchFamily="34" charset="0"/>
            </a:rPr>
            <a:pPr marL="0" indent="0" algn="ctr"/>
            <a:t> </a:t>
          </a:fld>
          <a:endParaRPr lang="de-CH" sz="1000" b="0">
            <a:solidFill>
              <a:schemeClr val="dk1"/>
            </a:solidFill>
            <a:latin typeface="Calibri Light" panose="020F0302020204030204" pitchFamily="34" charset="0"/>
            <a:ea typeface="+mn-ea"/>
            <a:cs typeface="Calibri Light" panose="020F0302020204030204" pitchFamily="34" charset="0"/>
          </a:endParaRPr>
        </a:p>
      </xdr:txBody>
    </xdr:sp>
    <xdr:clientData fLocksWithSheet="0"/>
  </xdr:twoCellAnchor>
  <xdr:twoCellAnchor editAs="oneCell">
    <xdr:from>
      <xdr:col>5</xdr:col>
      <xdr:colOff>427121</xdr:colOff>
      <xdr:row>64</xdr:row>
      <xdr:rowOff>137726</xdr:rowOff>
    </xdr:from>
    <xdr:to>
      <xdr:col>5</xdr:col>
      <xdr:colOff>1471121</xdr:colOff>
      <xdr:row>65</xdr:row>
      <xdr:rowOff>175976</xdr:rowOff>
    </xdr:to>
    <xdr:sp macro="" textlink="Stakeholder!C6">
      <xdr:nvSpPr>
        <xdr:cNvPr id="105" name="Textfeld 104" title="Key Partnership">
          <a:extLst>
            <a:ext uri="{FF2B5EF4-FFF2-40B4-BE49-F238E27FC236}">
              <a16:creationId xmlns:a16="http://schemas.microsoft.com/office/drawing/2014/main" id="{00000000-0008-0000-0600-000069000000}"/>
            </a:ext>
          </a:extLst>
        </xdr:cNvPr>
        <xdr:cNvSpPr txBox="1"/>
      </xdr:nvSpPr>
      <xdr:spPr>
        <a:xfrm>
          <a:off x="4637171" y="23788301"/>
          <a:ext cx="1044000" cy="324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wrap="square" lIns="36000" tIns="0" rIns="36000" bIns="0" rtlCol="0" anchor="ctr">
          <a:noAutofit/>
        </a:bodyPr>
        <a:lstStyle/>
        <a:p>
          <a:pPr algn="ctr"/>
          <a:fld id="{F2BFDDC6-A3BF-4C7A-91C6-289BDD7515F9}" type="TxLink">
            <a:rPr lang="de-CH" sz="1000" b="0">
              <a:latin typeface="Calibri Light" panose="020F0302020204030204" pitchFamily="34" charset="0"/>
              <a:cs typeface="Calibri Light" panose="020F0302020204030204" pitchFamily="34" charset="0"/>
            </a:rPr>
            <a:pPr algn="ctr"/>
            <a:t>Groupe 2</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4</xdr:col>
      <xdr:colOff>213658</xdr:colOff>
      <xdr:row>70</xdr:row>
      <xdr:rowOff>172819</xdr:rowOff>
    </xdr:from>
    <xdr:to>
      <xdr:col>5</xdr:col>
      <xdr:colOff>467083</xdr:colOff>
      <xdr:row>71</xdr:row>
      <xdr:rowOff>211069</xdr:rowOff>
    </xdr:to>
    <xdr:sp macro="" textlink="Stakeholder!C11">
      <xdr:nvSpPr>
        <xdr:cNvPr id="106" name="Textfeld 105" title="Key Partnership">
          <a:extLst>
            <a:ext uri="{FF2B5EF4-FFF2-40B4-BE49-F238E27FC236}">
              <a16:creationId xmlns:a16="http://schemas.microsoft.com/office/drawing/2014/main" id="{00000000-0008-0000-0600-00006A000000}"/>
            </a:ext>
          </a:extLst>
        </xdr:cNvPr>
        <xdr:cNvSpPr txBox="1"/>
      </xdr:nvSpPr>
      <xdr:spPr>
        <a:xfrm>
          <a:off x="3633133" y="25537894"/>
          <a:ext cx="1044000" cy="324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wrap="square" lIns="36000" tIns="0" rIns="36000" bIns="0" rtlCol="0" anchor="ctr">
          <a:noAutofit/>
        </a:bodyPr>
        <a:lstStyle/>
        <a:p>
          <a:pPr algn="ctr"/>
          <a:fld id="{33BAA30D-A76E-4640-8093-B08DE47DDF8E}"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5</xdr:col>
      <xdr:colOff>960653</xdr:colOff>
      <xdr:row>57</xdr:row>
      <xdr:rowOff>249272</xdr:rowOff>
    </xdr:from>
    <xdr:to>
      <xdr:col>5</xdr:col>
      <xdr:colOff>2004653</xdr:colOff>
      <xdr:row>59</xdr:row>
      <xdr:rowOff>1772</xdr:rowOff>
    </xdr:to>
    <xdr:sp macro="" textlink="Stakeholder!C13">
      <xdr:nvSpPr>
        <xdr:cNvPr id="107" name="Textfeld 12" title="Key Partnership">
          <a:extLst>
            <a:ext uri="{FF2B5EF4-FFF2-40B4-BE49-F238E27FC236}">
              <a16:creationId xmlns:a16="http://schemas.microsoft.com/office/drawing/2014/main" id="{00000000-0008-0000-0600-00006B000000}"/>
            </a:ext>
          </a:extLst>
        </xdr:cNvPr>
        <xdr:cNvSpPr txBox="1"/>
      </xdr:nvSpPr>
      <xdr:spPr>
        <a:xfrm>
          <a:off x="5170703" y="21899597"/>
          <a:ext cx="1044000" cy="324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wrap="square" lIns="36000" tIns="0" rIns="36000" bIns="0" rtlCol="0" anchor="ctr">
          <a:noAutofit/>
        </a:bodyPr>
        <a:lstStyle/>
        <a:p>
          <a:pPr marL="0" indent="0" algn="ctr"/>
          <a:fld id="{9D82F6AA-BCDA-4B9A-B5EB-25874236D5B2}" type="TxLink">
            <a:rPr lang="de-CH" sz="1000" b="0">
              <a:solidFill>
                <a:schemeClr val="dk1"/>
              </a:solidFill>
              <a:latin typeface="Calibri Light" panose="020F0302020204030204" pitchFamily="34" charset="0"/>
              <a:ea typeface="+mn-ea"/>
              <a:cs typeface="Calibri Light" panose="020F0302020204030204" pitchFamily="34" charset="0"/>
            </a:rPr>
            <a:pPr marL="0" indent="0" algn="ctr"/>
            <a:t> </a:t>
          </a:fld>
          <a:endParaRPr lang="de-CH" sz="1000" b="0">
            <a:solidFill>
              <a:schemeClr val="dk1"/>
            </a:solidFill>
            <a:latin typeface="Calibri Light" panose="020F0302020204030204" pitchFamily="34" charset="0"/>
            <a:ea typeface="+mn-ea"/>
            <a:cs typeface="Calibri Light" panose="020F0302020204030204" pitchFamily="34" charset="0"/>
          </a:endParaRPr>
        </a:p>
      </xdr:txBody>
    </xdr:sp>
    <xdr:clientData fLocksWithSheet="0"/>
  </xdr:twoCellAnchor>
  <xdr:twoCellAnchor editAs="oneCell">
    <xdr:from>
      <xdr:col>2</xdr:col>
      <xdr:colOff>95152</xdr:colOff>
      <xdr:row>64</xdr:row>
      <xdr:rowOff>106397</xdr:rowOff>
    </xdr:from>
    <xdr:to>
      <xdr:col>2</xdr:col>
      <xdr:colOff>1139152</xdr:colOff>
      <xdr:row>65</xdr:row>
      <xdr:rowOff>144647</xdr:rowOff>
    </xdr:to>
    <xdr:sp macro="" textlink="Stakeholder!C14">
      <xdr:nvSpPr>
        <xdr:cNvPr id="108" name="Textfeld 12" title="Key Partnership">
          <a:extLst>
            <a:ext uri="{FF2B5EF4-FFF2-40B4-BE49-F238E27FC236}">
              <a16:creationId xmlns:a16="http://schemas.microsoft.com/office/drawing/2014/main" id="{00000000-0008-0000-0600-00006C000000}"/>
            </a:ext>
          </a:extLst>
        </xdr:cNvPr>
        <xdr:cNvSpPr txBox="1"/>
      </xdr:nvSpPr>
      <xdr:spPr>
        <a:xfrm>
          <a:off x="866677" y="23756972"/>
          <a:ext cx="1044000" cy="324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wrap="square" lIns="36000" tIns="0" rIns="36000" bIns="0" rtlCol="0" anchor="ctr">
          <a:noAutofit/>
        </a:bodyPr>
        <a:lstStyle/>
        <a:p>
          <a:pPr algn="ctr"/>
          <a:fld id="{72F0E155-02B0-4D0E-B780-B78F4BD1F70F}"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2</xdr:col>
      <xdr:colOff>450787</xdr:colOff>
      <xdr:row>61</xdr:row>
      <xdr:rowOff>125447</xdr:rowOff>
    </xdr:from>
    <xdr:to>
      <xdr:col>2</xdr:col>
      <xdr:colOff>1494787</xdr:colOff>
      <xdr:row>62</xdr:row>
      <xdr:rowOff>163696</xdr:rowOff>
    </xdr:to>
    <xdr:sp macro="" textlink="Stakeholder!C15">
      <xdr:nvSpPr>
        <xdr:cNvPr id="109" name="Textfeld 12" title="Key Partnership">
          <a:extLst>
            <a:ext uri="{FF2B5EF4-FFF2-40B4-BE49-F238E27FC236}">
              <a16:creationId xmlns:a16="http://schemas.microsoft.com/office/drawing/2014/main" id="{00000000-0008-0000-0600-00006D000000}"/>
            </a:ext>
          </a:extLst>
        </xdr:cNvPr>
        <xdr:cNvSpPr txBox="1"/>
      </xdr:nvSpPr>
      <xdr:spPr>
        <a:xfrm>
          <a:off x="1222312" y="22918772"/>
          <a:ext cx="1044000" cy="324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wrap="square" lIns="36000" tIns="0" rIns="36000" bIns="0" rtlCol="0" anchor="ctr">
          <a:noAutofit/>
        </a:bodyPr>
        <a:lstStyle/>
        <a:p>
          <a:pPr algn="ctr"/>
          <a:fld id="{40D8EA8E-6A96-469D-BEFE-83C6B20855F4}"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5</xdr:col>
      <xdr:colOff>1949241</xdr:colOff>
      <xdr:row>67</xdr:row>
      <xdr:rowOff>104978</xdr:rowOff>
    </xdr:from>
    <xdr:to>
      <xdr:col>7</xdr:col>
      <xdr:colOff>135741</xdr:colOff>
      <xdr:row>68</xdr:row>
      <xdr:rowOff>143228</xdr:rowOff>
    </xdr:to>
    <xdr:sp macro="" textlink="Stakeholder!C23">
      <xdr:nvSpPr>
        <xdr:cNvPr id="110" name="Textfeld 12" title="Key Partnership">
          <a:extLst>
            <a:ext uri="{FF2B5EF4-FFF2-40B4-BE49-F238E27FC236}">
              <a16:creationId xmlns:a16="http://schemas.microsoft.com/office/drawing/2014/main" id="{00000000-0008-0000-0600-00006E000000}"/>
            </a:ext>
          </a:extLst>
        </xdr:cNvPr>
        <xdr:cNvSpPr txBox="1"/>
      </xdr:nvSpPr>
      <xdr:spPr>
        <a:xfrm>
          <a:off x="6159291" y="24612803"/>
          <a:ext cx="1044000" cy="324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wrap="square" lIns="36000" tIns="0" rIns="36000" bIns="0" rtlCol="0" anchor="ctr">
          <a:noAutofit/>
        </a:bodyPr>
        <a:lstStyle/>
        <a:p>
          <a:pPr algn="ctr"/>
          <a:fld id="{B3D49803-3A87-4E1F-9F4E-677BE8081FA3}"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5</xdr:col>
      <xdr:colOff>2027296</xdr:colOff>
      <xdr:row>63</xdr:row>
      <xdr:rowOff>101635</xdr:rowOff>
    </xdr:from>
    <xdr:to>
      <xdr:col>7</xdr:col>
      <xdr:colOff>213796</xdr:colOff>
      <xdr:row>64</xdr:row>
      <xdr:rowOff>139885</xdr:rowOff>
    </xdr:to>
    <xdr:sp macro="" textlink="Stakeholder!C17">
      <xdr:nvSpPr>
        <xdr:cNvPr id="111" name="Textfeld 12" title="Key Partnership">
          <a:extLst>
            <a:ext uri="{FF2B5EF4-FFF2-40B4-BE49-F238E27FC236}">
              <a16:creationId xmlns:a16="http://schemas.microsoft.com/office/drawing/2014/main" id="{00000000-0008-0000-0600-00006F000000}"/>
            </a:ext>
          </a:extLst>
        </xdr:cNvPr>
        <xdr:cNvSpPr txBox="1"/>
      </xdr:nvSpPr>
      <xdr:spPr>
        <a:xfrm>
          <a:off x="6237346" y="23466460"/>
          <a:ext cx="1044000" cy="324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wrap="square" lIns="36000" tIns="0" rIns="36000" bIns="0" rtlCol="0" anchor="ctr">
          <a:noAutofit/>
        </a:bodyPr>
        <a:lstStyle/>
        <a:p>
          <a:pPr algn="ctr"/>
          <a:fld id="{0BFDFA1A-DB89-4CEC-B379-F5CB265670D2}"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2</xdr:col>
      <xdr:colOff>1810277</xdr:colOff>
      <xdr:row>62</xdr:row>
      <xdr:rowOff>95026</xdr:rowOff>
    </xdr:from>
    <xdr:to>
      <xdr:col>4</xdr:col>
      <xdr:colOff>206327</xdr:colOff>
      <xdr:row>63</xdr:row>
      <xdr:rowOff>133276</xdr:rowOff>
    </xdr:to>
    <xdr:sp macro="" textlink="Stakeholder!C18">
      <xdr:nvSpPr>
        <xdr:cNvPr id="112" name="Textfeld 12" title="Key Partnership">
          <a:extLst>
            <a:ext uri="{FF2B5EF4-FFF2-40B4-BE49-F238E27FC236}">
              <a16:creationId xmlns:a16="http://schemas.microsoft.com/office/drawing/2014/main" id="{00000000-0008-0000-0600-000070000000}"/>
            </a:ext>
          </a:extLst>
        </xdr:cNvPr>
        <xdr:cNvSpPr txBox="1"/>
      </xdr:nvSpPr>
      <xdr:spPr>
        <a:xfrm>
          <a:off x="2581802" y="23174101"/>
          <a:ext cx="1044000" cy="324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wrap="square" lIns="36000" tIns="0" rIns="36000" bIns="0" rtlCol="0" anchor="ctr">
          <a:noAutofit/>
        </a:bodyPr>
        <a:lstStyle/>
        <a:p>
          <a:pPr algn="ctr"/>
          <a:fld id="{B9066B0E-44F8-41AE-B354-02AA01C2BC63}"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4</xdr:col>
      <xdr:colOff>20581</xdr:colOff>
      <xdr:row>54</xdr:row>
      <xdr:rowOff>228377</xdr:rowOff>
    </xdr:from>
    <xdr:to>
      <xdr:col>5</xdr:col>
      <xdr:colOff>274006</xdr:colOff>
      <xdr:row>55</xdr:row>
      <xdr:rowOff>266627</xdr:rowOff>
    </xdr:to>
    <xdr:sp macro="" textlink="Stakeholder!C16">
      <xdr:nvSpPr>
        <xdr:cNvPr id="113" name="Textfeld 12" title="Key Partnership">
          <a:extLst>
            <a:ext uri="{FF2B5EF4-FFF2-40B4-BE49-F238E27FC236}">
              <a16:creationId xmlns:a16="http://schemas.microsoft.com/office/drawing/2014/main" id="{00000000-0008-0000-0600-000071000000}"/>
            </a:ext>
          </a:extLst>
        </xdr:cNvPr>
        <xdr:cNvSpPr txBox="1"/>
      </xdr:nvSpPr>
      <xdr:spPr>
        <a:xfrm>
          <a:off x="3440056" y="21021452"/>
          <a:ext cx="1044000" cy="324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wrap="square" lIns="36000" tIns="0" rIns="36000" bIns="0" rtlCol="0" anchor="ctr">
          <a:noAutofit/>
        </a:bodyPr>
        <a:lstStyle/>
        <a:p>
          <a:pPr algn="ctr"/>
          <a:fld id="{EE6FC7C8-803B-4017-92EF-882DB8D1A1FD}"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5</xdr:col>
      <xdr:colOff>1498506</xdr:colOff>
      <xdr:row>60</xdr:row>
      <xdr:rowOff>134972</xdr:rowOff>
    </xdr:from>
    <xdr:to>
      <xdr:col>6</xdr:col>
      <xdr:colOff>427956</xdr:colOff>
      <xdr:row>61</xdr:row>
      <xdr:rowOff>173223</xdr:rowOff>
    </xdr:to>
    <xdr:sp macro="" textlink="Stakeholder!C20">
      <xdr:nvSpPr>
        <xdr:cNvPr id="114" name="Textfeld 12" title="Key Partnership">
          <a:extLst>
            <a:ext uri="{FF2B5EF4-FFF2-40B4-BE49-F238E27FC236}">
              <a16:creationId xmlns:a16="http://schemas.microsoft.com/office/drawing/2014/main" id="{00000000-0008-0000-0600-000072000000}"/>
            </a:ext>
          </a:extLst>
        </xdr:cNvPr>
        <xdr:cNvSpPr txBox="1"/>
      </xdr:nvSpPr>
      <xdr:spPr>
        <a:xfrm>
          <a:off x="5708556" y="22642547"/>
          <a:ext cx="1044000" cy="324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wrap="square" lIns="36000" tIns="0" rIns="36000" bIns="0" rtlCol="0" anchor="ctr">
          <a:noAutofit/>
        </a:bodyPr>
        <a:lstStyle/>
        <a:p>
          <a:pPr algn="ctr"/>
          <a:fld id="{3495F17B-6384-42A5-A2CA-0D5BABFB106A}"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2</xdr:col>
      <xdr:colOff>929052</xdr:colOff>
      <xdr:row>70</xdr:row>
      <xdr:rowOff>3468</xdr:rowOff>
    </xdr:from>
    <xdr:to>
      <xdr:col>3</xdr:col>
      <xdr:colOff>39477</xdr:colOff>
      <xdr:row>71</xdr:row>
      <xdr:rowOff>41718</xdr:rowOff>
    </xdr:to>
    <xdr:sp macro="" textlink="Stakeholder!C21">
      <xdr:nvSpPr>
        <xdr:cNvPr id="115" name="Textfeld 12" title="Key Partnership">
          <a:extLst>
            <a:ext uri="{FF2B5EF4-FFF2-40B4-BE49-F238E27FC236}">
              <a16:creationId xmlns:a16="http://schemas.microsoft.com/office/drawing/2014/main" id="{00000000-0008-0000-0600-000073000000}"/>
            </a:ext>
          </a:extLst>
        </xdr:cNvPr>
        <xdr:cNvSpPr txBox="1"/>
      </xdr:nvSpPr>
      <xdr:spPr>
        <a:xfrm>
          <a:off x="1700577" y="25368543"/>
          <a:ext cx="1044000" cy="324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wrap="square" lIns="36000" tIns="0" rIns="36000" bIns="0" rtlCol="0" anchor="ctr">
          <a:noAutofit/>
        </a:bodyPr>
        <a:lstStyle/>
        <a:p>
          <a:pPr algn="ctr"/>
          <a:fld id="{E9C930E8-E53D-414C-B2D6-76A8F8199BA0}"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5</xdr:col>
      <xdr:colOff>723504</xdr:colOff>
      <xdr:row>69</xdr:row>
      <xdr:rowOff>58772</xdr:rowOff>
    </xdr:from>
    <xdr:to>
      <xdr:col>5</xdr:col>
      <xdr:colOff>1767504</xdr:colOff>
      <xdr:row>70</xdr:row>
      <xdr:rowOff>97022</xdr:rowOff>
    </xdr:to>
    <xdr:sp macro="" textlink="Stakeholder!C22">
      <xdr:nvSpPr>
        <xdr:cNvPr id="116" name="Textfeld 12" title="Key Partnership">
          <a:extLst>
            <a:ext uri="{FF2B5EF4-FFF2-40B4-BE49-F238E27FC236}">
              <a16:creationId xmlns:a16="http://schemas.microsoft.com/office/drawing/2014/main" id="{00000000-0008-0000-0600-000074000000}"/>
            </a:ext>
          </a:extLst>
        </xdr:cNvPr>
        <xdr:cNvSpPr txBox="1"/>
      </xdr:nvSpPr>
      <xdr:spPr>
        <a:xfrm>
          <a:off x="4933554" y="25138097"/>
          <a:ext cx="1044000" cy="324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wrap="square" lIns="36000" tIns="0" rIns="36000" bIns="0" rtlCol="0" anchor="ctr">
          <a:noAutofit/>
        </a:bodyPr>
        <a:lstStyle/>
        <a:p>
          <a:pPr algn="ctr"/>
          <a:fld id="{48B79D0F-8099-4437-BCBD-2532AF56DF02}"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3</xdr:col>
      <xdr:colOff>12681</xdr:colOff>
      <xdr:row>72</xdr:row>
      <xdr:rowOff>239747</xdr:rowOff>
    </xdr:from>
    <xdr:to>
      <xdr:col>4</xdr:col>
      <xdr:colOff>342306</xdr:colOff>
      <xdr:row>73</xdr:row>
      <xdr:rowOff>277997</xdr:rowOff>
    </xdr:to>
    <xdr:sp macro="" textlink="Stakeholder!C19">
      <xdr:nvSpPr>
        <xdr:cNvPr id="117" name="Textfeld 12" title="Key Partnership">
          <a:extLst>
            <a:ext uri="{FF2B5EF4-FFF2-40B4-BE49-F238E27FC236}">
              <a16:creationId xmlns:a16="http://schemas.microsoft.com/office/drawing/2014/main" id="{00000000-0008-0000-0600-000075000000}"/>
            </a:ext>
          </a:extLst>
        </xdr:cNvPr>
        <xdr:cNvSpPr txBox="1"/>
      </xdr:nvSpPr>
      <xdr:spPr>
        <a:xfrm>
          <a:off x="2717781" y="26176322"/>
          <a:ext cx="1044000" cy="324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wrap="square" lIns="36000" tIns="0" rIns="36000" bIns="0" rtlCol="0" anchor="ctr">
          <a:noAutofit/>
        </a:bodyPr>
        <a:lstStyle/>
        <a:p>
          <a:pPr algn="ctr"/>
          <a:fld id="{711D9D28-4DD8-41E2-82AA-2435CF0D6AF0}"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5</xdr:col>
      <xdr:colOff>503451</xdr:colOff>
      <xdr:row>62</xdr:row>
      <xdr:rowOff>82293</xdr:rowOff>
    </xdr:from>
    <xdr:to>
      <xdr:col>5</xdr:col>
      <xdr:colOff>1547451</xdr:colOff>
      <xdr:row>63</xdr:row>
      <xdr:rowOff>120543</xdr:rowOff>
    </xdr:to>
    <xdr:sp macro="" textlink="Stakeholder!C7">
      <xdr:nvSpPr>
        <xdr:cNvPr id="118" name="Textfeld 117" title="Key Partnership">
          <a:extLst>
            <a:ext uri="{FF2B5EF4-FFF2-40B4-BE49-F238E27FC236}">
              <a16:creationId xmlns:a16="http://schemas.microsoft.com/office/drawing/2014/main" id="{00000000-0008-0000-0600-000076000000}"/>
            </a:ext>
          </a:extLst>
        </xdr:cNvPr>
        <xdr:cNvSpPr txBox="1"/>
      </xdr:nvSpPr>
      <xdr:spPr>
        <a:xfrm>
          <a:off x="4713501" y="23161368"/>
          <a:ext cx="1044000" cy="324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wrap="square" lIns="36000" tIns="0" rIns="36000" bIns="0" rtlCol="0" anchor="ctr">
          <a:noAutofit/>
        </a:bodyPr>
        <a:lstStyle/>
        <a:p>
          <a:pPr algn="ctr"/>
          <a:fld id="{046B5466-6870-423F-880B-146DFD8120AD}"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5</xdr:col>
      <xdr:colOff>523062</xdr:colOff>
      <xdr:row>66</xdr:row>
      <xdr:rowOff>215094</xdr:rowOff>
    </xdr:from>
    <xdr:to>
      <xdr:col>5</xdr:col>
      <xdr:colOff>1567062</xdr:colOff>
      <xdr:row>67</xdr:row>
      <xdr:rowOff>253344</xdr:rowOff>
    </xdr:to>
    <xdr:sp macro="" textlink="Stakeholder!C24">
      <xdr:nvSpPr>
        <xdr:cNvPr id="119" name="Textfeld 12" title="Key Partnership">
          <a:extLst>
            <a:ext uri="{FF2B5EF4-FFF2-40B4-BE49-F238E27FC236}">
              <a16:creationId xmlns:a16="http://schemas.microsoft.com/office/drawing/2014/main" id="{00000000-0008-0000-0600-000077000000}"/>
            </a:ext>
          </a:extLst>
        </xdr:cNvPr>
        <xdr:cNvSpPr txBox="1"/>
      </xdr:nvSpPr>
      <xdr:spPr>
        <a:xfrm>
          <a:off x="4733112" y="24437169"/>
          <a:ext cx="1044000" cy="324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wrap="square" lIns="36000" tIns="0" rIns="36000" bIns="0" rtlCol="0" anchor="ctr">
          <a:noAutofit/>
        </a:bodyPr>
        <a:lstStyle/>
        <a:p>
          <a:pPr algn="ctr"/>
          <a:fld id="{A223AC68-263A-46AC-BC87-3E21DA48F964}"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4</xdr:col>
      <xdr:colOff>53815</xdr:colOff>
      <xdr:row>67</xdr:row>
      <xdr:rowOff>201559</xdr:rowOff>
    </xdr:from>
    <xdr:to>
      <xdr:col>5</xdr:col>
      <xdr:colOff>307240</xdr:colOff>
      <xdr:row>68</xdr:row>
      <xdr:rowOff>239809</xdr:rowOff>
    </xdr:to>
    <xdr:sp macro="" textlink="Stakeholder!C9">
      <xdr:nvSpPr>
        <xdr:cNvPr id="120" name="Textfeld 119" title="Key Partnership">
          <a:extLst>
            <a:ext uri="{FF2B5EF4-FFF2-40B4-BE49-F238E27FC236}">
              <a16:creationId xmlns:a16="http://schemas.microsoft.com/office/drawing/2014/main" id="{00000000-0008-0000-0600-000078000000}"/>
            </a:ext>
          </a:extLst>
        </xdr:cNvPr>
        <xdr:cNvSpPr txBox="1"/>
      </xdr:nvSpPr>
      <xdr:spPr>
        <a:xfrm>
          <a:off x="3473290" y="24709384"/>
          <a:ext cx="1044000" cy="324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wrap="square" lIns="36000" tIns="0" rIns="36000" bIns="0" rtlCol="0" anchor="t">
          <a:noAutofit/>
        </a:bodyPr>
        <a:lstStyle/>
        <a:p>
          <a:pPr algn="ctr"/>
          <a:fld id="{7145FD8A-FFDD-4A9D-BCB1-BC2F629AA30D}"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4</xdr:col>
      <xdr:colOff>542581</xdr:colOff>
      <xdr:row>55</xdr:row>
      <xdr:rowOff>266627</xdr:rowOff>
    </xdr:from>
    <xdr:to>
      <xdr:col>5</xdr:col>
      <xdr:colOff>87787</xdr:colOff>
      <xdr:row>63</xdr:row>
      <xdr:rowOff>17511</xdr:rowOff>
    </xdr:to>
    <xdr:cxnSp macro="">
      <xdr:nvCxnSpPr>
        <xdr:cNvPr id="121" name="Gekrümmte Verbindung 120">
          <a:extLst>
            <a:ext uri="{FF2B5EF4-FFF2-40B4-BE49-F238E27FC236}">
              <a16:creationId xmlns:a16="http://schemas.microsoft.com/office/drawing/2014/main" id="{00000000-0008-0000-0600-000079000000}"/>
            </a:ext>
          </a:extLst>
        </xdr:cNvPr>
        <xdr:cNvCxnSpPr>
          <a:stCxn id="90" idx="7"/>
          <a:endCxn id="113" idx="2"/>
        </xdr:cNvCxnSpPr>
      </xdr:nvCxnSpPr>
      <xdr:spPr>
        <a:xfrm rot="16200000" flipV="1">
          <a:off x="3111505" y="22196003"/>
          <a:ext cx="2036884" cy="335781"/>
        </a:xfrm>
        <a:prstGeom prst="curvedConnector3">
          <a:avLst>
            <a:gd name="adj1" fmla="val 50000"/>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4</xdr:col>
      <xdr:colOff>173286</xdr:colOff>
      <xdr:row>59</xdr:row>
      <xdr:rowOff>236457</xdr:rowOff>
    </xdr:from>
    <xdr:to>
      <xdr:col>5</xdr:col>
      <xdr:colOff>426711</xdr:colOff>
      <xdr:row>60</xdr:row>
      <xdr:rowOff>274707</xdr:rowOff>
    </xdr:to>
    <xdr:sp macro="" textlink="Stakeholder!C5">
      <xdr:nvSpPr>
        <xdr:cNvPr id="122" name="Textfeld 121" title="Key Partnership">
          <a:extLst>
            <a:ext uri="{FF2B5EF4-FFF2-40B4-BE49-F238E27FC236}">
              <a16:creationId xmlns:a16="http://schemas.microsoft.com/office/drawing/2014/main" id="{00000000-0008-0000-0600-00007A000000}"/>
            </a:ext>
          </a:extLst>
        </xdr:cNvPr>
        <xdr:cNvSpPr txBox="1"/>
      </xdr:nvSpPr>
      <xdr:spPr>
        <a:xfrm>
          <a:off x="3592761" y="22458282"/>
          <a:ext cx="1044000" cy="324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wrap="square" lIns="36000" tIns="0" rIns="36000" bIns="0" rtlCol="0" anchor="ctr">
          <a:noAutofit/>
        </a:bodyPr>
        <a:lstStyle/>
        <a:p>
          <a:pPr marL="0" indent="0" algn="ctr"/>
          <a:fld id="{AD2C7169-238A-48DA-A35C-701FEC7490D7}" type="TxLink">
            <a:rPr lang="de-CH" sz="1000" b="0">
              <a:solidFill>
                <a:schemeClr val="dk1"/>
              </a:solidFill>
              <a:latin typeface="Calibri Light" panose="020F0302020204030204" pitchFamily="34" charset="0"/>
              <a:ea typeface="+mn-ea"/>
              <a:cs typeface="Calibri Light" panose="020F0302020204030204" pitchFamily="34" charset="0"/>
            </a:rPr>
            <a:pPr marL="0" indent="0" algn="ctr"/>
            <a:t>Groupe 1 </a:t>
          </a:fld>
          <a:endParaRPr lang="de-CH" sz="1000" b="0">
            <a:solidFill>
              <a:schemeClr val="dk1"/>
            </a:solidFill>
            <a:latin typeface="Calibri Light" panose="020F0302020204030204" pitchFamily="34" charset="0"/>
            <a:ea typeface="+mn-ea"/>
            <a:cs typeface="Calibri Light" panose="020F0302020204030204" pitchFamily="34" charset="0"/>
          </a:endParaRPr>
        </a:p>
      </xdr:txBody>
    </xdr:sp>
    <xdr:clientData fLocksWithSheet="0"/>
  </xdr:twoCellAnchor>
  <xdr:oneCellAnchor>
    <xdr:from>
      <xdr:col>4</xdr:col>
      <xdr:colOff>52846</xdr:colOff>
      <xdr:row>53</xdr:row>
      <xdr:rowOff>66675</xdr:rowOff>
    </xdr:from>
    <xdr:ext cx="1218282" cy="311496"/>
    <xdr:sp macro="" textlink="' '!A52">
      <xdr:nvSpPr>
        <xdr:cNvPr id="138" name="Textfeld 137">
          <a:extLst>
            <a:ext uri="{FF2B5EF4-FFF2-40B4-BE49-F238E27FC236}">
              <a16:creationId xmlns:a16="http://schemas.microsoft.com/office/drawing/2014/main" id="{00000000-0008-0000-0600-00008A000000}"/>
            </a:ext>
          </a:extLst>
        </xdr:cNvPr>
        <xdr:cNvSpPr txBox="1"/>
      </xdr:nvSpPr>
      <xdr:spPr>
        <a:xfrm>
          <a:off x="3634246" y="15255875"/>
          <a:ext cx="1218282"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algn="ctr"/>
          <a:fld id="{1FE6B026-E8D7-42F9-A0F2-B2E6B7F953EF}" type="TxLink">
            <a:rPr lang="de-CH" sz="1400" b="1">
              <a:solidFill>
                <a:schemeClr val="tx1">
                  <a:lumMod val="65000"/>
                  <a:lumOff val="35000"/>
                </a:schemeClr>
              </a:solidFill>
              <a:latin typeface="Calibri Light" panose="020F0302020204030204" pitchFamily="34" charset="0"/>
              <a:cs typeface="Calibri Light" panose="020F0302020204030204" pitchFamily="34" charset="0"/>
            </a:rPr>
            <a:pPr algn="ctr"/>
            <a:t>Contexte large</a:t>
          </a:fld>
          <a:endParaRPr lang="de-CH" sz="1400" b="1">
            <a:solidFill>
              <a:schemeClr val="tx1">
                <a:lumMod val="65000"/>
                <a:lumOff val="35000"/>
              </a:schemeClr>
            </a:solidFill>
            <a:latin typeface="Calibri Light" panose="020F0302020204030204" pitchFamily="34" charset="0"/>
            <a:cs typeface="Calibri Light" panose="020F0302020204030204" pitchFamily="34" charset="0"/>
          </a:endParaRPr>
        </a:p>
      </xdr:txBody>
    </xdr:sp>
    <xdr:clientData/>
  </xdr:oneCellAnchor>
  <xdr:oneCellAnchor>
    <xdr:from>
      <xdr:col>4</xdr:col>
      <xdr:colOff>312275</xdr:colOff>
      <xdr:row>61</xdr:row>
      <xdr:rowOff>9776</xdr:rowOff>
    </xdr:from>
    <xdr:ext cx="699422" cy="311496"/>
    <xdr:sp macro="" textlink="' '!A54">
      <xdr:nvSpPr>
        <xdr:cNvPr id="139" name="Textfeld 138">
          <a:extLst>
            <a:ext uri="{FF2B5EF4-FFF2-40B4-BE49-F238E27FC236}">
              <a16:creationId xmlns:a16="http://schemas.microsoft.com/office/drawing/2014/main" id="{00000000-0008-0000-0600-00008B000000}"/>
            </a:ext>
          </a:extLst>
        </xdr:cNvPr>
        <xdr:cNvSpPr txBox="1"/>
      </xdr:nvSpPr>
      <xdr:spPr>
        <a:xfrm>
          <a:off x="3893675" y="17484976"/>
          <a:ext cx="699422"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algn="ctr"/>
          <a:fld id="{B7AA6A3B-F256-4F0C-BF2D-FC6DD9145824}" type="TxLink">
            <a:rPr lang="de-CH" sz="1400" b="1">
              <a:solidFill>
                <a:schemeClr val="tx1">
                  <a:lumMod val="75000"/>
                  <a:lumOff val="25000"/>
                </a:schemeClr>
              </a:solidFill>
              <a:latin typeface="Calibri Light" panose="020F0302020204030204" pitchFamily="34" charset="0"/>
              <a:cs typeface="Calibri Light" panose="020F0302020204030204" pitchFamily="34" charset="0"/>
            </a:rPr>
            <a:pPr algn="ctr"/>
            <a:t>interne</a:t>
          </a:fld>
          <a:endParaRPr lang="de-CH" sz="1400" b="1">
            <a:solidFill>
              <a:schemeClr val="tx1">
                <a:lumMod val="75000"/>
                <a:lumOff val="25000"/>
              </a:schemeClr>
            </a:solidFill>
            <a:latin typeface="Calibri Light" panose="020F0302020204030204" pitchFamily="34" charset="0"/>
            <a:cs typeface="Calibri Light" panose="020F0302020204030204" pitchFamily="34" charset="0"/>
          </a:endParaRPr>
        </a:p>
      </xdr:txBody>
    </xdr:sp>
    <xdr:clientData/>
  </xdr:oneCellAnchor>
  <xdr:twoCellAnchor editAs="oneCell">
    <xdr:from>
      <xdr:col>3</xdr:col>
      <xdr:colOff>678558</xdr:colOff>
      <xdr:row>65</xdr:row>
      <xdr:rowOff>17367</xdr:rowOff>
    </xdr:from>
    <xdr:to>
      <xdr:col>4</xdr:col>
      <xdr:colOff>770040</xdr:colOff>
      <xdr:row>66</xdr:row>
      <xdr:rowOff>105883</xdr:rowOff>
    </xdr:to>
    <xdr:cxnSp macro="">
      <xdr:nvCxnSpPr>
        <xdr:cNvPr id="140" name="Gekrümmte Verbindung 139">
          <a:extLst>
            <a:ext uri="{FF2B5EF4-FFF2-40B4-BE49-F238E27FC236}">
              <a16:creationId xmlns:a16="http://schemas.microsoft.com/office/drawing/2014/main" id="{00000000-0008-0000-0600-00008C000000}"/>
            </a:ext>
          </a:extLst>
        </xdr:cNvPr>
        <xdr:cNvCxnSpPr/>
      </xdr:nvCxnSpPr>
      <xdr:spPr>
        <a:xfrm rot="5400000">
          <a:off x="3599454" y="23737896"/>
          <a:ext cx="374266" cy="805857"/>
        </a:xfrm>
        <a:prstGeom prst="curvedConnector3">
          <a:avLst>
            <a:gd name="adj1" fmla="val 161080"/>
          </a:avLst>
        </a:prstGeom>
        <a:ln w="3175">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4</xdr:col>
      <xdr:colOff>573805</xdr:colOff>
      <xdr:row>65</xdr:row>
      <xdr:rowOff>17367</xdr:rowOff>
    </xdr:from>
    <xdr:to>
      <xdr:col>4</xdr:col>
      <xdr:colOff>770040</xdr:colOff>
      <xdr:row>67</xdr:row>
      <xdr:rowOff>207677</xdr:rowOff>
    </xdr:to>
    <xdr:cxnSp macro="">
      <xdr:nvCxnSpPr>
        <xdr:cNvPr id="141" name="Gekrümmte Verbindung 140">
          <a:extLst>
            <a:ext uri="{FF2B5EF4-FFF2-40B4-BE49-F238E27FC236}">
              <a16:creationId xmlns:a16="http://schemas.microsoft.com/office/drawing/2014/main" id="{00000000-0008-0000-0600-00008D000000}"/>
            </a:ext>
          </a:extLst>
        </xdr:cNvPr>
        <xdr:cNvCxnSpPr/>
      </xdr:nvCxnSpPr>
      <xdr:spPr>
        <a:xfrm rot="5400000">
          <a:off x="3710493" y="24236479"/>
          <a:ext cx="761810" cy="196235"/>
        </a:xfrm>
        <a:prstGeom prst="curvedConnector3">
          <a:avLst>
            <a:gd name="adj1" fmla="val 50000"/>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2</xdr:col>
      <xdr:colOff>1609725</xdr:colOff>
      <xdr:row>64</xdr:row>
      <xdr:rowOff>213491</xdr:rowOff>
    </xdr:from>
    <xdr:to>
      <xdr:col>4</xdr:col>
      <xdr:colOff>553666</xdr:colOff>
      <xdr:row>67</xdr:row>
      <xdr:rowOff>253536</xdr:rowOff>
    </xdr:to>
    <xdr:cxnSp macro="">
      <xdr:nvCxnSpPr>
        <xdr:cNvPr id="142" name="Gekrümmte Verbindung 141">
          <a:extLst>
            <a:ext uri="{FF2B5EF4-FFF2-40B4-BE49-F238E27FC236}">
              <a16:creationId xmlns:a16="http://schemas.microsoft.com/office/drawing/2014/main" id="{00000000-0008-0000-0600-00008E000000}"/>
            </a:ext>
          </a:extLst>
        </xdr:cNvPr>
        <xdr:cNvCxnSpPr/>
      </xdr:nvCxnSpPr>
      <xdr:spPr>
        <a:xfrm rot="5400000">
          <a:off x="2728548" y="23516768"/>
          <a:ext cx="897295" cy="1591891"/>
        </a:xfrm>
        <a:prstGeom prst="curvedConnector2">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4</xdr:col>
      <xdr:colOff>661986</xdr:colOff>
      <xdr:row>59</xdr:row>
      <xdr:rowOff>1773</xdr:rowOff>
    </xdr:from>
    <xdr:to>
      <xdr:col>5</xdr:col>
      <xdr:colOff>1482652</xdr:colOff>
      <xdr:row>62</xdr:row>
      <xdr:rowOff>213637</xdr:rowOff>
    </xdr:to>
    <xdr:cxnSp macro="">
      <xdr:nvCxnSpPr>
        <xdr:cNvPr id="143" name="Gekrümmte Verbindung 142">
          <a:extLst>
            <a:ext uri="{FF2B5EF4-FFF2-40B4-BE49-F238E27FC236}">
              <a16:creationId xmlns:a16="http://schemas.microsoft.com/office/drawing/2014/main" id="{00000000-0008-0000-0600-00008F000000}"/>
            </a:ext>
          </a:extLst>
        </xdr:cNvPr>
        <xdr:cNvCxnSpPr>
          <a:stCxn id="90" idx="0"/>
          <a:endCxn id="107" idx="2"/>
        </xdr:cNvCxnSpPr>
      </xdr:nvCxnSpPr>
      <xdr:spPr>
        <a:xfrm rot="5400000" flipH="1" flipV="1">
          <a:off x="4352525" y="21952534"/>
          <a:ext cx="1069114" cy="1611241"/>
        </a:xfrm>
        <a:prstGeom prst="curvedConnector3">
          <a:avLst>
            <a:gd name="adj1" fmla="val 50000"/>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3</xdr:col>
      <xdr:colOff>356847</xdr:colOff>
      <xdr:row>63</xdr:row>
      <xdr:rowOff>49373</xdr:rowOff>
    </xdr:from>
    <xdr:to>
      <xdr:col>5</xdr:col>
      <xdr:colOff>890928</xdr:colOff>
      <xdr:row>64</xdr:row>
      <xdr:rowOff>132650</xdr:rowOff>
    </xdr:to>
    <xdr:cxnSp macro="">
      <xdr:nvCxnSpPr>
        <xdr:cNvPr id="144" name="Gekrümmte Verbindung 143">
          <a:extLst>
            <a:ext uri="{FF2B5EF4-FFF2-40B4-BE49-F238E27FC236}">
              <a16:creationId xmlns:a16="http://schemas.microsoft.com/office/drawing/2014/main" id="{00000000-0008-0000-0600-000090000000}"/>
            </a:ext>
          </a:extLst>
        </xdr:cNvPr>
        <xdr:cNvCxnSpPr/>
      </xdr:nvCxnSpPr>
      <xdr:spPr>
        <a:xfrm rot="5400000" flipH="1" flipV="1">
          <a:off x="3896949" y="22579196"/>
          <a:ext cx="369027" cy="2039031"/>
        </a:xfrm>
        <a:prstGeom prst="curvedConnector3">
          <a:avLst>
            <a:gd name="adj1" fmla="val 50000"/>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4</xdr:col>
      <xdr:colOff>770040</xdr:colOff>
      <xdr:row>65</xdr:row>
      <xdr:rowOff>17365</xdr:rowOff>
    </xdr:from>
    <xdr:to>
      <xdr:col>5</xdr:col>
      <xdr:colOff>1043052</xdr:colOff>
      <xdr:row>66</xdr:row>
      <xdr:rowOff>221210</xdr:rowOff>
    </xdr:to>
    <xdr:cxnSp macro="">
      <xdr:nvCxnSpPr>
        <xdr:cNvPr id="145" name="Gekrümmte Verbindung 144">
          <a:extLst>
            <a:ext uri="{FF2B5EF4-FFF2-40B4-BE49-F238E27FC236}">
              <a16:creationId xmlns:a16="http://schemas.microsoft.com/office/drawing/2014/main" id="{00000000-0008-0000-0600-000091000000}"/>
            </a:ext>
          </a:extLst>
        </xdr:cNvPr>
        <xdr:cNvCxnSpPr/>
      </xdr:nvCxnSpPr>
      <xdr:spPr>
        <a:xfrm rot="16200000" flipH="1">
          <a:off x="4476511" y="23666694"/>
          <a:ext cx="489595" cy="1063587"/>
        </a:xfrm>
        <a:prstGeom prst="curvedConnector3">
          <a:avLst>
            <a:gd name="adj1" fmla="val 50000"/>
          </a:avLst>
        </a:prstGeom>
        <a:ln>
          <a:headEnd type="triangle" w="med" len="med"/>
          <a:tailEnd type="triangle" w="med" len="med"/>
        </a:ln>
      </xdr:spPr>
      <xdr:style>
        <a:lnRef idx="1">
          <a:schemeClr val="accent2"/>
        </a:lnRef>
        <a:fillRef idx="0">
          <a:schemeClr val="accent2"/>
        </a:fillRef>
        <a:effectRef idx="0">
          <a:schemeClr val="accent2"/>
        </a:effectRef>
        <a:fontRef idx="minor">
          <a:schemeClr val="tx1"/>
        </a:fontRef>
      </xdr:style>
    </xdr:cxnSp>
    <xdr:clientData fLocksWithSheet="0"/>
  </xdr:twoCellAnchor>
  <xdr:twoCellAnchor editAs="oneCell">
    <xdr:from>
      <xdr:col>4</xdr:col>
      <xdr:colOff>693276</xdr:colOff>
      <xdr:row>60</xdr:row>
      <xdr:rowOff>280823</xdr:rowOff>
    </xdr:from>
    <xdr:to>
      <xdr:col>5</xdr:col>
      <xdr:colOff>195840</xdr:colOff>
      <xdr:row>63</xdr:row>
      <xdr:rowOff>66490</xdr:rowOff>
    </xdr:to>
    <xdr:cxnSp macro="">
      <xdr:nvCxnSpPr>
        <xdr:cNvPr id="146" name="Gekrümmte Verbindung 145">
          <a:extLst>
            <a:ext uri="{FF2B5EF4-FFF2-40B4-BE49-F238E27FC236}">
              <a16:creationId xmlns:a16="http://schemas.microsoft.com/office/drawing/2014/main" id="{00000000-0008-0000-0600-000092000000}"/>
            </a:ext>
          </a:extLst>
        </xdr:cNvPr>
        <xdr:cNvCxnSpPr/>
      </xdr:nvCxnSpPr>
      <xdr:spPr>
        <a:xfrm rot="16200000" flipH="1">
          <a:off x="3937862" y="22963287"/>
          <a:ext cx="642917" cy="293139"/>
        </a:xfrm>
        <a:prstGeom prst="curvedConnector3">
          <a:avLst>
            <a:gd name="adj1" fmla="val 50000"/>
          </a:avLst>
        </a:prstGeom>
        <a:ln>
          <a:headEnd type="triangle" w="med" len="med"/>
          <a:tailEnd type="triangle" w="med" len="med"/>
        </a:ln>
      </xdr:spPr>
      <xdr:style>
        <a:lnRef idx="1">
          <a:schemeClr val="accent2"/>
        </a:lnRef>
        <a:fillRef idx="0">
          <a:schemeClr val="accent2"/>
        </a:fillRef>
        <a:effectRef idx="0">
          <a:schemeClr val="accent2"/>
        </a:effectRef>
        <a:fontRef idx="minor">
          <a:schemeClr val="tx1"/>
        </a:fontRef>
      </xdr:style>
    </xdr:cxnSp>
    <xdr:clientData fLocksWithSheet="0"/>
  </xdr:twoCellAnchor>
  <xdr:twoCellAnchor editAs="oneCell">
    <xdr:from>
      <xdr:col>5</xdr:col>
      <xdr:colOff>195839</xdr:colOff>
      <xdr:row>64</xdr:row>
      <xdr:rowOff>213491</xdr:rowOff>
    </xdr:from>
    <xdr:to>
      <xdr:col>5</xdr:col>
      <xdr:colOff>425110</xdr:colOff>
      <xdr:row>65</xdr:row>
      <xdr:rowOff>20093</xdr:rowOff>
    </xdr:to>
    <xdr:cxnSp macro="">
      <xdr:nvCxnSpPr>
        <xdr:cNvPr id="147" name="Gekrümmte Verbindung 146">
          <a:extLst>
            <a:ext uri="{FF2B5EF4-FFF2-40B4-BE49-F238E27FC236}">
              <a16:creationId xmlns:a16="http://schemas.microsoft.com/office/drawing/2014/main" id="{00000000-0008-0000-0600-000093000000}"/>
            </a:ext>
          </a:extLst>
        </xdr:cNvPr>
        <xdr:cNvCxnSpPr/>
      </xdr:nvCxnSpPr>
      <xdr:spPr>
        <a:xfrm rot="16200000" flipH="1">
          <a:off x="4474349" y="23795606"/>
          <a:ext cx="92352" cy="229271"/>
        </a:xfrm>
        <a:prstGeom prst="curvedConnector2">
          <a:avLst/>
        </a:prstGeom>
        <a:ln>
          <a:headEnd type="triangle" w="med" len="med"/>
          <a:tailEnd type="triangle" w="med" len="med"/>
        </a:ln>
      </xdr:spPr>
      <xdr:style>
        <a:lnRef idx="1">
          <a:schemeClr val="accent2"/>
        </a:lnRef>
        <a:fillRef idx="0">
          <a:schemeClr val="accent2"/>
        </a:fillRef>
        <a:effectRef idx="0">
          <a:schemeClr val="accent2"/>
        </a:effectRef>
        <a:fontRef idx="minor">
          <a:schemeClr val="tx1"/>
        </a:fontRef>
      </xdr:style>
    </xdr:cxnSp>
    <xdr:clientData fLocksWithSheet="0"/>
  </xdr:twoCellAnchor>
  <xdr:twoCellAnchor editAs="oneCell">
    <xdr:from>
      <xdr:col>4</xdr:col>
      <xdr:colOff>553666</xdr:colOff>
      <xdr:row>64</xdr:row>
      <xdr:rowOff>213490</xdr:rowOff>
    </xdr:from>
    <xdr:to>
      <xdr:col>4</xdr:col>
      <xdr:colOff>573806</xdr:colOff>
      <xdr:row>67</xdr:row>
      <xdr:rowOff>207675</xdr:rowOff>
    </xdr:to>
    <xdr:cxnSp macro="">
      <xdr:nvCxnSpPr>
        <xdr:cNvPr id="148" name="Gekrümmte Verbindung 147">
          <a:extLst>
            <a:ext uri="{FF2B5EF4-FFF2-40B4-BE49-F238E27FC236}">
              <a16:creationId xmlns:a16="http://schemas.microsoft.com/office/drawing/2014/main" id="{00000000-0008-0000-0600-000094000000}"/>
            </a:ext>
          </a:extLst>
        </xdr:cNvPr>
        <xdr:cNvCxnSpPr/>
      </xdr:nvCxnSpPr>
      <xdr:spPr>
        <a:xfrm rot="16200000" flipH="1">
          <a:off x="3557493" y="24279713"/>
          <a:ext cx="851435" cy="20140"/>
        </a:xfrm>
        <a:prstGeom prst="curvedConnector3">
          <a:avLst>
            <a:gd name="adj1" fmla="val 50000"/>
          </a:avLst>
        </a:prstGeom>
        <a:ln w="3175">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editAs="oneCell">
    <xdr:from>
      <xdr:col>4</xdr:col>
      <xdr:colOff>355987</xdr:colOff>
      <xdr:row>62</xdr:row>
      <xdr:rowOff>213636</xdr:rowOff>
    </xdr:from>
    <xdr:to>
      <xdr:col>5</xdr:col>
      <xdr:colOff>177412</xdr:colOff>
      <xdr:row>64</xdr:row>
      <xdr:rowOff>254136</xdr:rowOff>
    </xdr:to>
    <xdr:sp macro="" textlink="' '!A55">
      <xdr:nvSpPr>
        <xdr:cNvPr id="90" name="Ellipse 89">
          <a:extLst>
            <a:ext uri="{FF2B5EF4-FFF2-40B4-BE49-F238E27FC236}">
              <a16:creationId xmlns:a16="http://schemas.microsoft.com/office/drawing/2014/main" id="{00000000-0008-0000-0600-00005A000000}"/>
            </a:ext>
          </a:extLst>
        </xdr:cNvPr>
        <xdr:cNvSpPr>
          <a:spLocks/>
        </xdr:cNvSpPr>
      </xdr:nvSpPr>
      <xdr:spPr>
        <a:xfrm>
          <a:off x="3775462" y="23292711"/>
          <a:ext cx="612000" cy="612000"/>
        </a:xfrm>
        <a:prstGeom prst="ellipse">
          <a:avLst/>
        </a:prstGeom>
        <a:ln>
          <a:noFill/>
        </a:ln>
        <a:effectLst/>
      </xdr:spPr>
      <xdr:style>
        <a:lnRef idx="1">
          <a:schemeClr val="dk1"/>
        </a:lnRef>
        <a:fillRef idx="2">
          <a:schemeClr val="dk1"/>
        </a:fillRef>
        <a:effectRef idx="1">
          <a:schemeClr val="dk1"/>
        </a:effectRef>
        <a:fontRef idx="minor">
          <a:schemeClr val="dk1"/>
        </a:fontRef>
      </xdr:style>
      <xdr:txBody>
        <a:bodyPr vertOverflow="clip" horzOverflow="clip" lIns="0" tIns="0" rIns="0" bIns="0" rtlCol="0" anchor="ctr" anchorCtr="0">
          <a:noAutofit/>
        </a:bodyPr>
        <a:lstStyle/>
        <a:p>
          <a:pPr algn="ctr"/>
          <a:fld id="{E6231127-6C08-4D6F-8967-184EA1D91DF2}" type="TxLink">
            <a:rPr lang="de-CH" sz="1400" b="1">
              <a:solidFill>
                <a:srgbClr val="C00000"/>
              </a:solidFill>
              <a:latin typeface="Calibri Light" panose="020F0302020204030204" pitchFamily="34" charset="0"/>
              <a:cs typeface="Calibri Light" panose="020F0302020204030204" pitchFamily="34" charset="0"/>
            </a:rPr>
            <a:pPr algn="ctr"/>
            <a:t>Nous</a:t>
          </a:fld>
          <a:endParaRPr lang="de-CH" sz="1400" b="1">
            <a:solidFill>
              <a:srgbClr val="C00000"/>
            </a:solidFill>
            <a:latin typeface="Calibri Light" panose="020F0302020204030204" pitchFamily="34" charset="0"/>
            <a:cs typeface="Calibri Light" panose="020F0302020204030204" pitchFamily="34" charset="0"/>
          </a:endParaRPr>
        </a:p>
      </xdr:txBody>
    </xdr:sp>
    <xdr:clientData/>
  </xdr:twoCellAnchor>
  <xdr:twoCellAnchor editAs="oneCell">
    <xdr:from>
      <xdr:col>0</xdr:col>
      <xdr:colOff>66675</xdr:colOff>
      <xdr:row>23</xdr:row>
      <xdr:rowOff>0</xdr:rowOff>
    </xdr:from>
    <xdr:to>
      <xdr:col>0</xdr:col>
      <xdr:colOff>390675</xdr:colOff>
      <xdr:row>24</xdr:row>
      <xdr:rowOff>30190</xdr:rowOff>
    </xdr:to>
    <xdr:grpSp>
      <xdr:nvGrpSpPr>
        <xdr:cNvPr id="152" name="Gruppieren 151">
          <a:hlinkClick xmlns:r="http://schemas.openxmlformats.org/officeDocument/2006/relationships" r:id="rId4"/>
          <a:extLst>
            <a:ext uri="{FF2B5EF4-FFF2-40B4-BE49-F238E27FC236}">
              <a16:creationId xmlns:a16="http://schemas.microsoft.com/office/drawing/2014/main" id="{00000000-0008-0000-0600-000098000000}"/>
            </a:ext>
          </a:extLst>
        </xdr:cNvPr>
        <xdr:cNvGrpSpPr/>
      </xdr:nvGrpSpPr>
      <xdr:grpSpPr>
        <a:xfrm>
          <a:off x="66675" y="6949440"/>
          <a:ext cx="324000" cy="327370"/>
          <a:chOff x="66675" y="4972050"/>
          <a:chExt cx="324000" cy="325465"/>
        </a:xfrm>
      </xdr:grpSpPr>
      <xdr:sp macro="" textlink="">
        <xdr:nvSpPr>
          <xdr:cNvPr id="153" name="Rechteck 152">
            <a:extLst>
              <a:ext uri="{FF2B5EF4-FFF2-40B4-BE49-F238E27FC236}">
                <a16:creationId xmlns:a16="http://schemas.microsoft.com/office/drawing/2014/main" id="{00000000-0008-0000-0600-000099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154" name="Pfeil nach oben 153">
            <a:extLst>
              <a:ext uri="{FF2B5EF4-FFF2-40B4-BE49-F238E27FC236}">
                <a16:creationId xmlns:a16="http://schemas.microsoft.com/office/drawing/2014/main" id="{00000000-0008-0000-0600-00009A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0</xdr:col>
      <xdr:colOff>66675</xdr:colOff>
      <xdr:row>46</xdr:row>
      <xdr:rowOff>219075</xdr:rowOff>
    </xdr:from>
    <xdr:to>
      <xdr:col>0</xdr:col>
      <xdr:colOff>390675</xdr:colOff>
      <xdr:row>47</xdr:row>
      <xdr:rowOff>258790</xdr:rowOff>
    </xdr:to>
    <xdr:grpSp>
      <xdr:nvGrpSpPr>
        <xdr:cNvPr id="155" name="Gruppieren 154">
          <a:hlinkClick xmlns:r="http://schemas.openxmlformats.org/officeDocument/2006/relationships" r:id="rId4"/>
          <a:extLst>
            <a:ext uri="{FF2B5EF4-FFF2-40B4-BE49-F238E27FC236}">
              <a16:creationId xmlns:a16="http://schemas.microsoft.com/office/drawing/2014/main" id="{00000000-0008-0000-0600-00009B000000}"/>
            </a:ext>
          </a:extLst>
        </xdr:cNvPr>
        <xdr:cNvGrpSpPr/>
      </xdr:nvGrpSpPr>
      <xdr:grpSpPr>
        <a:xfrm>
          <a:off x="66675" y="13569315"/>
          <a:ext cx="324000" cy="321655"/>
          <a:chOff x="66675" y="4972050"/>
          <a:chExt cx="324000" cy="325465"/>
        </a:xfrm>
      </xdr:grpSpPr>
      <xdr:sp macro="" textlink="">
        <xdr:nvSpPr>
          <xdr:cNvPr id="156" name="Rechteck 155">
            <a:extLst>
              <a:ext uri="{FF2B5EF4-FFF2-40B4-BE49-F238E27FC236}">
                <a16:creationId xmlns:a16="http://schemas.microsoft.com/office/drawing/2014/main" id="{00000000-0008-0000-0600-00009C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157" name="Pfeil nach oben 156">
            <a:extLst>
              <a:ext uri="{FF2B5EF4-FFF2-40B4-BE49-F238E27FC236}">
                <a16:creationId xmlns:a16="http://schemas.microsoft.com/office/drawing/2014/main" id="{00000000-0008-0000-0600-00009D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0</xdr:col>
      <xdr:colOff>66675</xdr:colOff>
      <xdr:row>73</xdr:row>
      <xdr:rowOff>247650</xdr:rowOff>
    </xdr:from>
    <xdr:to>
      <xdr:col>0</xdr:col>
      <xdr:colOff>390675</xdr:colOff>
      <xdr:row>75</xdr:row>
      <xdr:rowOff>1615</xdr:rowOff>
    </xdr:to>
    <xdr:grpSp>
      <xdr:nvGrpSpPr>
        <xdr:cNvPr id="158" name="Gruppieren 157">
          <a:hlinkClick xmlns:r="http://schemas.openxmlformats.org/officeDocument/2006/relationships" r:id="rId4"/>
          <a:extLst>
            <a:ext uri="{FF2B5EF4-FFF2-40B4-BE49-F238E27FC236}">
              <a16:creationId xmlns:a16="http://schemas.microsoft.com/office/drawing/2014/main" id="{00000000-0008-0000-0600-00009E000000}"/>
            </a:ext>
          </a:extLst>
        </xdr:cNvPr>
        <xdr:cNvGrpSpPr/>
      </xdr:nvGrpSpPr>
      <xdr:grpSpPr>
        <a:xfrm>
          <a:off x="66675" y="20935950"/>
          <a:ext cx="324000" cy="317845"/>
          <a:chOff x="66675" y="4972050"/>
          <a:chExt cx="324000" cy="325465"/>
        </a:xfrm>
      </xdr:grpSpPr>
      <xdr:sp macro="" textlink="">
        <xdr:nvSpPr>
          <xdr:cNvPr id="159" name="Rechteck 158">
            <a:extLst>
              <a:ext uri="{FF2B5EF4-FFF2-40B4-BE49-F238E27FC236}">
                <a16:creationId xmlns:a16="http://schemas.microsoft.com/office/drawing/2014/main" id="{00000000-0008-0000-0600-00009F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160" name="Pfeil nach oben 159">
            <a:extLst>
              <a:ext uri="{FF2B5EF4-FFF2-40B4-BE49-F238E27FC236}">
                <a16:creationId xmlns:a16="http://schemas.microsoft.com/office/drawing/2014/main" id="{00000000-0008-0000-0600-0000A0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1</xdr:col>
      <xdr:colOff>136337</xdr:colOff>
      <xdr:row>25</xdr:row>
      <xdr:rowOff>190500</xdr:rowOff>
    </xdr:from>
    <xdr:to>
      <xdr:col>7</xdr:col>
      <xdr:colOff>250453</xdr:colOff>
      <xdr:row>48</xdr:row>
      <xdr:rowOff>38100</xdr:rowOff>
    </xdr:to>
    <xdr:graphicFrame macro="">
      <xdr:nvGraphicFramePr>
        <xdr:cNvPr id="75" name="Diagramm 74">
          <a:extLst>
            <a:ext uri="{FF2B5EF4-FFF2-40B4-BE49-F238E27FC236}">
              <a16:creationId xmlns:a16="http://schemas.microsoft.com/office/drawing/2014/main" id="{00000000-0008-0000-0600-00004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0</xdr:col>
      <xdr:colOff>66675</xdr:colOff>
      <xdr:row>48</xdr:row>
      <xdr:rowOff>0</xdr:rowOff>
    </xdr:from>
    <xdr:to>
      <xdr:col>0</xdr:col>
      <xdr:colOff>390675</xdr:colOff>
      <xdr:row>50</xdr:row>
      <xdr:rowOff>30190</xdr:rowOff>
    </xdr:to>
    <xdr:grpSp>
      <xdr:nvGrpSpPr>
        <xdr:cNvPr id="161" name="Gruppieren 160">
          <a:hlinkClick xmlns:r="http://schemas.openxmlformats.org/officeDocument/2006/relationships" r:id="rId6"/>
          <a:extLst>
            <a:ext uri="{FF2B5EF4-FFF2-40B4-BE49-F238E27FC236}">
              <a16:creationId xmlns:a16="http://schemas.microsoft.com/office/drawing/2014/main" id="{00000000-0008-0000-0600-0000A1000000}"/>
            </a:ext>
          </a:extLst>
        </xdr:cNvPr>
        <xdr:cNvGrpSpPr/>
      </xdr:nvGrpSpPr>
      <xdr:grpSpPr>
        <a:xfrm>
          <a:off x="66675" y="13914120"/>
          <a:ext cx="324000" cy="319750"/>
          <a:chOff x="9505950" y="828675"/>
          <a:chExt cx="324000" cy="325465"/>
        </a:xfrm>
      </xdr:grpSpPr>
      <xdr:sp macro="" textlink="">
        <xdr:nvSpPr>
          <xdr:cNvPr id="162" name="Rechteck 161">
            <a:extLst>
              <a:ext uri="{FF2B5EF4-FFF2-40B4-BE49-F238E27FC236}">
                <a16:creationId xmlns:a16="http://schemas.microsoft.com/office/drawing/2014/main" id="{00000000-0008-0000-0600-0000A2000000}"/>
              </a:ext>
            </a:extLst>
          </xdr:cNvPr>
          <xdr:cNvSpPr>
            <a:spLocks noChangeAspect="1"/>
          </xdr:cNvSpPr>
        </xdr:nvSpPr>
        <xdr:spPr>
          <a:xfrm>
            <a:off x="9505950" y="828675"/>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163" name="Pfeil nach oben 162">
            <a:extLst>
              <a:ext uri="{FF2B5EF4-FFF2-40B4-BE49-F238E27FC236}">
                <a16:creationId xmlns:a16="http://schemas.microsoft.com/office/drawing/2014/main" id="{00000000-0008-0000-0600-0000A3000000}"/>
              </a:ext>
            </a:extLst>
          </xdr:cNvPr>
          <xdr:cNvSpPr>
            <a:spLocks noChangeAspect="1"/>
          </xdr:cNvSpPr>
        </xdr:nvSpPr>
        <xdr:spPr>
          <a:xfrm flipV="1">
            <a:off x="9578435" y="901407"/>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xdr:twoCellAnchor>
  <xdr:twoCellAnchor editAs="oneCell">
    <xdr:from>
      <xdr:col>0</xdr:col>
      <xdr:colOff>76200</xdr:colOff>
      <xdr:row>0</xdr:row>
      <xdr:rowOff>104775</xdr:rowOff>
    </xdr:from>
    <xdr:to>
      <xdr:col>0</xdr:col>
      <xdr:colOff>400200</xdr:colOff>
      <xdr:row>0</xdr:row>
      <xdr:rowOff>430240</xdr:rowOff>
    </xdr:to>
    <xdr:grpSp>
      <xdr:nvGrpSpPr>
        <xdr:cNvPr id="123" name="Gruppieren 122">
          <a:hlinkClick xmlns:r="http://schemas.openxmlformats.org/officeDocument/2006/relationships" r:id="rId7"/>
          <a:extLst>
            <a:ext uri="{FF2B5EF4-FFF2-40B4-BE49-F238E27FC236}">
              <a16:creationId xmlns:a16="http://schemas.microsoft.com/office/drawing/2014/main" id="{00000000-0008-0000-0600-00007B000000}"/>
            </a:ext>
          </a:extLst>
        </xdr:cNvPr>
        <xdr:cNvGrpSpPr/>
      </xdr:nvGrpSpPr>
      <xdr:grpSpPr>
        <a:xfrm>
          <a:off x="76200" y="104775"/>
          <a:ext cx="324000" cy="325465"/>
          <a:chOff x="9191625" y="3009900"/>
          <a:chExt cx="324000" cy="325465"/>
        </a:xfrm>
      </xdr:grpSpPr>
      <xdr:sp macro="" textlink="">
        <xdr:nvSpPr>
          <xdr:cNvPr id="124" name="Rechteck 123">
            <a:extLst>
              <a:ext uri="{FF2B5EF4-FFF2-40B4-BE49-F238E27FC236}">
                <a16:creationId xmlns:a16="http://schemas.microsoft.com/office/drawing/2014/main" id="{00000000-0008-0000-0600-00007C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125" name="Pfeil nach links 124">
            <a:extLst>
              <a:ext uri="{FF2B5EF4-FFF2-40B4-BE49-F238E27FC236}">
                <a16:creationId xmlns:a16="http://schemas.microsoft.com/office/drawing/2014/main" id="{00000000-0008-0000-0600-00007D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7</xdr:col>
          <xdr:colOff>1630680</xdr:colOff>
          <xdr:row>0</xdr:row>
          <xdr:rowOff>0</xdr:rowOff>
        </xdr:from>
        <xdr:to>
          <xdr:col>9</xdr:col>
          <xdr:colOff>470535</xdr:colOff>
          <xdr:row>0</xdr:row>
          <xdr:rowOff>533400</xdr:rowOff>
        </xdr:to>
        <xdr:pic>
          <xdr:nvPicPr>
            <xdr:cNvPr id="126" name="Grafik 59">
              <a:extLst>
                <a:ext uri="{FF2B5EF4-FFF2-40B4-BE49-F238E27FC236}">
                  <a16:creationId xmlns:a16="http://schemas.microsoft.com/office/drawing/2014/main" id="{00000000-0008-0000-0600-00007E000000}"/>
                </a:ext>
              </a:extLst>
            </xdr:cNvPr>
            <xdr:cNvPicPr>
              <a:picLocks noChangeAspect="1" noChangeArrowheads="1"/>
              <a:extLst>
                <a:ext uri="{84589F7E-364E-4C9E-8A38-B11213B215E9}">
                  <a14:cameraTool cellRange="Logo!$D$6" spid="_x0000_s97312"/>
                </a:ext>
              </a:extLst>
            </xdr:cNvPicPr>
          </xdr:nvPicPr>
          <xdr:blipFill>
            <a:blip xmlns:r="http://schemas.openxmlformats.org/officeDocument/2006/relationships" r:embed="rId8"/>
            <a:srcRect/>
            <a:stretch>
              <a:fillRect/>
            </a:stretch>
          </xdr:blipFill>
          <xdr:spPr bwMode="auto">
            <a:xfrm>
              <a:off x="8892540" y="0"/>
              <a:ext cx="2268855" cy="533400"/>
            </a:xfrm>
            <a:prstGeom prst="rect">
              <a:avLst/>
            </a:prstGeom>
            <a:solidFill>
              <a:schemeClr val="bg1"/>
            </a:solidFill>
            <a:ln w="9525">
              <a:noFill/>
              <a:miter lim="800000"/>
              <a:headEnd/>
              <a:tailEnd/>
            </a:ln>
          </xdr:spPr>
        </xdr:pic>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8</xdr:col>
      <xdr:colOff>260985</xdr:colOff>
      <xdr:row>2</xdr:row>
      <xdr:rowOff>47625</xdr:rowOff>
    </xdr:from>
    <xdr:to>
      <xdr:col>8</xdr:col>
      <xdr:colOff>433785</xdr:colOff>
      <xdr:row>2</xdr:row>
      <xdr:rowOff>220425</xdr:rowOff>
    </xdr:to>
    <xdr:grpSp>
      <xdr:nvGrpSpPr>
        <xdr:cNvPr id="53" name="Gruppieren 52">
          <a:hlinkClick xmlns:r="http://schemas.openxmlformats.org/officeDocument/2006/relationships" r:id="rId1"/>
          <a:extLst>
            <a:ext uri="{FF2B5EF4-FFF2-40B4-BE49-F238E27FC236}">
              <a16:creationId xmlns:a16="http://schemas.microsoft.com/office/drawing/2014/main" id="{00000000-0008-0000-0700-000035000000}"/>
            </a:ext>
          </a:extLst>
        </xdr:cNvPr>
        <xdr:cNvGrpSpPr/>
      </xdr:nvGrpSpPr>
      <xdr:grpSpPr>
        <a:xfrm>
          <a:off x="10768965" y="634365"/>
          <a:ext cx="172800" cy="172800"/>
          <a:chOff x="8105775" y="571500"/>
          <a:chExt cx="172800" cy="172800"/>
        </a:xfrm>
      </xdr:grpSpPr>
      <xdr:sp macro="" textlink="">
        <xdr:nvSpPr>
          <xdr:cNvPr id="54" name="Rechteck 53">
            <a:extLst>
              <a:ext uri="{FF2B5EF4-FFF2-40B4-BE49-F238E27FC236}">
                <a16:creationId xmlns:a16="http://schemas.microsoft.com/office/drawing/2014/main" id="{00000000-0008-0000-0700-000036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55" name="Textfeld 54">
            <a:extLst>
              <a:ext uri="{FF2B5EF4-FFF2-40B4-BE49-F238E27FC236}">
                <a16:creationId xmlns:a16="http://schemas.microsoft.com/office/drawing/2014/main" id="{00000000-0008-0000-0700-000037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Calibri Light" panose="020F0302020204030204" pitchFamily="34" charset="0"/>
                <a:cs typeface="Calibri Light" panose="020F0302020204030204" pitchFamily="34" charset="0"/>
              </a:rPr>
              <a:t>?</a:t>
            </a:r>
          </a:p>
        </xdr:txBody>
      </xdr:sp>
    </xdr:grpSp>
    <xdr:clientData fPrintsWithSheet="0"/>
  </xdr:twoCellAnchor>
  <xdr:twoCellAnchor editAs="oneCell">
    <xdr:from>
      <xdr:col>0</xdr:col>
      <xdr:colOff>57150</xdr:colOff>
      <xdr:row>30</xdr:row>
      <xdr:rowOff>266700</xdr:rowOff>
    </xdr:from>
    <xdr:to>
      <xdr:col>0</xdr:col>
      <xdr:colOff>381150</xdr:colOff>
      <xdr:row>32</xdr:row>
      <xdr:rowOff>1615</xdr:rowOff>
    </xdr:to>
    <xdr:grpSp>
      <xdr:nvGrpSpPr>
        <xdr:cNvPr id="103" name="Gruppieren 102">
          <a:hlinkClick xmlns:r="http://schemas.openxmlformats.org/officeDocument/2006/relationships" r:id="rId2"/>
          <a:extLst>
            <a:ext uri="{FF2B5EF4-FFF2-40B4-BE49-F238E27FC236}">
              <a16:creationId xmlns:a16="http://schemas.microsoft.com/office/drawing/2014/main" id="{00000000-0008-0000-0700-000067000000}"/>
            </a:ext>
          </a:extLst>
        </xdr:cNvPr>
        <xdr:cNvGrpSpPr/>
      </xdr:nvGrpSpPr>
      <xdr:grpSpPr>
        <a:xfrm>
          <a:off x="57150" y="12131040"/>
          <a:ext cx="324000" cy="329275"/>
          <a:chOff x="66675" y="4972050"/>
          <a:chExt cx="324000" cy="325465"/>
        </a:xfrm>
      </xdr:grpSpPr>
      <xdr:sp macro="" textlink="">
        <xdr:nvSpPr>
          <xdr:cNvPr id="104" name="Rechteck 103">
            <a:extLst>
              <a:ext uri="{FF2B5EF4-FFF2-40B4-BE49-F238E27FC236}">
                <a16:creationId xmlns:a16="http://schemas.microsoft.com/office/drawing/2014/main" id="{00000000-0008-0000-0700-000068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105" name="Pfeil nach oben 104">
            <a:extLst>
              <a:ext uri="{FF2B5EF4-FFF2-40B4-BE49-F238E27FC236}">
                <a16:creationId xmlns:a16="http://schemas.microsoft.com/office/drawing/2014/main" id="{00000000-0008-0000-0700-000069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0</xdr:col>
      <xdr:colOff>57150</xdr:colOff>
      <xdr:row>17</xdr:row>
      <xdr:rowOff>209550</xdr:rowOff>
    </xdr:from>
    <xdr:to>
      <xdr:col>0</xdr:col>
      <xdr:colOff>381150</xdr:colOff>
      <xdr:row>19</xdr:row>
      <xdr:rowOff>1615</xdr:rowOff>
    </xdr:to>
    <xdr:grpSp>
      <xdr:nvGrpSpPr>
        <xdr:cNvPr id="130" name="Gruppieren 129">
          <a:hlinkClick xmlns:r="http://schemas.openxmlformats.org/officeDocument/2006/relationships" r:id="rId2"/>
          <a:extLst>
            <a:ext uri="{FF2B5EF4-FFF2-40B4-BE49-F238E27FC236}">
              <a16:creationId xmlns:a16="http://schemas.microsoft.com/office/drawing/2014/main" id="{00000000-0008-0000-0700-000082000000}"/>
            </a:ext>
          </a:extLst>
        </xdr:cNvPr>
        <xdr:cNvGrpSpPr/>
      </xdr:nvGrpSpPr>
      <xdr:grpSpPr>
        <a:xfrm>
          <a:off x="57150" y="8172450"/>
          <a:ext cx="324000" cy="325465"/>
          <a:chOff x="66675" y="4972050"/>
          <a:chExt cx="324000" cy="325465"/>
        </a:xfrm>
      </xdr:grpSpPr>
      <xdr:sp macro="" textlink="">
        <xdr:nvSpPr>
          <xdr:cNvPr id="131" name="Rechteck 130">
            <a:extLst>
              <a:ext uri="{FF2B5EF4-FFF2-40B4-BE49-F238E27FC236}">
                <a16:creationId xmlns:a16="http://schemas.microsoft.com/office/drawing/2014/main" id="{00000000-0008-0000-0700-000083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132" name="Pfeil nach oben 131">
            <a:extLst>
              <a:ext uri="{FF2B5EF4-FFF2-40B4-BE49-F238E27FC236}">
                <a16:creationId xmlns:a16="http://schemas.microsoft.com/office/drawing/2014/main" id="{00000000-0008-0000-0700-000084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0</xdr:col>
      <xdr:colOff>57150</xdr:colOff>
      <xdr:row>45</xdr:row>
      <xdr:rowOff>209550</xdr:rowOff>
    </xdr:from>
    <xdr:to>
      <xdr:col>0</xdr:col>
      <xdr:colOff>381150</xdr:colOff>
      <xdr:row>47</xdr:row>
      <xdr:rowOff>1615</xdr:rowOff>
    </xdr:to>
    <xdr:grpSp>
      <xdr:nvGrpSpPr>
        <xdr:cNvPr id="133" name="Gruppieren 132">
          <a:hlinkClick xmlns:r="http://schemas.openxmlformats.org/officeDocument/2006/relationships" r:id="rId2"/>
          <a:extLst>
            <a:ext uri="{FF2B5EF4-FFF2-40B4-BE49-F238E27FC236}">
              <a16:creationId xmlns:a16="http://schemas.microsoft.com/office/drawing/2014/main" id="{00000000-0008-0000-0700-000085000000}"/>
            </a:ext>
          </a:extLst>
        </xdr:cNvPr>
        <xdr:cNvGrpSpPr/>
      </xdr:nvGrpSpPr>
      <xdr:grpSpPr>
        <a:xfrm>
          <a:off x="57150" y="16569690"/>
          <a:ext cx="324000" cy="325465"/>
          <a:chOff x="66675" y="4972050"/>
          <a:chExt cx="324000" cy="325465"/>
        </a:xfrm>
      </xdr:grpSpPr>
      <xdr:sp macro="" textlink="">
        <xdr:nvSpPr>
          <xdr:cNvPr id="134" name="Rechteck 133">
            <a:extLst>
              <a:ext uri="{FF2B5EF4-FFF2-40B4-BE49-F238E27FC236}">
                <a16:creationId xmlns:a16="http://schemas.microsoft.com/office/drawing/2014/main" id="{00000000-0008-0000-0700-000086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135" name="Pfeil nach oben 134">
            <a:extLst>
              <a:ext uri="{FF2B5EF4-FFF2-40B4-BE49-F238E27FC236}">
                <a16:creationId xmlns:a16="http://schemas.microsoft.com/office/drawing/2014/main" id="{00000000-0008-0000-0700-000087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0</xdr:col>
      <xdr:colOff>57150</xdr:colOff>
      <xdr:row>59</xdr:row>
      <xdr:rowOff>209550</xdr:rowOff>
    </xdr:from>
    <xdr:to>
      <xdr:col>0</xdr:col>
      <xdr:colOff>381150</xdr:colOff>
      <xdr:row>61</xdr:row>
      <xdr:rowOff>1615</xdr:rowOff>
    </xdr:to>
    <xdr:grpSp>
      <xdr:nvGrpSpPr>
        <xdr:cNvPr id="136" name="Gruppieren 135">
          <a:hlinkClick xmlns:r="http://schemas.openxmlformats.org/officeDocument/2006/relationships" r:id="rId2"/>
          <a:extLst>
            <a:ext uri="{FF2B5EF4-FFF2-40B4-BE49-F238E27FC236}">
              <a16:creationId xmlns:a16="http://schemas.microsoft.com/office/drawing/2014/main" id="{00000000-0008-0000-0700-000088000000}"/>
            </a:ext>
          </a:extLst>
        </xdr:cNvPr>
        <xdr:cNvGrpSpPr/>
      </xdr:nvGrpSpPr>
      <xdr:grpSpPr>
        <a:xfrm>
          <a:off x="57150" y="20768310"/>
          <a:ext cx="324000" cy="325465"/>
          <a:chOff x="66675" y="4972050"/>
          <a:chExt cx="324000" cy="325465"/>
        </a:xfrm>
      </xdr:grpSpPr>
      <xdr:sp macro="" textlink="">
        <xdr:nvSpPr>
          <xdr:cNvPr id="137" name="Rechteck 136">
            <a:extLst>
              <a:ext uri="{FF2B5EF4-FFF2-40B4-BE49-F238E27FC236}">
                <a16:creationId xmlns:a16="http://schemas.microsoft.com/office/drawing/2014/main" id="{00000000-0008-0000-0700-000089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138" name="Pfeil nach oben 137">
            <a:extLst>
              <a:ext uri="{FF2B5EF4-FFF2-40B4-BE49-F238E27FC236}">
                <a16:creationId xmlns:a16="http://schemas.microsoft.com/office/drawing/2014/main" id="{00000000-0008-0000-0700-00008A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0</xdr:col>
      <xdr:colOff>57150</xdr:colOff>
      <xdr:row>73</xdr:row>
      <xdr:rowOff>209550</xdr:rowOff>
    </xdr:from>
    <xdr:to>
      <xdr:col>0</xdr:col>
      <xdr:colOff>381150</xdr:colOff>
      <xdr:row>75</xdr:row>
      <xdr:rowOff>1615</xdr:rowOff>
    </xdr:to>
    <xdr:grpSp>
      <xdr:nvGrpSpPr>
        <xdr:cNvPr id="139" name="Gruppieren 138">
          <a:hlinkClick xmlns:r="http://schemas.openxmlformats.org/officeDocument/2006/relationships" r:id="rId2"/>
          <a:extLst>
            <a:ext uri="{FF2B5EF4-FFF2-40B4-BE49-F238E27FC236}">
              <a16:creationId xmlns:a16="http://schemas.microsoft.com/office/drawing/2014/main" id="{00000000-0008-0000-0700-00008B000000}"/>
            </a:ext>
          </a:extLst>
        </xdr:cNvPr>
        <xdr:cNvGrpSpPr/>
      </xdr:nvGrpSpPr>
      <xdr:grpSpPr>
        <a:xfrm>
          <a:off x="57150" y="24966930"/>
          <a:ext cx="324000" cy="325465"/>
          <a:chOff x="66675" y="4972050"/>
          <a:chExt cx="324000" cy="325465"/>
        </a:xfrm>
      </xdr:grpSpPr>
      <xdr:sp macro="" textlink="">
        <xdr:nvSpPr>
          <xdr:cNvPr id="140" name="Rechteck 139">
            <a:extLst>
              <a:ext uri="{FF2B5EF4-FFF2-40B4-BE49-F238E27FC236}">
                <a16:creationId xmlns:a16="http://schemas.microsoft.com/office/drawing/2014/main" id="{00000000-0008-0000-0700-00008C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141" name="Pfeil nach oben 140">
            <a:extLst>
              <a:ext uri="{FF2B5EF4-FFF2-40B4-BE49-F238E27FC236}">
                <a16:creationId xmlns:a16="http://schemas.microsoft.com/office/drawing/2014/main" id="{00000000-0008-0000-0700-00008D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0</xdr:col>
      <xdr:colOff>57150</xdr:colOff>
      <xdr:row>87</xdr:row>
      <xdr:rowOff>209550</xdr:rowOff>
    </xdr:from>
    <xdr:to>
      <xdr:col>0</xdr:col>
      <xdr:colOff>381150</xdr:colOff>
      <xdr:row>89</xdr:row>
      <xdr:rowOff>1615</xdr:rowOff>
    </xdr:to>
    <xdr:grpSp>
      <xdr:nvGrpSpPr>
        <xdr:cNvPr id="142" name="Gruppieren 141">
          <a:hlinkClick xmlns:r="http://schemas.openxmlformats.org/officeDocument/2006/relationships" r:id="rId2"/>
          <a:extLst>
            <a:ext uri="{FF2B5EF4-FFF2-40B4-BE49-F238E27FC236}">
              <a16:creationId xmlns:a16="http://schemas.microsoft.com/office/drawing/2014/main" id="{00000000-0008-0000-0700-00008E000000}"/>
            </a:ext>
          </a:extLst>
        </xdr:cNvPr>
        <xdr:cNvGrpSpPr/>
      </xdr:nvGrpSpPr>
      <xdr:grpSpPr>
        <a:xfrm>
          <a:off x="57150" y="29165550"/>
          <a:ext cx="324000" cy="325465"/>
          <a:chOff x="66675" y="4972050"/>
          <a:chExt cx="324000" cy="325465"/>
        </a:xfrm>
      </xdr:grpSpPr>
      <xdr:sp macro="" textlink="">
        <xdr:nvSpPr>
          <xdr:cNvPr id="143" name="Rechteck 142">
            <a:extLst>
              <a:ext uri="{FF2B5EF4-FFF2-40B4-BE49-F238E27FC236}">
                <a16:creationId xmlns:a16="http://schemas.microsoft.com/office/drawing/2014/main" id="{00000000-0008-0000-0700-00008F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144" name="Pfeil nach oben 143">
            <a:extLst>
              <a:ext uri="{FF2B5EF4-FFF2-40B4-BE49-F238E27FC236}">
                <a16:creationId xmlns:a16="http://schemas.microsoft.com/office/drawing/2014/main" id="{00000000-0008-0000-0700-000090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0</xdr:col>
      <xdr:colOff>57150</xdr:colOff>
      <xdr:row>101</xdr:row>
      <xdr:rowOff>209550</xdr:rowOff>
    </xdr:from>
    <xdr:to>
      <xdr:col>0</xdr:col>
      <xdr:colOff>381150</xdr:colOff>
      <xdr:row>103</xdr:row>
      <xdr:rowOff>1615</xdr:rowOff>
    </xdr:to>
    <xdr:grpSp>
      <xdr:nvGrpSpPr>
        <xdr:cNvPr id="145" name="Gruppieren 144">
          <a:hlinkClick xmlns:r="http://schemas.openxmlformats.org/officeDocument/2006/relationships" r:id="rId2"/>
          <a:extLst>
            <a:ext uri="{FF2B5EF4-FFF2-40B4-BE49-F238E27FC236}">
              <a16:creationId xmlns:a16="http://schemas.microsoft.com/office/drawing/2014/main" id="{00000000-0008-0000-0700-000091000000}"/>
            </a:ext>
          </a:extLst>
        </xdr:cNvPr>
        <xdr:cNvGrpSpPr/>
      </xdr:nvGrpSpPr>
      <xdr:grpSpPr>
        <a:xfrm>
          <a:off x="57150" y="33364170"/>
          <a:ext cx="324000" cy="325465"/>
          <a:chOff x="66675" y="4972050"/>
          <a:chExt cx="324000" cy="325465"/>
        </a:xfrm>
      </xdr:grpSpPr>
      <xdr:sp macro="" textlink="">
        <xdr:nvSpPr>
          <xdr:cNvPr id="146" name="Rechteck 145">
            <a:extLst>
              <a:ext uri="{FF2B5EF4-FFF2-40B4-BE49-F238E27FC236}">
                <a16:creationId xmlns:a16="http://schemas.microsoft.com/office/drawing/2014/main" id="{00000000-0008-0000-0700-000092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147" name="Pfeil nach oben 146">
            <a:extLst>
              <a:ext uri="{FF2B5EF4-FFF2-40B4-BE49-F238E27FC236}">
                <a16:creationId xmlns:a16="http://schemas.microsoft.com/office/drawing/2014/main" id="{00000000-0008-0000-0700-000093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0</xdr:col>
      <xdr:colOff>57150</xdr:colOff>
      <xdr:row>115</xdr:row>
      <xdr:rowOff>209550</xdr:rowOff>
    </xdr:from>
    <xdr:to>
      <xdr:col>0</xdr:col>
      <xdr:colOff>381150</xdr:colOff>
      <xdr:row>117</xdr:row>
      <xdr:rowOff>1615</xdr:rowOff>
    </xdr:to>
    <xdr:grpSp>
      <xdr:nvGrpSpPr>
        <xdr:cNvPr id="148" name="Gruppieren 147">
          <a:hlinkClick xmlns:r="http://schemas.openxmlformats.org/officeDocument/2006/relationships" r:id="rId2"/>
          <a:extLst>
            <a:ext uri="{FF2B5EF4-FFF2-40B4-BE49-F238E27FC236}">
              <a16:creationId xmlns:a16="http://schemas.microsoft.com/office/drawing/2014/main" id="{00000000-0008-0000-0700-000094000000}"/>
            </a:ext>
          </a:extLst>
        </xdr:cNvPr>
        <xdr:cNvGrpSpPr/>
      </xdr:nvGrpSpPr>
      <xdr:grpSpPr>
        <a:xfrm>
          <a:off x="57150" y="37562790"/>
          <a:ext cx="324000" cy="325465"/>
          <a:chOff x="66675" y="4972050"/>
          <a:chExt cx="324000" cy="325465"/>
        </a:xfrm>
      </xdr:grpSpPr>
      <xdr:sp macro="" textlink="">
        <xdr:nvSpPr>
          <xdr:cNvPr id="149" name="Rechteck 148">
            <a:extLst>
              <a:ext uri="{FF2B5EF4-FFF2-40B4-BE49-F238E27FC236}">
                <a16:creationId xmlns:a16="http://schemas.microsoft.com/office/drawing/2014/main" id="{00000000-0008-0000-0700-000095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150" name="Pfeil nach oben 149">
            <a:extLst>
              <a:ext uri="{FF2B5EF4-FFF2-40B4-BE49-F238E27FC236}">
                <a16:creationId xmlns:a16="http://schemas.microsoft.com/office/drawing/2014/main" id="{00000000-0008-0000-0700-000096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0</xdr:col>
      <xdr:colOff>57150</xdr:colOff>
      <xdr:row>129</xdr:row>
      <xdr:rowOff>209550</xdr:rowOff>
    </xdr:from>
    <xdr:to>
      <xdr:col>0</xdr:col>
      <xdr:colOff>381150</xdr:colOff>
      <xdr:row>131</xdr:row>
      <xdr:rowOff>1615</xdr:rowOff>
    </xdr:to>
    <xdr:grpSp>
      <xdr:nvGrpSpPr>
        <xdr:cNvPr id="151" name="Gruppieren 150">
          <a:hlinkClick xmlns:r="http://schemas.openxmlformats.org/officeDocument/2006/relationships" r:id="rId2"/>
          <a:extLst>
            <a:ext uri="{FF2B5EF4-FFF2-40B4-BE49-F238E27FC236}">
              <a16:creationId xmlns:a16="http://schemas.microsoft.com/office/drawing/2014/main" id="{00000000-0008-0000-0700-000097000000}"/>
            </a:ext>
          </a:extLst>
        </xdr:cNvPr>
        <xdr:cNvGrpSpPr/>
      </xdr:nvGrpSpPr>
      <xdr:grpSpPr>
        <a:xfrm>
          <a:off x="57150" y="41761410"/>
          <a:ext cx="324000" cy="325465"/>
          <a:chOff x="66675" y="4972050"/>
          <a:chExt cx="324000" cy="325465"/>
        </a:xfrm>
      </xdr:grpSpPr>
      <xdr:sp macro="" textlink="">
        <xdr:nvSpPr>
          <xdr:cNvPr id="152" name="Rechteck 151">
            <a:extLst>
              <a:ext uri="{FF2B5EF4-FFF2-40B4-BE49-F238E27FC236}">
                <a16:creationId xmlns:a16="http://schemas.microsoft.com/office/drawing/2014/main" id="{00000000-0008-0000-0700-000098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153" name="Pfeil nach oben 152">
            <a:extLst>
              <a:ext uri="{FF2B5EF4-FFF2-40B4-BE49-F238E27FC236}">
                <a16:creationId xmlns:a16="http://schemas.microsoft.com/office/drawing/2014/main" id="{00000000-0008-0000-0700-000099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0</xdr:col>
      <xdr:colOff>57150</xdr:colOff>
      <xdr:row>143</xdr:row>
      <xdr:rowOff>209550</xdr:rowOff>
    </xdr:from>
    <xdr:to>
      <xdr:col>0</xdr:col>
      <xdr:colOff>381150</xdr:colOff>
      <xdr:row>145</xdr:row>
      <xdr:rowOff>1615</xdr:rowOff>
    </xdr:to>
    <xdr:grpSp>
      <xdr:nvGrpSpPr>
        <xdr:cNvPr id="154" name="Gruppieren 153">
          <a:hlinkClick xmlns:r="http://schemas.openxmlformats.org/officeDocument/2006/relationships" r:id="rId2"/>
          <a:extLst>
            <a:ext uri="{FF2B5EF4-FFF2-40B4-BE49-F238E27FC236}">
              <a16:creationId xmlns:a16="http://schemas.microsoft.com/office/drawing/2014/main" id="{00000000-0008-0000-0700-00009A000000}"/>
            </a:ext>
          </a:extLst>
        </xdr:cNvPr>
        <xdr:cNvGrpSpPr/>
      </xdr:nvGrpSpPr>
      <xdr:grpSpPr>
        <a:xfrm>
          <a:off x="57150" y="45960030"/>
          <a:ext cx="324000" cy="325465"/>
          <a:chOff x="66675" y="4972050"/>
          <a:chExt cx="324000" cy="325465"/>
        </a:xfrm>
      </xdr:grpSpPr>
      <xdr:sp macro="" textlink="">
        <xdr:nvSpPr>
          <xdr:cNvPr id="155" name="Rechteck 154">
            <a:extLst>
              <a:ext uri="{FF2B5EF4-FFF2-40B4-BE49-F238E27FC236}">
                <a16:creationId xmlns:a16="http://schemas.microsoft.com/office/drawing/2014/main" id="{00000000-0008-0000-0700-00009B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156" name="Pfeil nach oben 155">
            <a:extLst>
              <a:ext uri="{FF2B5EF4-FFF2-40B4-BE49-F238E27FC236}">
                <a16:creationId xmlns:a16="http://schemas.microsoft.com/office/drawing/2014/main" id="{00000000-0008-0000-0700-00009C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2</xdr:col>
      <xdr:colOff>348986</xdr:colOff>
      <xdr:row>3</xdr:row>
      <xdr:rowOff>1238051</xdr:rowOff>
    </xdr:from>
    <xdr:to>
      <xdr:col>3</xdr:col>
      <xdr:colOff>138085</xdr:colOff>
      <xdr:row>4</xdr:row>
      <xdr:rowOff>48052</xdr:rowOff>
    </xdr:to>
    <xdr:sp macro="" textlink="' '!A146">
      <xdr:nvSpPr>
        <xdr:cNvPr id="57" name="Rectangle 6">
          <a:hlinkClick xmlns:r="http://schemas.openxmlformats.org/officeDocument/2006/relationships" r:id="rId3"/>
          <a:extLst>
            <a:ext uri="{FF2B5EF4-FFF2-40B4-BE49-F238E27FC236}">
              <a16:creationId xmlns:a16="http://schemas.microsoft.com/office/drawing/2014/main" id="{00000000-0008-0000-0700-000039000000}"/>
            </a:ext>
          </a:extLst>
        </xdr:cNvPr>
        <xdr:cNvSpPr>
          <a:spLocks noChangeArrowheads="1"/>
        </xdr:cNvSpPr>
      </xdr:nvSpPr>
      <xdr:spPr bwMode="auto">
        <a:xfrm>
          <a:off x="1101461" y="2095301"/>
          <a:ext cx="1655999" cy="2200901"/>
        </a:xfrm>
        <a:prstGeom prst="rect">
          <a:avLst/>
        </a:prstGeom>
        <a:solidFill>
          <a:schemeClr val="accent1">
            <a:lumMod val="75000"/>
          </a:schemeClr>
        </a:solidFill>
        <a:ln w="9525" cap="flat" cmpd="sng" algn="ctr">
          <a:solidFill>
            <a:srgbClr val="00285A">
              <a:shade val="95000"/>
              <a:satMod val="105000"/>
            </a:srgbClr>
          </a:solidFill>
          <a:prstDash val="solid"/>
        </a:ln>
        <a:effectLst/>
      </xdr:spPr>
      <xdr:style>
        <a:lnRef idx="1">
          <a:schemeClr val="accent3"/>
        </a:lnRef>
        <a:fillRef idx="3">
          <a:schemeClr val="accent3"/>
        </a:fillRef>
        <a:effectRef idx="2">
          <a:schemeClr val="accent3"/>
        </a:effectRef>
        <a:fontRef idx="minor">
          <a:schemeClr val="lt1"/>
        </a:fontRef>
      </xdr:style>
      <xdr:txBody>
        <a:bodyPr wrap="square" lIns="72000" tIns="180000" anchor="t" anchorCtr="0"/>
        <a:lstStyle>
          <a:defPPr>
            <a:defRPr lang="de-DE"/>
          </a:defPPr>
          <a:lvl1pPr marL="0" algn="l" defTabSz="914400" rtl="0" eaLnBrk="1" latinLnBrk="0" hangingPunct="1">
            <a:defRPr sz="1800" kern="1200">
              <a:solidFill>
                <a:srgbClr val="FFFFFF"/>
              </a:solidFill>
              <a:latin typeface="Arial"/>
            </a:defRPr>
          </a:lvl1pPr>
          <a:lvl2pPr marL="457200" algn="l" defTabSz="914400" rtl="0" eaLnBrk="1" latinLnBrk="0" hangingPunct="1">
            <a:defRPr sz="1800" kern="1200">
              <a:solidFill>
                <a:srgbClr val="FFFFFF"/>
              </a:solidFill>
              <a:latin typeface="Arial"/>
            </a:defRPr>
          </a:lvl2pPr>
          <a:lvl3pPr marL="914400" algn="l" defTabSz="914400" rtl="0" eaLnBrk="1" latinLnBrk="0" hangingPunct="1">
            <a:defRPr sz="1800" kern="1200">
              <a:solidFill>
                <a:srgbClr val="FFFFFF"/>
              </a:solidFill>
              <a:latin typeface="Arial"/>
            </a:defRPr>
          </a:lvl3pPr>
          <a:lvl4pPr marL="1371600" algn="l" defTabSz="914400" rtl="0" eaLnBrk="1" latinLnBrk="0" hangingPunct="1">
            <a:defRPr sz="1800" kern="1200">
              <a:solidFill>
                <a:srgbClr val="FFFFFF"/>
              </a:solidFill>
              <a:latin typeface="Arial"/>
            </a:defRPr>
          </a:lvl4pPr>
          <a:lvl5pPr marL="1828800" algn="l" defTabSz="914400" rtl="0" eaLnBrk="1" latinLnBrk="0" hangingPunct="1">
            <a:defRPr sz="1800" kern="1200">
              <a:solidFill>
                <a:srgbClr val="FFFFFF"/>
              </a:solidFill>
              <a:latin typeface="Arial"/>
            </a:defRPr>
          </a:lvl5pPr>
          <a:lvl6pPr marL="2286000" algn="l" defTabSz="914400" rtl="0" eaLnBrk="1" latinLnBrk="0" hangingPunct="1">
            <a:defRPr sz="1800" kern="1200">
              <a:solidFill>
                <a:srgbClr val="FFFFFF"/>
              </a:solidFill>
              <a:latin typeface="Arial"/>
            </a:defRPr>
          </a:lvl6pPr>
          <a:lvl7pPr marL="2743200" algn="l" defTabSz="914400" rtl="0" eaLnBrk="1" latinLnBrk="0" hangingPunct="1">
            <a:defRPr sz="1800" kern="1200">
              <a:solidFill>
                <a:srgbClr val="FFFFFF"/>
              </a:solidFill>
              <a:latin typeface="Arial"/>
            </a:defRPr>
          </a:lvl7pPr>
          <a:lvl8pPr marL="3200400" algn="l" defTabSz="914400" rtl="0" eaLnBrk="1" latinLnBrk="0" hangingPunct="1">
            <a:defRPr sz="1800" kern="1200">
              <a:solidFill>
                <a:srgbClr val="FFFFFF"/>
              </a:solidFill>
              <a:latin typeface="Arial"/>
            </a:defRPr>
          </a:lvl8pPr>
          <a:lvl9pPr marL="3657600" algn="l" defTabSz="914400" rtl="0" eaLnBrk="1" latinLnBrk="0" hangingPunct="1">
            <a:defRPr sz="1800" kern="1200">
              <a:solidFill>
                <a:srgbClr val="FFFFFF"/>
              </a:solidFill>
              <a:latin typeface="Arial"/>
            </a:defRPr>
          </a:lvl9pPr>
        </a:lstStyle>
        <a:p>
          <a:pPr marL="0" indent="0" algn="ctr" defTabSz="914400" rtl="0" eaLnBrk="1" latinLnBrk="0" hangingPunct="1">
            <a:buClr>
              <a:srgbClr val="FFFFFF"/>
            </a:buClr>
            <a:buSzTx/>
            <a:buFont typeface="Wingdings" pitchFamily="2" charset="2"/>
            <a:buNone/>
          </a:pPr>
          <a:fld id="{A643C0F2-CB59-4271-A116-19147721A883}" type="TxLink">
            <a:rPr lang="en-US" sz="1050" b="1" kern="1200">
              <a:solidFill>
                <a:srgbClr val="FFFFFF"/>
              </a:solidFill>
              <a:latin typeface="Calibri Light" panose="020F0302020204030204" pitchFamily="34" charset="0"/>
              <a:ea typeface="+mn-ea"/>
              <a:cs typeface="Calibri Light" panose="020F0302020204030204" pitchFamily="34" charset="0"/>
            </a:rPr>
            <a:pPr marL="0" indent="0" algn="ctr" defTabSz="914400" rtl="0" eaLnBrk="1" latinLnBrk="0" hangingPunct="1">
              <a:buClr>
                <a:srgbClr val="FFFFFF"/>
              </a:buClr>
              <a:buSzTx/>
              <a:buFont typeface="Wingdings" pitchFamily="2" charset="2"/>
              <a:buNone/>
            </a:pPr>
            <a:t>Logistique interne</a:t>
          </a:fld>
          <a:endParaRPr lang="en-US" sz="1050" b="1" kern="1200">
            <a:solidFill>
              <a:srgbClr val="FFFFFF"/>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3</xdr:col>
      <xdr:colOff>175222</xdr:colOff>
      <xdr:row>3</xdr:row>
      <xdr:rowOff>1238051</xdr:rowOff>
    </xdr:from>
    <xdr:to>
      <xdr:col>4</xdr:col>
      <xdr:colOff>1421646</xdr:colOff>
      <xdr:row>4</xdr:row>
      <xdr:rowOff>48052</xdr:rowOff>
    </xdr:to>
    <xdr:sp macro="" textlink="' '!A147">
      <xdr:nvSpPr>
        <xdr:cNvPr id="58" name="Rectangle 7">
          <a:hlinkClick xmlns:r="http://schemas.openxmlformats.org/officeDocument/2006/relationships" r:id="rId4"/>
          <a:extLst>
            <a:ext uri="{FF2B5EF4-FFF2-40B4-BE49-F238E27FC236}">
              <a16:creationId xmlns:a16="http://schemas.microsoft.com/office/drawing/2014/main" id="{00000000-0008-0000-0700-00003A000000}"/>
            </a:ext>
          </a:extLst>
        </xdr:cNvPr>
        <xdr:cNvSpPr>
          <a:spLocks noChangeArrowheads="1"/>
        </xdr:cNvSpPr>
      </xdr:nvSpPr>
      <xdr:spPr bwMode="auto">
        <a:xfrm>
          <a:off x="2794597" y="2095301"/>
          <a:ext cx="1655999" cy="2200901"/>
        </a:xfrm>
        <a:prstGeom prst="rect">
          <a:avLst/>
        </a:prstGeom>
        <a:solidFill>
          <a:schemeClr val="accent1">
            <a:lumMod val="75000"/>
          </a:schemeClr>
        </a:solidFill>
        <a:ln w="9525" cap="flat" cmpd="sng" algn="ctr">
          <a:solidFill>
            <a:srgbClr val="00285A">
              <a:shade val="95000"/>
              <a:satMod val="105000"/>
            </a:srgbClr>
          </a:solidFill>
          <a:prstDash val="solid"/>
        </a:ln>
        <a:effectLst/>
      </xdr:spPr>
      <xdr:style>
        <a:lnRef idx="1">
          <a:schemeClr val="accent3"/>
        </a:lnRef>
        <a:fillRef idx="3">
          <a:schemeClr val="accent3"/>
        </a:fillRef>
        <a:effectRef idx="2">
          <a:schemeClr val="accent3"/>
        </a:effectRef>
        <a:fontRef idx="minor">
          <a:schemeClr val="lt1"/>
        </a:fontRef>
      </xdr:style>
      <xdr:txBody>
        <a:bodyPr wrap="square" lIns="72000" tIns="180000" anchor="t" anchorCtr="0"/>
        <a:lstStyle>
          <a:defPPr>
            <a:defRPr lang="de-DE"/>
          </a:defPPr>
          <a:lvl1pPr marL="0" algn="l" defTabSz="914400" rtl="0" eaLnBrk="1" latinLnBrk="0" hangingPunct="1">
            <a:defRPr sz="1800" kern="1200">
              <a:solidFill>
                <a:srgbClr val="FFFFFF"/>
              </a:solidFill>
              <a:latin typeface="Arial"/>
            </a:defRPr>
          </a:lvl1pPr>
          <a:lvl2pPr marL="457200" algn="l" defTabSz="914400" rtl="0" eaLnBrk="1" latinLnBrk="0" hangingPunct="1">
            <a:defRPr sz="1800" kern="1200">
              <a:solidFill>
                <a:srgbClr val="FFFFFF"/>
              </a:solidFill>
              <a:latin typeface="Arial"/>
            </a:defRPr>
          </a:lvl2pPr>
          <a:lvl3pPr marL="914400" algn="l" defTabSz="914400" rtl="0" eaLnBrk="1" latinLnBrk="0" hangingPunct="1">
            <a:defRPr sz="1800" kern="1200">
              <a:solidFill>
                <a:srgbClr val="FFFFFF"/>
              </a:solidFill>
              <a:latin typeface="Arial"/>
            </a:defRPr>
          </a:lvl3pPr>
          <a:lvl4pPr marL="1371600" algn="l" defTabSz="914400" rtl="0" eaLnBrk="1" latinLnBrk="0" hangingPunct="1">
            <a:defRPr sz="1800" kern="1200">
              <a:solidFill>
                <a:srgbClr val="FFFFFF"/>
              </a:solidFill>
              <a:latin typeface="Arial"/>
            </a:defRPr>
          </a:lvl4pPr>
          <a:lvl5pPr marL="1828800" algn="l" defTabSz="914400" rtl="0" eaLnBrk="1" latinLnBrk="0" hangingPunct="1">
            <a:defRPr sz="1800" kern="1200">
              <a:solidFill>
                <a:srgbClr val="FFFFFF"/>
              </a:solidFill>
              <a:latin typeface="Arial"/>
            </a:defRPr>
          </a:lvl5pPr>
          <a:lvl6pPr marL="2286000" algn="l" defTabSz="914400" rtl="0" eaLnBrk="1" latinLnBrk="0" hangingPunct="1">
            <a:defRPr sz="1800" kern="1200">
              <a:solidFill>
                <a:srgbClr val="FFFFFF"/>
              </a:solidFill>
              <a:latin typeface="Arial"/>
            </a:defRPr>
          </a:lvl6pPr>
          <a:lvl7pPr marL="2743200" algn="l" defTabSz="914400" rtl="0" eaLnBrk="1" latinLnBrk="0" hangingPunct="1">
            <a:defRPr sz="1800" kern="1200">
              <a:solidFill>
                <a:srgbClr val="FFFFFF"/>
              </a:solidFill>
              <a:latin typeface="Arial"/>
            </a:defRPr>
          </a:lvl7pPr>
          <a:lvl8pPr marL="3200400" algn="l" defTabSz="914400" rtl="0" eaLnBrk="1" latinLnBrk="0" hangingPunct="1">
            <a:defRPr sz="1800" kern="1200">
              <a:solidFill>
                <a:srgbClr val="FFFFFF"/>
              </a:solidFill>
              <a:latin typeface="Arial"/>
            </a:defRPr>
          </a:lvl8pPr>
          <a:lvl9pPr marL="3657600" algn="l" defTabSz="914400" rtl="0" eaLnBrk="1" latinLnBrk="0" hangingPunct="1">
            <a:defRPr sz="1800" kern="1200">
              <a:solidFill>
                <a:srgbClr val="FFFFFF"/>
              </a:solidFill>
              <a:latin typeface="Arial"/>
            </a:defRPr>
          </a:lvl9pPr>
        </a:lstStyle>
        <a:p>
          <a:pPr marL="0" indent="0" algn="ctr" defTabSz="914400" rtl="0" eaLnBrk="1" latinLnBrk="0" hangingPunct="1">
            <a:buClr>
              <a:srgbClr val="FFFFFF"/>
            </a:buClr>
            <a:buSzTx/>
            <a:buFont typeface="Wingdings" pitchFamily="2" charset="2"/>
            <a:buNone/>
          </a:pPr>
          <a:fld id="{188F5481-8A07-4C6B-8C0C-34883D1C65C8}" type="TxLink">
            <a:rPr lang="en-US" sz="1050" b="1" kern="1200">
              <a:solidFill>
                <a:srgbClr val="FFFFFF"/>
              </a:solidFill>
              <a:latin typeface="Calibri Light" panose="020F0302020204030204" pitchFamily="34" charset="0"/>
              <a:ea typeface="+mn-ea"/>
              <a:cs typeface="Calibri Light" panose="020F0302020204030204" pitchFamily="34" charset="0"/>
            </a:rPr>
            <a:pPr marL="0" indent="0" algn="ctr" defTabSz="914400" rtl="0" eaLnBrk="1" latinLnBrk="0" hangingPunct="1">
              <a:buClr>
                <a:srgbClr val="FFFFFF"/>
              </a:buClr>
              <a:buSzTx/>
              <a:buFont typeface="Wingdings" pitchFamily="2" charset="2"/>
              <a:buNone/>
            </a:pPr>
            <a:t>Production </a:t>
          </a:fld>
          <a:endParaRPr lang="en-US" sz="1050" b="1" kern="1200">
            <a:solidFill>
              <a:srgbClr val="FFFFFF"/>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4</xdr:col>
      <xdr:colOff>1458784</xdr:colOff>
      <xdr:row>3</xdr:row>
      <xdr:rowOff>1238051</xdr:rowOff>
    </xdr:from>
    <xdr:to>
      <xdr:col>5</xdr:col>
      <xdr:colOff>838308</xdr:colOff>
      <xdr:row>4</xdr:row>
      <xdr:rowOff>48052</xdr:rowOff>
    </xdr:to>
    <xdr:sp macro="" textlink="' '!A148">
      <xdr:nvSpPr>
        <xdr:cNvPr id="59" name="Rectangle 8">
          <a:hlinkClick xmlns:r="http://schemas.openxmlformats.org/officeDocument/2006/relationships" r:id="rId5"/>
          <a:extLst>
            <a:ext uri="{FF2B5EF4-FFF2-40B4-BE49-F238E27FC236}">
              <a16:creationId xmlns:a16="http://schemas.microsoft.com/office/drawing/2014/main" id="{00000000-0008-0000-0700-00003B000000}"/>
            </a:ext>
          </a:extLst>
        </xdr:cNvPr>
        <xdr:cNvSpPr>
          <a:spLocks noChangeArrowheads="1"/>
        </xdr:cNvSpPr>
      </xdr:nvSpPr>
      <xdr:spPr bwMode="auto">
        <a:xfrm>
          <a:off x="4487734" y="2095301"/>
          <a:ext cx="1655999" cy="2200901"/>
        </a:xfrm>
        <a:prstGeom prst="rect">
          <a:avLst/>
        </a:prstGeom>
        <a:solidFill>
          <a:schemeClr val="accent1">
            <a:lumMod val="75000"/>
          </a:schemeClr>
        </a:solidFill>
        <a:ln w="9525" cap="flat" cmpd="sng" algn="ctr">
          <a:solidFill>
            <a:srgbClr val="00285A">
              <a:shade val="95000"/>
              <a:satMod val="105000"/>
            </a:srgbClr>
          </a:solidFill>
          <a:prstDash val="solid"/>
        </a:ln>
        <a:effectLst/>
      </xdr:spPr>
      <xdr:style>
        <a:lnRef idx="1">
          <a:schemeClr val="accent3"/>
        </a:lnRef>
        <a:fillRef idx="3">
          <a:schemeClr val="accent3"/>
        </a:fillRef>
        <a:effectRef idx="2">
          <a:schemeClr val="accent3"/>
        </a:effectRef>
        <a:fontRef idx="minor">
          <a:schemeClr val="lt1"/>
        </a:fontRef>
      </xdr:style>
      <xdr:txBody>
        <a:bodyPr wrap="square" lIns="72000" tIns="180000" anchor="t" anchorCtr="0"/>
        <a:lstStyle>
          <a:defPPr>
            <a:defRPr lang="de-DE"/>
          </a:defPPr>
          <a:lvl1pPr marL="0" algn="l" defTabSz="914400" rtl="0" eaLnBrk="1" latinLnBrk="0" hangingPunct="1">
            <a:defRPr sz="1800" kern="1200">
              <a:solidFill>
                <a:srgbClr val="FFFFFF"/>
              </a:solidFill>
              <a:latin typeface="Arial"/>
            </a:defRPr>
          </a:lvl1pPr>
          <a:lvl2pPr marL="457200" algn="l" defTabSz="914400" rtl="0" eaLnBrk="1" latinLnBrk="0" hangingPunct="1">
            <a:defRPr sz="1800" kern="1200">
              <a:solidFill>
                <a:srgbClr val="FFFFFF"/>
              </a:solidFill>
              <a:latin typeface="Arial"/>
            </a:defRPr>
          </a:lvl2pPr>
          <a:lvl3pPr marL="914400" algn="l" defTabSz="914400" rtl="0" eaLnBrk="1" latinLnBrk="0" hangingPunct="1">
            <a:defRPr sz="1800" kern="1200">
              <a:solidFill>
                <a:srgbClr val="FFFFFF"/>
              </a:solidFill>
              <a:latin typeface="Arial"/>
            </a:defRPr>
          </a:lvl3pPr>
          <a:lvl4pPr marL="1371600" algn="l" defTabSz="914400" rtl="0" eaLnBrk="1" latinLnBrk="0" hangingPunct="1">
            <a:defRPr sz="1800" kern="1200">
              <a:solidFill>
                <a:srgbClr val="FFFFFF"/>
              </a:solidFill>
              <a:latin typeface="Arial"/>
            </a:defRPr>
          </a:lvl4pPr>
          <a:lvl5pPr marL="1828800" algn="l" defTabSz="914400" rtl="0" eaLnBrk="1" latinLnBrk="0" hangingPunct="1">
            <a:defRPr sz="1800" kern="1200">
              <a:solidFill>
                <a:srgbClr val="FFFFFF"/>
              </a:solidFill>
              <a:latin typeface="Arial"/>
            </a:defRPr>
          </a:lvl5pPr>
          <a:lvl6pPr marL="2286000" algn="l" defTabSz="914400" rtl="0" eaLnBrk="1" latinLnBrk="0" hangingPunct="1">
            <a:defRPr sz="1800" kern="1200">
              <a:solidFill>
                <a:srgbClr val="FFFFFF"/>
              </a:solidFill>
              <a:latin typeface="Arial"/>
            </a:defRPr>
          </a:lvl6pPr>
          <a:lvl7pPr marL="2743200" algn="l" defTabSz="914400" rtl="0" eaLnBrk="1" latinLnBrk="0" hangingPunct="1">
            <a:defRPr sz="1800" kern="1200">
              <a:solidFill>
                <a:srgbClr val="FFFFFF"/>
              </a:solidFill>
              <a:latin typeface="Arial"/>
            </a:defRPr>
          </a:lvl7pPr>
          <a:lvl8pPr marL="3200400" algn="l" defTabSz="914400" rtl="0" eaLnBrk="1" latinLnBrk="0" hangingPunct="1">
            <a:defRPr sz="1800" kern="1200">
              <a:solidFill>
                <a:srgbClr val="FFFFFF"/>
              </a:solidFill>
              <a:latin typeface="Arial"/>
            </a:defRPr>
          </a:lvl8pPr>
          <a:lvl9pPr marL="3657600" algn="l" defTabSz="914400" rtl="0" eaLnBrk="1" latinLnBrk="0" hangingPunct="1">
            <a:defRPr sz="1800" kern="1200">
              <a:solidFill>
                <a:srgbClr val="FFFFFF"/>
              </a:solidFill>
              <a:latin typeface="Arial"/>
            </a:defRPr>
          </a:lvl9pPr>
        </a:lstStyle>
        <a:p>
          <a:pPr marL="0" indent="0" algn="ctr" defTabSz="914400" rtl="0" eaLnBrk="1" latinLnBrk="0" hangingPunct="1">
            <a:buClr>
              <a:srgbClr val="FFFFFF"/>
            </a:buClr>
            <a:buSzTx/>
            <a:buFont typeface="Wingdings" pitchFamily="2" charset="2"/>
            <a:buNone/>
          </a:pPr>
          <a:fld id="{7CFE2D52-6BBD-4010-B257-ABF8DE9510FF}" type="TxLink">
            <a:rPr lang="en-US" sz="1050" b="1" kern="1200">
              <a:solidFill>
                <a:srgbClr val="FFFFFF"/>
              </a:solidFill>
              <a:latin typeface="Calibri Light" panose="020F0302020204030204" pitchFamily="34" charset="0"/>
              <a:ea typeface="+mn-ea"/>
              <a:cs typeface="Calibri Light" panose="020F0302020204030204" pitchFamily="34" charset="0"/>
            </a:rPr>
            <a:pPr marL="0" indent="0" algn="ctr" defTabSz="914400" rtl="0" eaLnBrk="1" latinLnBrk="0" hangingPunct="1">
              <a:buClr>
                <a:srgbClr val="FFFFFF"/>
              </a:buClr>
              <a:buSzTx/>
              <a:buFont typeface="Wingdings" pitchFamily="2" charset="2"/>
              <a:buNone/>
            </a:pPr>
            <a:t>Logistique externe</a:t>
          </a:fld>
          <a:endParaRPr lang="en-US" sz="1050" b="1" kern="1200">
            <a:solidFill>
              <a:srgbClr val="FFFFFF"/>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5</xdr:col>
      <xdr:colOff>875446</xdr:colOff>
      <xdr:row>3</xdr:row>
      <xdr:rowOff>1238051</xdr:rowOff>
    </xdr:from>
    <xdr:to>
      <xdr:col>6</xdr:col>
      <xdr:colOff>188295</xdr:colOff>
      <xdr:row>4</xdr:row>
      <xdr:rowOff>48052</xdr:rowOff>
    </xdr:to>
    <xdr:sp macro="" textlink="' '!A149">
      <xdr:nvSpPr>
        <xdr:cNvPr id="60" name="Rectangle 9">
          <a:hlinkClick xmlns:r="http://schemas.openxmlformats.org/officeDocument/2006/relationships" r:id="rId6"/>
          <a:extLst>
            <a:ext uri="{FF2B5EF4-FFF2-40B4-BE49-F238E27FC236}">
              <a16:creationId xmlns:a16="http://schemas.microsoft.com/office/drawing/2014/main" id="{00000000-0008-0000-0700-00003C000000}"/>
            </a:ext>
          </a:extLst>
        </xdr:cNvPr>
        <xdr:cNvSpPr>
          <a:spLocks noChangeArrowheads="1"/>
        </xdr:cNvSpPr>
      </xdr:nvSpPr>
      <xdr:spPr bwMode="auto">
        <a:xfrm>
          <a:off x="6180871" y="2095301"/>
          <a:ext cx="1655999" cy="2200901"/>
        </a:xfrm>
        <a:prstGeom prst="rect">
          <a:avLst/>
        </a:prstGeom>
        <a:solidFill>
          <a:schemeClr val="accent1">
            <a:lumMod val="75000"/>
          </a:schemeClr>
        </a:solidFill>
        <a:ln w="9525" cap="flat" cmpd="sng" algn="ctr">
          <a:solidFill>
            <a:srgbClr val="00285A">
              <a:shade val="95000"/>
              <a:satMod val="105000"/>
            </a:srgbClr>
          </a:solidFill>
          <a:prstDash val="solid"/>
        </a:ln>
        <a:effectLst/>
      </xdr:spPr>
      <xdr:style>
        <a:lnRef idx="1">
          <a:schemeClr val="accent3"/>
        </a:lnRef>
        <a:fillRef idx="3">
          <a:schemeClr val="accent3"/>
        </a:fillRef>
        <a:effectRef idx="2">
          <a:schemeClr val="accent3"/>
        </a:effectRef>
        <a:fontRef idx="minor">
          <a:schemeClr val="lt1"/>
        </a:fontRef>
      </xdr:style>
      <xdr:txBody>
        <a:bodyPr wrap="square" lIns="72000" tIns="180000" anchor="t" anchorCtr="0"/>
        <a:lstStyle>
          <a:defPPr>
            <a:defRPr lang="de-DE"/>
          </a:defPPr>
          <a:lvl1pPr marL="0" algn="l" defTabSz="914400" rtl="0" eaLnBrk="1" latinLnBrk="0" hangingPunct="1">
            <a:defRPr sz="1800" kern="1200">
              <a:solidFill>
                <a:srgbClr val="FFFFFF"/>
              </a:solidFill>
              <a:latin typeface="Arial"/>
            </a:defRPr>
          </a:lvl1pPr>
          <a:lvl2pPr marL="457200" algn="l" defTabSz="914400" rtl="0" eaLnBrk="1" latinLnBrk="0" hangingPunct="1">
            <a:defRPr sz="1800" kern="1200">
              <a:solidFill>
                <a:srgbClr val="FFFFFF"/>
              </a:solidFill>
              <a:latin typeface="Arial"/>
            </a:defRPr>
          </a:lvl2pPr>
          <a:lvl3pPr marL="914400" algn="l" defTabSz="914400" rtl="0" eaLnBrk="1" latinLnBrk="0" hangingPunct="1">
            <a:defRPr sz="1800" kern="1200">
              <a:solidFill>
                <a:srgbClr val="FFFFFF"/>
              </a:solidFill>
              <a:latin typeface="Arial"/>
            </a:defRPr>
          </a:lvl3pPr>
          <a:lvl4pPr marL="1371600" algn="l" defTabSz="914400" rtl="0" eaLnBrk="1" latinLnBrk="0" hangingPunct="1">
            <a:defRPr sz="1800" kern="1200">
              <a:solidFill>
                <a:srgbClr val="FFFFFF"/>
              </a:solidFill>
              <a:latin typeface="Arial"/>
            </a:defRPr>
          </a:lvl4pPr>
          <a:lvl5pPr marL="1828800" algn="l" defTabSz="914400" rtl="0" eaLnBrk="1" latinLnBrk="0" hangingPunct="1">
            <a:defRPr sz="1800" kern="1200">
              <a:solidFill>
                <a:srgbClr val="FFFFFF"/>
              </a:solidFill>
              <a:latin typeface="Arial"/>
            </a:defRPr>
          </a:lvl5pPr>
          <a:lvl6pPr marL="2286000" algn="l" defTabSz="914400" rtl="0" eaLnBrk="1" latinLnBrk="0" hangingPunct="1">
            <a:defRPr sz="1800" kern="1200">
              <a:solidFill>
                <a:srgbClr val="FFFFFF"/>
              </a:solidFill>
              <a:latin typeface="Arial"/>
            </a:defRPr>
          </a:lvl6pPr>
          <a:lvl7pPr marL="2743200" algn="l" defTabSz="914400" rtl="0" eaLnBrk="1" latinLnBrk="0" hangingPunct="1">
            <a:defRPr sz="1800" kern="1200">
              <a:solidFill>
                <a:srgbClr val="FFFFFF"/>
              </a:solidFill>
              <a:latin typeface="Arial"/>
            </a:defRPr>
          </a:lvl7pPr>
          <a:lvl8pPr marL="3200400" algn="l" defTabSz="914400" rtl="0" eaLnBrk="1" latinLnBrk="0" hangingPunct="1">
            <a:defRPr sz="1800" kern="1200">
              <a:solidFill>
                <a:srgbClr val="FFFFFF"/>
              </a:solidFill>
              <a:latin typeface="Arial"/>
            </a:defRPr>
          </a:lvl8pPr>
          <a:lvl9pPr marL="3657600" algn="l" defTabSz="914400" rtl="0" eaLnBrk="1" latinLnBrk="0" hangingPunct="1">
            <a:defRPr sz="1800" kern="1200">
              <a:solidFill>
                <a:srgbClr val="FFFFFF"/>
              </a:solidFill>
              <a:latin typeface="Arial"/>
            </a:defRPr>
          </a:lvl9pPr>
        </a:lstStyle>
        <a:p>
          <a:pPr marL="0" indent="0" algn="ctr" defTabSz="914400" rtl="0" eaLnBrk="1" latinLnBrk="0" hangingPunct="1">
            <a:buClr>
              <a:srgbClr val="FFFFFF"/>
            </a:buClr>
            <a:buSzTx/>
            <a:buFont typeface="Wingdings" pitchFamily="2" charset="2"/>
            <a:buNone/>
          </a:pPr>
          <a:fld id="{93913183-2C56-43F5-9BC7-BEA0562373F0}" type="TxLink">
            <a:rPr lang="en-US" sz="1050" b="1" kern="1200">
              <a:solidFill>
                <a:srgbClr val="FFFFFF"/>
              </a:solidFill>
              <a:latin typeface="Calibri Light" panose="020F0302020204030204" pitchFamily="34" charset="0"/>
              <a:ea typeface="+mn-ea"/>
              <a:cs typeface="Calibri Light" panose="020F0302020204030204" pitchFamily="34" charset="0"/>
            </a:rPr>
            <a:pPr marL="0" indent="0" algn="ctr" defTabSz="914400" rtl="0" eaLnBrk="1" latinLnBrk="0" hangingPunct="1">
              <a:buClr>
                <a:srgbClr val="FFFFFF"/>
              </a:buClr>
              <a:buSzTx/>
              <a:buFont typeface="Wingdings" pitchFamily="2" charset="2"/>
              <a:buNone/>
            </a:pPr>
            <a:t>Marketing&amp;Vente</a:t>
          </a:fld>
          <a:endParaRPr lang="en-US" sz="1050" b="1" kern="1200">
            <a:solidFill>
              <a:srgbClr val="FFFFFF"/>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6</xdr:col>
      <xdr:colOff>225432</xdr:colOff>
      <xdr:row>3</xdr:row>
      <xdr:rowOff>1238051</xdr:rowOff>
    </xdr:from>
    <xdr:to>
      <xdr:col>7</xdr:col>
      <xdr:colOff>1138481</xdr:colOff>
      <xdr:row>4</xdr:row>
      <xdr:rowOff>48052</xdr:rowOff>
    </xdr:to>
    <xdr:sp macro="" textlink="' '!A150">
      <xdr:nvSpPr>
        <xdr:cNvPr id="61" name="Rectangle 10">
          <a:hlinkClick xmlns:r="http://schemas.openxmlformats.org/officeDocument/2006/relationships" r:id="rId7"/>
          <a:extLst>
            <a:ext uri="{FF2B5EF4-FFF2-40B4-BE49-F238E27FC236}">
              <a16:creationId xmlns:a16="http://schemas.microsoft.com/office/drawing/2014/main" id="{00000000-0008-0000-0700-00003D000000}"/>
            </a:ext>
          </a:extLst>
        </xdr:cNvPr>
        <xdr:cNvSpPr>
          <a:spLocks noChangeArrowheads="1"/>
        </xdr:cNvSpPr>
      </xdr:nvSpPr>
      <xdr:spPr bwMode="auto">
        <a:xfrm>
          <a:off x="7874007" y="2095301"/>
          <a:ext cx="1655999" cy="2200901"/>
        </a:xfrm>
        <a:prstGeom prst="rect">
          <a:avLst/>
        </a:prstGeom>
        <a:solidFill>
          <a:schemeClr val="accent1">
            <a:lumMod val="75000"/>
          </a:schemeClr>
        </a:solidFill>
        <a:ln w="9525" cap="flat" cmpd="sng" algn="ctr">
          <a:solidFill>
            <a:srgbClr val="00285A">
              <a:shade val="95000"/>
              <a:satMod val="105000"/>
            </a:srgbClr>
          </a:solidFill>
          <a:prstDash val="solid"/>
        </a:ln>
        <a:effectLst/>
      </xdr:spPr>
      <xdr:style>
        <a:lnRef idx="1">
          <a:schemeClr val="accent3"/>
        </a:lnRef>
        <a:fillRef idx="3">
          <a:schemeClr val="accent3"/>
        </a:fillRef>
        <a:effectRef idx="2">
          <a:schemeClr val="accent3"/>
        </a:effectRef>
        <a:fontRef idx="minor">
          <a:schemeClr val="lt1"/>
        </a:fontRef>
      </xdr:style>
      <xdr:txBody>
        <a:bodyPr wrap="square" lIns="72000" tIns="180000" anchor="t" anchorCtr="0"/>
        <a:lstStyle>
          <a:defPPr>
            <a:defRPr lang="de-DE"/>
          </a:defPPr>
          <a:lvl1pPr marL="0" algn="l" defTabSz="914400" rtl="0" eaLnBrk="1" latinLnBrk="0" hangingPunct="1">
            <a:defRPr sz="1800" kern="1200">
              <a:solidFill>
                <a:srgbClr val="FFFFFF"/>
              </a:solidFill>
              <a:latin typeface="Arial"/>
            </a:defRPr>
          </a:lvl1pPr>
          <a:lvl2pPr marL="457200" algn="l" defTabSz="914400" rtl="0" eaLnBrk="1" latinLnBrk="0" hangingPunct="1">
            <a:defRPr sz="1800" kern="1200">
              <a:solidFill>
                <a:srgbClr val="FFFFFF"/>
              </a:solidFill>
              <a:latin typeface="Arial"/>
            </a:defRPr>
          </a:lvl2pPr>
          <a:lvl3pPr marL="914400" algn="l" defTabSz="914400" rtl="0" eaLnBrk="1" latinLnBrk="0" hangingPunct="1">
            <a:defRPr sz="1800" kern="1200">
              <a:solidFill>
                <a:srgbClr val="FFFFFF"/>
              </a:solidFill>
              <a:latin typeface="Arial"/>
            </a:defRPr>
          </a:lvl3pPr>
          <a:lvl4pPr marL="1371600" algn="l" defTabSz="914400" rtl="0" eaLnBrk="1" latinLnBrk="0" hangingPunct="1">
            <a:defRPr sz="1800" kern="1200">
              <a:solidFill>
                <a:srgbClr val="FFFFFF"/>
              </a:solidFill>
              <a:latin typeface="Arial"/>
            </a:defRPr>
          </a:lvl4pPr>
          <a:lvl5pPr marL="1828800" algn="l" defTabSz="914400" rtl="0" eaLnBrk="1" latinLnBrk="0" hangingPunct="1">
            <a:defRPr sz="1800" kern="1200">
              <a:solidFill>
                <a:srgbClr val="FFFFFF"/>
              </a:solidFill>
              <a:latin typeface="Arial"/>
            </a:defRPr>
          </a:lvl5pPr>
          <a:lvl6pPr marL="2286000" algn="l" defTabSz="914400" rtl="0" eaLnBrk="1" latinLnBrk="0" hangingPunct="1">
            <a:defRPr sz="1800" kern="1200">
              <a:solidFill>
                <a:srgbClr val="FFFFFF"/>
              </a:solidFill>
              <a:latin typeface="Arial"/>
            </a:defRPr>
          </a:lvl6pPr>
          <a:lvl7pPr marL="2743200" algn="l" defTabSz="914400" rtl="0" eaLnBrk="1" latinLnBrk="0" hangingPunct="1">
            <a:defRPr sz="1800" kern="1200">
              <a:solidFill>
                <a:srgbClr val="FFFFFF"/>
              </a:solidFill>
              <a:latin typeface="Arial"/>
            </a:defRPr>
          </a:lvl7pPr>
          <a:lvl8pPr marL="3200400" algn="l" defTabSz="914400" rtl="0" eaLnBrk="1" latinLnBrk="0" hangingPunct="1">
            <a:defRPr sz="1800" kern="1200">
              <a:solidFill>
                <a:srgbClr val="FFFFFF"/>
              </a:solidFill>
              <a:latin typeface="Arial"/>
            </a:defRPr>
          </a:lvl8pPr>
          <a:lvl9pPr marL="3657600" algn="l" defTabSz="914400" rtl="0" eaLnBrk="1" latinLnBrk="0" hangingPunct="1">
            <a:defRPr sz="1800" kern="1200">
              <a:solidFill>
                <a:srgbClr val="FFFFFF"/>
              </a:solidFill>
              <a:latin typeface="Arial"/>
            </a:defRPr>
          </a:lvl9pPr>
        </a:lstStyle>
        <a:p>
          <a:pPr marL="0" indent="0" algn="ctr" defTabSz="914400" rtl="0" eaLnBrk="1" latinLnBrk="0" hangingPunct="1">
            <a:buClr>
              <a:srgbClr val="FFFFFF"/>
            </a:buClr>
            <a:buSzTx/>
            <a:buFont typeface="Wingdings" pitchFamily="2" charset="2"/>
            <a:buNone/>
          </a:pPr>
          <a:fld id="{46FCD67B-9AC0-4003-90F1-22FF33715BC7}" type="TxLink">
            <a:rPr lang="en-US" sz="1050" b="1" kern="1200">
              <a:solidFill>
                <a:srgbClr val="FFFFFF"/>
              </a:solidFill>
              <a:latin typeface="Calibri Light" panose="020F0302020204030204" pitchFamily="34" charset="0"/>
              <a:ea typeface="+mn-ea"/>
              <a:cs typeface="Calibri Light" panose="020F0302020204030204" pitchFamily="34" charset="0"/>
            </a:rPr>
            <a:pPr marL="0" indent="0" algn="ctr" defTabSz="914400" rtl="0" eaLnBrk="1" latinLnBrk="0" hangingPunct="1">
              <a:buClr>
                <a:srgbClr val="FFFFFF"/>
              </a:buClr>
              <a:buSzTx/>
              <a:buFont typeface="Wingdings" pitchFamily="2" charset="2"/>
              <a:buNone/>
            </a:pPr>
            <a:t>Service à la clientèle</a:t>
          </a:fld>
          <a:endParaRPr lang="en-US" sz="1050" b="1" kern="1200">
            <a:solidFill>
              <a:srgbClr val="FFFFFF"/>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2</xdr:col>
      <xdr:colOff>343125</xdr:colOff>
      <xdr:row>3</xdr:row>
      <xdr:rowOff>908168</xdr:rowOff>
    </xdr:from>
    <xdr:to>
      <xdr:col>7</xdr:col>
      <xdr:colOff>1133474</xdr:colOff>
      <xdr:row>3</xdr:row>
      <xdr:rowOff>1168024</xdr:rowOff>
    </xdr:to>
    <xdr:sp macro="" textlink="' '!A145">
      <xdr:nvSpPr>
        <xdr:cNvPr id="62" name="Rectangle 11">
          <a:hlinkClick xmlns:r="http://schemas.openxmlformats.org/officeDocument/2006/relationships" r:id="rId8"/>
          <a:extLst>
            <a:ext uri="{FF2B5EF4-FFF2-40B4-BE49-F238E27FC236}">
              <a16:creationId xmlns:a16="http://schemas.microsoft.com/office/drawing/2014/main" id="{00000000-0008-0000-0700-00003E000000}"/>
            </a:ext>
          </a:extLst>
        </xdr:cNvPr>
        <xdr:cNvSpPr>
          <a:spLocks noChangeArrowheads="1"/>
        </xdr:cNvSpPr>
      </xdr:nvSpPr>
      <xdr:spPr bwMode="auto">
        <a:xfrm>
          <a:off x="1095600" y="1765418"/>
          <a:ext cx="8429399" cy="259856"/>
        </a:xfrm>
        <a:prstGeom prst="rect">
          <a:avLst/>
        </a:prstGeom>
        <a:solidFill>
          <a:schemeClr val="accent1">
            <a:lumMod val="60000"/>
            <a:lumOff val="40000"/>
          </a:schemeClr>
        </a:solidFill>
        <a:ln w="9525" cap="flat" cmpd="sng" algn="ctr">
          <a:solidFill>
            <a:srgbClr val="BED2FF">
              <a:shade val="95000"/>
              <a:satMod val="105000"/>
            </a:srgbClr>
          </a:solidFill>
          <a:prstDash val="solid"/>
        </a:ln>
        <a:effectLst/>
      </xdr:spPr>
      <xdr:style>
        <a:lnRef idx="1">
          <a:schemeClr val="accent1"/>
        </a:lnRef>
        <a:fillRef idx="3">
          <a:schemeClr val="accent1"/>
        </a:fillRef>
        <a:effectRef idx="2">
          <a:schemeClr val="accent1"/>
        </a:effectRef>
        <a:fontRef idx="minor">
          <a:schemeClr val="lt1"/>
        </a:fontRef>
      </xdr:style>
      <xdr:txBody>
        <a:bodyPr wrap="square" lIns="72000" anchor="ctr"/>
        <a:lstStyle>
          <a:defPPr>
            <a:defRPr lang="de-DE"/>
          </a:defPPr>
          <a:lvl1pPr marL="0" algn="l" defTabSz="914400" rtl="0" eaLnBrk="1" latinLnBrk="0" hangingPunct="1">
            <a:defRPr sz="1800" kern="1200">
              <a:solidFill>
                <a:srgbClr val="FFFFFF"/>
              </a:solidFill>
              <a:latin typeface="Arial"/>
            </a:defRPr>
          </a:lvl1pPr>
          <a:lvl2pPr marL="457200" algn="l" defTabSz="914400" rtl="0" eaLnBrk="1" latinLnBrk="0" hangingPunct="1">
            <a:defRPr sz="1800" kern="1200">
              <a:solidFill>
                <a:srgbClr val="FFFFFF"/>
              </a:solidFill>
              <a:latin typeface="Arial"/>
            </a:defRPr>
          </a:lvl2pPr>
          <a:lvl3pPr marL="914400" algn="l" defTabSz="914400" rtl="0" eaLnBrk="1" latinLnBrk="0" hangingPunct="1">
            <a:defRPr sz="1800" kern="1200">
              <a:solidFill>
                <a:srgbClr val="FFFFFF"/>
              </a:solidFill>
              <a:latin typeface="Arial"/>
            </a:defRPr>
          </a:lvl3pPr>
          <a:lvl4pPr marL="1371600" algn="l" defTabSz="914400" rtl="0" eaLnBrk="1" latinLnBrk="0" hangingPunct="1">
            <a:defRPr sz="1800" kern="1200">
              <a:solidFill>
                <a:srgbClr val="FFFFFF"/>
              </a:solidFill>
              <a:latin typeface="Arial"/>
            </a:defRPr>
          </a:lvl4pPr>
          <a:lvl5pPr marL="1828800" algn="l" defTabSz="914400" rtl="0" eaLnBrk="1" latinLnBrk="0" hangingPunct="1">
            <a:defRPr sz="1800" kern="1200">
              <a:solidFill>
                <a:srgbClr val="FFFFFF"/>
              </a:solidFill>
              <a:latin typeface="Arial"/>
            </a:defRPr>
          </a:lvl5pPr>
          <a:lvl6pPr marL="2286000" algn="l" defTabSz="914400" rtl="0" eaLnBrk="1" latinLnBrk="0" hangingPunct="1">
            <a:defRPr sz="1800" kern="1200">
              <a:solidFill>
                <a:srgbClr val="FFFFFF"/>
              </a:solidFill>
              <a:latin typeface="Arial"/>
            </a:defRPr>
          </a:lvl6pPr>
          <a:lvl7pPr marL="2743200" algn="l" defTabSz="914400" rtl="0" eaLnBrk="1" latinLnBrk="0" hangingPunct="1">
            <a:defRPr sz="1800" kern="1200">
              <a:solidFill>
                <a:srgbClr val="FFFFFF"/>
              </a:solidFill>
              <a:latin typeface="Arial"/>
            </a:defRPr>
          </a:lvl7pPr>
          <a:lvl8pPr marL="3200400" algn="l" defTabSz="914400" rtl="0" eaLnBrk="1" latinLnBrk="0" hangingPunct="1">
            <a:defRPr sz="1800" kern="1200">
              <a:solidFill>
                <a:srgbClr val="FFFFFF"/>
              </a:solidFill>
              <a:latin typeface="Arial"/>
            </a:defRPr>
          </a:lvl8pPr>
          <a:lvl9pPr marL="3657600" algn="l" defTabSz="914400" rtl="0" eaLnBrk="1" latinLnBrk="0" hangingPunct="1">
            <a:defRPr sz="1800" kern="1200">
              <a:solidFill>
                <a:srgbClr val="FFFFFF"/>
              </a:solidFill>
              <a:latin typeface="Arial"/>
            </a:defRPr>
          </a:lvl9pPr>
        </a:lstStyle>
        <a:p>
          <a:pPr algn="l">
            <a:buClr>
              <a:srgbClr val="FFFFFF"/>
            </a:buClr>
            <a:buSzTx/>
            <a:buFont typeface="Wingdings" pitchFamily="2" charset="2"/>
            <a:buNone/>
          </a:pPr>
          <a:fld id="{333473ED-4F2C-4A9C-B62D-15D3C1EEB540}" type="TxLink">
            <a:rPr lang="en-US" sz="1400" b="0" i="0" u="none" strike="noStrike">
              <a:solidFill>
                <a:srgbClr val="000000"/>
              </a:solidFill>
              <a:latin typeface="Calibri Light" panose="020F0302020204030204" pitchFamily="34" charset="0"/>
              <a:cs typeface="Calibri Light" panose="020F0302020204030204" pitchFamily="34" charset="0"/>
            </a:rPr>
            <a:pPr algn="l">
              <a:buClr>
                <a:srgbClr val="FFFFFF"/>
              </a:buClr>
              <a:buSzTx/>
              <a:buFont typeface="Wingdings" pitchFamily="2" charset="2"/>
              <a:buNone/>
            </a:pPr>
            <a:t>Infrastructure</a:t>
          </a:fld>
          <a:endParaRPr lang="en-US" sz="1400" b="1">
            <a:solidFill>
              <a:sysClr val="windowText" lastClr="000000"/>
            </a:solidFill>
            <a:latin typeface="Calibri Light" panose="020F0302020204030204" pitchFamily="34" charset="0"/>
            <a:cs typeface="Calibri Light" panose="020F0302020204030204" pitchFamily="34" charset="0"/>
          </a:endParaRPr>
        </a:p>
      </xdr:txBody>
    </xdr:sp>
    <xdr:clientData/>
  </xdr:twoCellAnchor>
  <xdr:twoCellAnchor editAs="oneCell">
    <xdr:from>
      <xdr:col>2</xdr:col>
      <xdr:colOff>352650</xdr:colOff>
      <xdr:row>3</xdr:row>
      <xdr:rowOff>605863</xdr:rowOff>
    </xdr:from>
    <xdr:to>
      <xdr:col>7</xdr:col>
      <xdr:colOff>1142999</xdr:colOff>
      <xdr:row>3</xdr:row>
      <xdr:rowOff>864763</xdr:rowOff>
    </xdr:to>
    <xdr:sp macro="" textlink="' '!A144">
      <xdr:nvSpPr>
        <xdr:cNvPr id="63" name="Rectangle 12">
          <a:hlinkClick xmlns:r="http://schemas.openxmlformats.org/officeDocument/2006/relationships" r:id="rId9"/>
          <a:extLst>
            <a:ext uri="{FF2B5EF4-FFF2-40B4-BE49-F238E27FC236}">
              <a16:creationId xmlns:a16="http://schemas.microsoft.com/office/drawing/2014/main" id="{00000000-0008-0000-0700-00003F000000}"/>
            </a:ext>
          </a:extLst>
        </xdr:cNvPr>
        <xdr:cNvSpPr>
          <a:spLocks noChangeArrowheads="1"/>
        </xdr:cNvSpPr>
      </xdr:nvSpPr>
      <xdr:spPr bwMode="auto">
        <a:xfrm>
          <a:off x="1105125" y="1463113"/>
          <a:ext cx="8429399" cy="258900"/>
        </a:xfrm>
        <a:prstGeom prst="rect">
          <a:avLst/>
        </a:prstGeom>
        <a:solidFill>
          <a:schemeClr val="accent1">
            <a:lumMod val="60000"/>
            <a:lumOff val="40000"/>
          </a:schemeClr>
        </a:solidFill>
        <a:ln w="9525" cap="flat" cmpd="sng" algn="ctr">
          <a:solidFill>
            <a:srgbClr val="BED2FF">
              <a:shade val="95000"/>
              <a:satMod val="105000"/>
            </a:srgbClr>
          </a:solidFill>
          <a:prstDash val="solid"/>
        </a:ln>
        <a:effectLst/>
      </xdr:spPr>
      <xdr:style>
        <a:lnRef idx="1">
          <a:schemeClr val="accent1"/>
        </a:lnRef>
        <a:fillRef idx="3">
          <a:schemeClr val="accent1"/>
        </a:fillRef>
        <a:effectRef idx="2">
          <a:schemeClr val="accent1"/>
        </a:effectRef>
        <a:fontRef idx="minor">
          <a:schemeClr val="lt1"/>
        </a:fontRef>
      </xdr:style>
      <xdr:txBody>
        <a:bodyPr wrap="square" lIns="72000" anchor="ctr"/>
        <a:lstStyle>
          <a:defPPr>
            <a:defRPr lang="de-DE"/>
          </a:defPPr>
          <a:lvl1pPr marL="0" algn="l" defTabSz="914400" rtl="0" eaLnBrk="1" latinLnBrk="0" hangingPunct="1">
            <a:defRPr sz="1800" kern="1200">
              <a:solidFill>
                <a:srgbClr val="FFFFFF"/>
              </a:solidFill>
              <a:latin typeface="Arial"/>
            </a:defRPr>
          </a:lvl1pPr>
          <a:lvl2pPr marL="457200" algn="l" defTabSz="914400" rtl="0" eaLnBrk="1" latinLnBrk="0" hangingPunct="1">
            <a:defRPr sz="1800" kern="1200">
              <a:solidFill>
                <a:srgbClr val="FFFFFF"/>
              </a:solidFill>
              <a:latin typeface="Arial"/>
            </a:defRPr>
          </a:lvl2pPr>
          <a:lvl3pPr marL="914400" algn="l" defTabSz="914400" rtl="0" eaLnBrk="1" latinLnBrk="0" hangingPunct="1">
            <a:defRPr sz="1800" kern="1200">
              <a:solidFill>
                <a:srgbClr val="FFFFFF"/>
              </a:solidFill>
              <a:latin typeface="Arial"/>
            </a:defRPr>
          </a:lvl3pPr>
          <a:lvl4pPr marL="1371600" algn="l" defTabSz="914400" rtl="0" eaLnBrk="1" latinLnBrk="0" hangingPunct="1">
            <a:defRPr sz="1800" kern="1200">
              <a:solidFill>
                <a:srgbClr val="FFFFFF"/>
              </a:solidFill>
              <a:latin typeface="Arial"/>
            </a:defRPr>
          </a:lvl4pPr>
          <a:lvl5pPr marL="1828800" algn="l" defTabSz="914400" rtl="0" eaLnBrk="1" latinLnBrk="0" hangingPunct="1">
            <a:defRPr sz="1800" kern="1200">
              <a:solidFill>
                <a:srgbClr val="FFFFFF"/>
              </a:solidFill>
              <a:latin typeface="Arial"/>
            </a:defRPr>
          </a:lvl5pPr>
          <a:lvl6pPr marL="2286000" algn="l" defTabSz="914400" rtl="0" eaLnBrk="1" latinLnBrk="0" hangingPunct="1">
            <a:defRPr sz="1800" kern="1200">
              <a:solidFill>
                <a:srgbClr val="FFFFFF"/>
              </a:solidFill>
              <a:latin typeface="Arial"/>
            </a:defRPr>
          </a:lvl6pPr>
          <a:lvl7pPr marL="2743200" algn="l" defTabSz="914400" rtl="0" eaLnBrk="1" latinLnBrk="0" hangingPunct="1">
            <a:defRPr sz="1800" kern="1200">
              <a:solidFill>
                <a:srgbClr val="FFFFFF"/>
              </a:solidFill>
              <a:latin typeface="Arial"/>
            </a:defRPr>
          </a:lvl7pPr>
          <a:lvl8pPr marL="3200400" algn="l" defTabSz="914400" rtl="0" eaLnBrk="1" latinLnBrk="0" hangingPunct="1">
            <a:defRPr sz="1800" kern="1200">
              <a:solidFill>
                <a:srgbClr val="FFFFFF"/>
              </a:solidFill>
              <a:latin typeface="Arial"/>
            </a:defRPr>
          </a:lvl8pPr>
          <a:lvl9pPr marL="3657600" algn="l" defTabSz="914400" rtl="0" eaLnBrk="1" latinLnBrk="0" hangingPunct="1">
            <a:defRPr sz="1800" kern="1200">
              <a:solidFill>
                <a:srgbClr val="FFFFFF"/>
              </a:solidFill>
              <a:latin typeface="Arial"/>
            </a:defRPr>
          </a:lvl9pPr>
        </a:lstStyle>
        <a:p>
          <a:pPr algn="l">
            <a:buClr>
              <a:srgbClr val="FFFFFF"/>
            </a:buClr>
            <a:buSzTx/>
            <a:buFont typeface="Wingdings" pitchFamily="2" charset="2"/>
            <a:buNone/>
          </a:pPr>
          <a:fld id="{E46FAC1E-5FCD-4A8F-B931-150ED358DA4A}" type="TxLink">
            <a:rPr lang="en-US" sz="1400" b="0" i="0" u="none" strike="noStrike">
              <a:solidFill>
                <a:srgbClr val="000000"/>
              </a:solidFill>
              <a:latin typeface="Calibri Light" panose="020F0302020204030204" pitchFamily="34" charset="0"/>
              <a:cs typeface="Calibri Light" panose="020F0302020204030204" pitchFamily="34" charset="0"/>
            </a:rPr>
            <a:pPr algn="l">
              <a:buClr>
                <a:srgbClr val="FFFFFF"/>
              </a:buClr>
              <a:buSzTx/>
              <a:buFont typeface="Wingdings" pitchFamily="2" charset="2"/>
              <a:buNone/>
            </a:pPr>
            <a:t>Gestion des ressources humaines</a:t>
          </a:fld>
          <a:endParaRPr lang="en-US" sz="1400" b="1">
            <a:solidFill>
              <a:sysClr val="windowText" lastClr="000000"/>
            </a:solidFill>
            <a:latin typeface="Calibri Light" panose="020F0302020204030204" pitchFamily="34" charset="0"/>
            <a:cs typeface="Calibri Light" panose="020F0302020204030204" pitchFamily="34" charset="0"/>
          </a:endParaRPr>
        </a:p>
      </xdr:txBody>
    </xdr:sp>
    <xdr:clientData/>
  </xdr:twoCellAnchor>
  <xdr:twoCellAnchor editAs="oneCell">
    <xdr:from>
      <xdr:col>2</xdr:col>
      <xdr:colOff>352650</xdr:colOff>
      <xdr:row>3</xdr:row>
      <xdr:rowOff>303558</xdr:rowOff>
    </xdr:from>
    <xdr:to>
      <xdr:col>7</xdr:col>
      <xdr:colOff>1142999</xdr:colOff>
      <xdr:row>3</xdr:row>
      <xdr:rowOff>562458</xdr:rowOff>
    </xdr:to>
    <xdr:sp macro="" textlink="' '!A143">
      <xdr:nvSpPr>
        <xdr:cNvPr id="64" name="Rectangle 13">
          <a:hlinkClick xmlns:r="http://schemas.openxmlformats.org/officeDocument/2006/relationships" r:id="rId10"/>
          <a:extLst>
            <a:ext uri="{FF2B5EF4-FFF2-40B4-BE49-F238E27FC236}">
              <a16:creationId xmlns:a16="http://schemas.microsoft.com/office/drawing/2014/main" id="{00000000-0008-0000-0700-000040000000}"/>
            </a:ext>
          </a:extLst>
        </xdr:cNvPr>
        <xdr:cNvSpPr>
          <a:spLocks noChangeArrowheads="1"/>
        </xdr:cNvSpPr>
      </xdr:nvSpPr>
      <xdr:spPr bwMode="auto">
        <a:xfrm>
          <a:off x="1105125" y="1160808"/>
          <a:ext cx="8429399" cy="258900"/>
        </a:xfrm>
        <a:prstGeom prst="rect">
          <a:avLst/>
        </a:prstGeom>
        <a:solidFill>
          <a:schemeClr val="accent1">
            <a:lumMod val="60000"/>
            <a:lumOff val="40000"/>
          </a:schemeClr>
        </a:solidFill>
        <a:ln w="9525" cap="flat" cmpd="sng" algn="ctr">
          <a:solidFill>
            <a:srgbClr val="BED2FF">
              <a:shade val="95000"/>
              <a:satMod val="105000"/>
            </a:srgbClr>
          </a:solidFill>
          <a:prstDash val="solid"/>
        </a:ln>
        <a:effectLst/>
      </xdr:spPr>
      <xdr:style>
        <a:lnRef idx="1">
          <a:schemeClr val="accent1"/>
        </a:lnRef>
        <a:fillRef idx="3">
          <a:schemeClr val="accent1"/>
        </a:fillRef>
        <a:effectRef idx="2">
          <a:schemeClr val="accent1"/>
        </a:effectRef>
        <a:fontRef idx="minor">
          <a:schemeClr val="lt1"/>
        </a:fontRef>
      </xdr:style>
      <xdr:txBody>
        <a:bodyPr wrap="square" lIns="72000" anchor="ctr"/>
        <a:lstStyle>
          <a:defPPr>
            <a:defRPr lang="de-DE"/>
          </a:defPPr>
          <a:lvl1pPr marL="0" algn="l" defTabSz="914400" rtl="0" eaLnBrk="1" latinLnBrk="0" hangingPunct="1">
            <a:defRPr sz="1800" kern="1200">
              <a:solidFill>
                <a:srgbClr val="FFFFFF"/>
              </a:solidFill>
              <a:latin typeface="Arial"/>
            </a:defRPr>
          </a:lvl1pPr>
          <a:lvl2pPr marL="457200" algn="l" defTabSz="914400" rtl="0" eaLnBrk="1" latinLnBrk="0" hangingPunct="1">
            <a:defRPr sz="1800" kern="1200">
              <a:solidFill>
                <a:srgbClr val="FFFFFF"/>
              </a:solidFill>
              <a:latin typeface="Arial"/>
            </a:defRPr>
          </a:lvl2pPr>
          <a:lvl3pPr marL="914400" algn="l" defTabSz="914400" rtl="0" eaLnBrk="1" latinLnBrk="0" hangingPunct="1">
            <a:defRPr sz="1800" kern="1200">
              <a:solidFill>
                <a:srgbClr val="FFFFFF"/>
              </a:solidFill>
              <a:latin typeface="Arial"/>
            </a:defRPr>
          </a:lvl3pPr>
          <a:lvl4pPr marL="1371600" algn="l" defTabSz="914400" rtl="0" eaLnBrk="1" latinLnBrk="0" hangingPunct="1">
            <a:defRPr sz="1800" kern="1200">
              <a:solidFill>
                <a:srgbClr val="FFFFFF"/>
              </a:solidFill>
              <a:latin typeface="Arial"/>
            </a:defRPr>
          </a:lvl4pPr>
          <a:lvl5pPr marL="1828800" algn="l" defTabSz="914400" rtl="0" eaLnBrk="1" latinLnBrk="0" hangingPunct="1">
            <a:defRPr sz="1800" kern="1200">
              <a:solidFill>
                <a:srgbClr val="FFFFFF"/>
              </a:solidFill>
              <a:latin typeface="Arial"/>
            </a:defRPr>
          </a:lvl5pPr>
          <a:lvl6pPr marL="2286000" algn="l" defTabSz="914400" rtl="0" eaLnBrk="1" latinLnBrk="0" hangingPunct="1">
            <a:defRPr sz="1800" kern="1200">
              <a:solidFill>
                <a:srgbClr val="FFFFFF"/>
              </a:solidFill>
              <a:latin typeface="Arial"/>
            </a:defRPr>
          </a:lvl6pPr>
          <a:lvl7pPr marL="2743200" algn="l" defTabSz="914400" rtl="0" eaLnBrk="1" latinLnBrk="0" hangingPunct="1">
            <a:defRPr sz="1800" kern="1200">
              <a:solidFill>
                <a:srgbClr val="FFFFFF"/>
              </a:solidFill>
              <a:latin typeface="Arial"/>
            </a:defRPr>
          </a:lvl7pPr>
          <a:lvl8pPr marL="3200400" algn="l" defTabSz="914400" rtl="0" eaLnBrk="1" latinLnBrk="0" hangingPunct="1">
            <a:defRPr sz="1800" kern="1200">
              <a:solidFill>
                <a:srgbClr val="FFFFFF"/>
              </a:solidFill>
              <a:latin typeface="Arial"/>
            </a:defRPr>
          </a:lvl8pPr>
          <a:lvl9pPr marL="3657600" algn="l" defTabSz="914400" rtl="0" eaLnBrk="1" latinLnBrk="0" hangingPunct="1">
            <a:defRPr sz="1800" kern="1200">
              <a:solidFill>
                <a:srgbClr val="FFFFFF"/>
              </a:solidFill>
              <a:latin typeface="Arial"/>
            </a:defRPr>
          </a:lvl9pPr>
        </a:lstStyle>
        <a:p>
          <a:pPr algn="l">
            <a:buClr>
              <a:srgbClr val="FFFFFF"/>
            </a:buClr>
            <a:buSzTx/>
            <a:buFont typeface="Wingdings" pitchFamily="2" charset="2"/>
            <a:buNone/>
          </a:pPr>
          <a:fld id="{FB5639A0-384E-4F36-96CB-F6B587DDA558}" type="TxLink">
            <a:rPr lang="en-US" sz="1400" b="0" i="0" u="none" strike="noStrike">
              <a:solidFill>
                <a:srgbClr val="000000"/>
              </a:solidFill>
              <a:latin typeface="Calibri Light" panose="020F0302020204030204" pitchFamily="34" charset="0"/>
              <a:cs typeface="Calibri Light" panose="020F0302020204030204" pitchFamily="34" charset="0"/>
            </a:rPr>
            <a:pPr algn="l">
              <a:buClr>
                <a:srgbClr val="FFFFFF"/>
              </a:buClr>
              <a:buSzTx/>
              <a:buFont typeface="Wingdings" pitchFamily="2" charset="2"/>
              <a:buNone/>
            </a:pPr>
            <a:t>Développement technologique / R&amp;D</a:t>
          </a:fld>
          <a:endParaRPr lang="en-US" sz="1400" b="1">
            <a:solidFill>
              <a:sysClr val="windowText" lastClr="000000"/>
            </a:solidFill>
            <a:latin typeface="Calibri Light" panose="020F0302020204030204" pitchFamily="34" charset="0"/>
            <a:cs typeface="Calibri Light" panose="020F0302020204030204" pitchFamily="34" charset="0"/>
          </a:endParaRPr>
        </a:p>
      </xdr:txBody>
    </xdr:sp>
    <xdr:clientData/>
  </xdr:twoCellAnchor>
  <xdr:twoCellAnchor editAs="oneCell">
    <xdr:from>
      <xdr:col>2</xdr:col>
      <xdr:colOff>352650</xdr:colOff>
      <xdr:row>3</xdr:row>
      <xdr:rowOff>1253</xdr:rowOff>
    </xdr:from>
    <xdr:to>
      <xdr:col>7</xdr:col>
      <xdr:colOff>1142999</xdr:colOff>
      <xdr:row>3</xdr:row>
      <xdr:rowOff>260153</xdr:rowOff>
    </xdr:to>
    <xdr:sp macro="" textlink="' '!A142">
      <xdr:nvSpPr>
        <xdr:cNvPr id="65" name="Rectangle 14">
          <a:hlinkClick xmlns:r="http://schemas.openxmlformats.org/officeDocument/2006/relationships" r:id="rId11"/>
          <a:extLst>
            <a:ext uri="{FF2B5EF4-FFF2-40B4-BE49-F238E27FC236}">
              <a16:creationId xmlns:a16="http://schemas.microsoft.com/office/drawing/2014/main" id="{00000000-0008-0000-0700-000041000000}"/>
            </a:ext>
          </a:extLst>
        </xdr:cNvPr>
        <xdr:cNvSpPr>
          <a:spLocks noChangeArrowheads="1"/>
        </xdr:cNvSpPr>
      </xdr:nvSpPr>
      <xdr:spPr bwMode="auto">
        <a:xfrm>
          <a:off x="1105125" y="858503"/>
          <a:ext cx="8429399" cy="258900"/>
        </a:xfrm>
        <a:prstGeom prst="rect">
          <a:avLst/>
        </a:prstGeom>
        <a:solidFill>
          <a:schemeClr val="accent1">
            <a:lumMod val="60000"/>
            <a:lumOff val="40000"/>
          </a:schemeClr>
        </a:solidFill>
        <a:ln w="9525" cap="flat" cmpd="sng" algn="ctr">
          <a:solidFill>
            <a:srgbClr val="BED2FF">
              <a:shade val="95000"/>
              <a:satMod val="105000"/>
            </a:srgbClr>
          </a:solidFill>
          <a:prstDash val="solid"/>
        </a:ln>
        <a:effectLst/>
      </xdr:spPr>
      <xdr:style>
        <a:lnRef idx="1">
          <a:schemeClr val="accent1"/>
        </a:lnRef>
        <a:fillRef idx="3">
          <a:schemeClr val="accent1"/>
        </a:fillRef>
        <a:effectRef idx="2">
          <a:schemeClr val="accent1"/>
        </a:effectRef>
        <a:fontRef idx="minor">
          <a:schemeClr val="lt1"/>
        </a:fontRef>
      </xdr:style>
      <xdr:txBody>
        <a:bodyPr wrap="square" lIns="72000" anchor="ctr"/>
        <a:lstStyle>
          <a:defPPr>
            <a:defRPr lang="de-DE"/>
          </a:defPPr>
          <a:lvl1pPr marL="0" algn="l" defTabSz="914400" rtl="0" eaLnBrk="1" latinLnBrk="0" hangingPunct="1">
            <a:defRPr sz="1800" kern="1200">
              <a:solidFill>
                <a:srgbClr val="FFFFFF"/>
              </a:solidFill>
              <a:latin typeface="Arial"/>
            </a:defRPr>
          </a:lvl1pPr>
          <a:lvl2pPr marL="457200" algn="l" defTabSz="914400" rtl="0" eaLnBrk="1" latinLnBrk="0" hangingPunct="1">
            <a:defRPr sz="1800" kern="1200">
              <a:solidFill>
                <a:srgbClr val="FFFFFF"/>
              </a:solidFill>
              <a:latin typeface="Arial"/>
            </a:defRPr>
          </a:lvl2pPr>
          <a:lvl3pPr marL="914400" algn="l" defTabSz="914400" rtl="0" eaLnBrk="1" latinLnBrk="0" hangingPunct="1">
            <a:defRPr sz="1800" kern="1200">
              <a:solidFill>
                <a:srgbClr val="FFFFFF"/>
              </a:solidFill>
              <a:latin typeface="Arial"/>
            </a:defRPr>
          </a:lvl3pPr>
          <a:lvl4pPr marL="1371600" algn="l" defTabSz="914400" rtl="0" eaLnBrk="1" latinLnBrk="0" hangingPunct="1">
            <a:defRPr sz="1800" kern="1200">
              <a:solidFill>
                <a:srgbClr val="FFFFFF"/>
              </a:solidFill>
              <a:latin typeface="Arial"/>
            </a:defRPr>
          </a:lvl4pPr>
          <a:lvl5pPr marL="1828800" algn="l" defTabSz="914400" rtl="0" eaLnBrk="1" latinLnBrk="0" hangingPunct="1">
            <a:defRPr sz="1800" kern="1200">
              <a:solidFill>
                <a:srgbClr val="FFFFFF"/>
              </a:solidFill>
              <a:latin typeface="Arial"/>
            </a:defRPr>
          </a:lvl5pPr>
          <a:lvl6pPr marL="2286000" algn="l" defTabSz="914400" rtl="0" eaLnBrk="1" latinLnBrk="0" hangingPunct="1">
            <a:defRPr sz="1800" kern="1200">
              <a:solidFill>
                <a:srgbClr val="FFFFFF"/>
              </a:solidFill>
              <a:latin typeface="Arial"/>
            </a:defRPr>
          </a:lvl6pPr>
          <a:lvl7pPr marL="2743200" algn="l" defTabSz="914400" rtl="0" eaLnBrk="1" latinLnBrk="0" hangingPunct="1">
            <a:defRPr sz="1800" kern="1200">
              <a:solidFill>
                <a:srgbClr val="FFFFFF"/>
              </a:solidFill>
              <a:latin typeface="Arial"/>
            </a:defRPr>
          </a:lvl7pPr>
          <a:lvl8pPr marL="3200400" algn="l" defTabSz="914400" rtl="0" eaLnBrk="1" latinLnBrk="0" hangingPunct="1">
            <a:defRPr sz="1800" kern="1200">
              <a:solidFill>
                <a:srgbClr val="FFFFFF"/>
              </a:solidFill>
              <a:latin typeface="Arial"/>
            </a:defRPr>
          </a:lvl8pPr>
          <a:lvl9pPr marL="3657600" algn="l" defTabSz="914400" rtl="0" eaLnBrk="1" latinLnBrk="0" hangingPunct="1">
            <a:defRPr sz="1800" kern="1200">
              <a:solidFill>
                <a:srgbClr val="FFFFFF"/>
              </a:solidFill>
              <a:latin typeface="Arial"/>
            </a:defRPr>
          </a:lvl9pPr>
        </a:lstStyle>
        <a:p>
          <a:pPr algn="l">
            <a:buClr>
              <a:srgbClr val="FFFFFF"/>
            </a:buClr>
            <a:buSzTx/>
            <a:buFont typeface="Wingdings" pitchFamily="2" charset="2"/>
            <a:buNone/>
          </a:pPr>
          <a:fld id="{0CF820CA-267A-4F11-A2D6-61C3CE0F54ED}" type="TxLink">
            <a:rPr lang="en-US" sz="1400" b="0" i="0" u="none" strike="noStrike">
              <a:solidFill>
                <a:srgbClr val="000000"/>
              </a:solidFill>
              <a:latin typeface="Calibri Light" panose="020F0302020204030204" pitchFamily="34" charset="0"/>
              <a:cs typeface="Calibri Light" panose="020F0302020204030204" pitchFamily="34" charset="0"/>
            </a:rPr>
            <a:pPr algn="l">
              <a:buClr>
                <a:srgbClr val="FFFFFF"/>
              </a:buClr>
              <a:buSzTx/>
              <a:buFont typeface="Wingdings" pitchFamily="2" charset="2"/>
              <a:buNone/>
            </a:pPr>
            <a:t>Achats / approvisionnements</a:t>
          </a:fld>
          <a:endParaRPr lang="en-US" sz="1400" b="1">
            <a:solidFill>
              <a:sysClr val="windowText" lastClr="000000"/>
            </a:solidFill>
            <a:latin typeface="Calibri Light" panose="020F0302020204030204" pitchFamily="34" charset="0"/>
            <a:cs typeface="Calibri Light" panose="020F0302020204030204" pitchFamily="34" charset="0"/>
          </a:endParaRPr>
        </a:p>
      </xdr:txBody>
    </xdr:sp>
    <xdr:clientData/>
  </xdr:twoCellAnchor>
  <xdr:twoCellAnchor editAs="oneCell">
    <xdr:from>
      <xdr:col>7</xdr:col>
      <xdr:colOff>1230248</xdr:colOff>
      <xdr:row>3</xdr:row>
      <xdr:rowOff>13097</xdr:rowOff>
    </xdr:from>
    <xdr:to>
      <xdr:col>8</xdr:col>
      <xdr:colOff>342900</xdr:colOff>
      <xdr:row>4</xdr:row>
      <xdr:rowOff>47622</xdr:rowOff>
    </xdr:to>
    <xdr:sp macro="" textlink="">
      <xdr:nvSpPr>
        <xdr:cNvPr id="66" name="AutoShape 15">
          <a:extLst>
            <a:ext uri="{FF2B5EF4-FFF2-40B4-BE49-F238E27FC236}">
              <a16:creationId xmlns:a16="http://schemas.microsoft.com/office/drawing/2014/main" id="{00000000-0008-0000-0700-000042000000}"/>
            </a:ext>
          </a:extLst>
        </xdr:cNvPr>
        <xdr:cNvSpPr>
          <a:spLocks noChangeArrowheads="1"/>
        </xdr:cNvSpPr>
      </xdr:nvSpPr>
      <xdr:spPr bwMode="auto">
        <a:xfrm rot="5400000">
          <a:off x="8379786" y="2112334"/>
          <a:ext cx="3425425" cy="941452"/>
        </a:xfrm>
        <a:prstGeom prst="triangle">
          <a:avLst>
            <a:gd name="adj" fmla="val 50000"/>
          </a:avLst>
        </a:prstGeom>
        <a:solidFill>
          <a:schemeClr val="accent1">
            <a:lumMod val="75000"/>
          </a:schemeClr>
        </a:solidFill>
        <a:ln w="9525" cap="flat" cmpd="sng" algn="ctr">
          <a:solidFill>
            <a:srgbClr val="3C8CC8">
              <a:shade val="95000"/>
              <a:satMod val="105000"/>
            </a:srgbClr>
          </a:solidFill>
          <a:prstDash val="solid"/>
        </a:ln>
        <a:effectLst/>
      </xdr:spPr>
      <xdr:style>
        <a:lnRef idx="1">
          <a:schemeClr val="accent2"/>
        </a:lnRef>
        <a:fillRef idx="3">
          <a:schemeClr val="accent2"/>
        </a:fillRef>
        <a:effectRef idx="2">
          <a:schemeClr val="accent2"/>
        </a:effectRef>
        <a:fontRef idx="minor">
          <a:schemeClr val="lt1"/>
        </a:fontRef>
      </xdr:style>
      <xdr:txBody>
        <a:bodyPr wrap="square" lIns="72000" anchor="ctr"/>
        <a:lstStyle>
          <a:defPPr>
            <a:defRPr lang="de-DE"/>
          </a:defPPr>
          <a:lvl1pPr marL="0" algn="l" defTabSz="914400" rtl="0" eaLnBrk="1" latinLnBrk="0" hangingPunct="1">
            <a:defRPr sz="1800" kern="1200">
              <a:solidFill>
                <a:srgbClr val="FFFFFF"/>
              </a:solidFill>
              <a:latin typeface="Arial"/>
            </a:defRPr>
          </a:lvl1pPr>
          <a:lvl2pPr marL="457200" algn="l" defTabSz="914400" rtl="0" eaLnBrk="1" latinLnBrk="0" hangingPunct="1">
            <a:defRPr sz="1800" kern="1200">
              <a:solidFill>
                <a:srgbClr val="FFFFFF"/>
              </a:solidFill>
              <a:latin typeface="Arial"/>
            </a:defRPr>
          </a:lvl2pPr>
          <a:lvl3pPr marL="914400" algn="l" defTabSz="914400" rtl="0" eaLnBrk="1" latinLnBrk="0" hangingPunct="1">
            <a:defRPr sz="1800" kern="1200">
              <a:solidFill>
                <a:srgbClr val="FFFFFF"/>
              </a:solidFill>
              <a:latin typeface="Arial"/>
            </a:defRPr>
          </a:lvl3pPr>
          <a:lvl4pPr marL="1371600" algn="l" defTabSz="914400" rtl="0" eaLnBrk="1" latinLnBrk="0" hangingPunct="1">
            <a:defRPr sz="1800" kern="1200">
              <a:solidFill>
                <a:srgbClr val="FFFFFF"/>
              </a:solidFill>
              <a:latin typeface="Arial"/>
            </a:defRPr>
          </a:lvl4pPr>
          <a:lvl5pPr marL="1828800" algn="l" defTabSz="914400" rtl="0" eaLnBrk="1" latinLnBrk="0" hangingPunct="1">
            <a:defRPr sz="1800" kern="1200">
              <a:solidFill>
                <a:srgbClr val="FFFFFF"/>
              </a:solidFill>
              <a:latin typeface="Arial"/>
            </a:defRPr>
          </a:lvl5pPr>
          <a:lvl6pPr marL="2286000" algn="l" defTabSz="914400" rtl="0" eaLnBrk="1" latinLnBrk="0" hangingPunct="1">
            <a:defRPr sz="1800" kern="1200">
              <a:solidFill>
                <a:srgbClr val="FFFFFF"/>
              </a:solidFill>
              <a:latin typeface="Arial"/>
            </a:defRPr>
          </a:lvl6pPr>
          <a:lvl7pPr marL="2743200" algn="l" defTabSz="914400" rtl="0" eaLnBrk="1" latinLnBrk="0" hangingPunct="1">
            <a:defRPr sz="1800" kern="1200">
              <a:solidFill>
                <a:srgbClr val="FFFFFF"/>
              </a:solidFill>
              <a:latin typeface="Arial"/>
            </a:defRPr>
          </a:lvl7pPr>
          <a:lvl8pPr marL="3200400" algn="l" defTabSz="914400" rtl="0" eaLnBrk="1" latinLnBrk="0" hangingPunct="1">
            <a:defRPr sz="1800" kern="1200">
              <a:solidFill>
                <a:srgbClr val="FFFFFF"/>
              </a:solidFill>
              <a:latin typeface="Arial"/>
            </a:defRPr>
          </a:lvl8pPr>
          <a:lvl9pPr marL="3657600" algn="l" defTabSz="914400" rtl="0" eaLnBrk="1" latinLnBrk="0" hangingPunct="1">
            <a:defRPr sz="1800" kern="1200">
              <a:solidFill>
                <a:srgbClr val="FFFFFF"/>
              </a:solidFill>
              <a:latin typeface="Arial"/>
            </a:defRPr>
          </a:lvl9pPr>
        </a:lstStyle>
        <a:p>
          <a:pPr algn="ctr">
            <a:buClr>
              <a:srgbClr val="FFFFFF"/>
            </a:buClr>
            <a:buSzTx/>
            <a:buFont typeface="Wingdings" pitchFamily="2" charset="2"/>
            <a:buNone/>
          </a:pPr>
          <a:r>
            <a:rPr lang="en-US" sz="1050" b="1">
              <a:solidFill>
                <a:srgbClr val="FFFFFF"/>
              </a:solidFill>
              <a:latin typeface="Calibri Light" panose="020F0302020204030204" pitchFamily="34" charset="0"/>
              <a:cs typeface="Calibri Light" panose="020F0302020204030204" pitchFamily="34" charset="0"/>
            </a:rPr>
            <a:t>Marge</a:t>
          </a:r>
        </a:p>
      </xdr:txBody>
    </xdr:sp>
    <xdr:clientData/>
  </xdr:twoCellAnchor>
  <xdr:twoCellAnchor editAs="oneCell">
    <xdr:from>
      <xdr:col>1</xdr:col>
      <xdr:colOff>9525</xdr:colOff>
      <xdr:row>3</xdr:row>
      <xdr:rowOff>1257863</xdr:rowOff>
    </xdr:from>
    <xdr:to>
      <xdr:col>2</xdr:col>
      <xdr:colOff>239449</xdr:colOff>
      <xdr:row>4</xdr:row>
      <xdr:rowOff>67864</xdr:rowOff>
    </xdr:to>
    <xdr:sp macro="" textlink="' '!A141">
      <xdr:nvSpPr>
        <xdr:cNvPr id="67" name="Rectangle 16">
          <a:hlinkClick xmlns:r="http://schemas.openxmlformats.org/officeDocument/2006/relationships" r:id="rId3"/>
          <a:extLst>
            <a:ext uri="{FF2B5EF4-FFF2-40B4-BE49-F238E27FC236}">
              <a16:creationId xmlns:a16="http://schemas.microsoft.com/office/drawing/2014/main" id="{00000000-0008-0000-0700-000043000000}"/>
            </a:ext>
          </a:extLst>
        </xdr:cNvPr>
        <xdr:cNvSpPr>
          <a:spLocks noChangeArrowheads="1"/>
        </xdr:cNvSpPr>
      </xdr:nvSpPr>
      <xdr:spPr bwMode="auto">
        <a:xfrm rot="16200000">
          <a:off x="-366364" y="2957727"/>
          <a:ext cx="2200901" cy="515674"/>
        </a:xfrm>
        <a:prstGeom prst="rect">
          <a:avLst/>
        </a:prstGeom>
        <a:solidFill>
          <a:schemeClr val="accent1">
            <a:lumMod val="75000"/>
          </a:schemeClr>
        </a:solidFill>
        <a:ln w="9525" cap="flat" cmpd="sng" algn="ctr">
          <a:solidFill>
            <a:schemeClr val="accent1">
              <a:lumMod val="75000"/>
            </a:schemeClr>
          </a:solidFill>
          <a:prstDash val="solid"/>
        </a:ln>
        <a:effectLst/>
      </xdr:spPr>
      <xdr:style>
        <a:lnRef idx="1">
          <a:schemeClr val="accent3"/>
        </a:lnRef>
        <a:fillRef idx="3">
          <a:schemeClr val="accent3"/>
        </a:fillRef>
        <a:effectRef idx="2">
          <a:schemeClr val="accent3"/>
        </a:effectRef>
        <a:fontRef idx="minor">
          <a:schemeClr val="lt1"/>
        </a:fontRef>
      </xdr:style>
      <xdr:txBody>
        <a:bodyPr wrap="square" lIns="0" tIns="36000" rIns="0" bIns="36000" anchor="ctr"/>
        <a:lstStyle>
          <a:defPPr>
            <a:defRPr lang="de-DE"/>
          </a:defPPr>
          <a:lvl1pPr marL="0" algn="l" defTabSz="914400" rtl="0" eaLnBrk="1" latinLnBrk="0" hangingPunct="1">
            <a:defRPr sz="1800" kern="1200">
              <a:solidFill>
                <a:srgbClr val="FFFFFF"/>
              </a:solidFill>
              <a:latin typeface="Arial"/>
            </a:defRPr>
          </a:lvl1pPr>
          <a:lvl2pPr marL="457200" algn="l" defTabSz="914400" rtl="0" eaLnBrk="1" latinLnBrk="0" hangingPunct="1">
            <a:defRPr sz="1800" kern="1200">
              <a:solidFill>
                <a:srgbClr val="FFFFFF"/>
              </a:solidFill>
              <a:latin typeface="Arial"/>
            </a:defRPr>
          </a:lvl2pPr>
          <a:lvl3pPr marL="914400" algn="l" defTabSz="914400" rtl="0" eaLnBrk="1" latinLnBrk="0" hangingPunct="1">
            <a:defRPr sz="1800" kern="1200">
              <a:solidFill>
                <a:srgbClr val="FFFFFF"/>
              </a:solidFill>
              <a:latin typeface="Arial"/>
            </a:defRPr>
          </a:lvl3pPr>
          <a:lvl4pPr marL="1371600" algn="l" defTabSz="914400" rtl="0" eaLnBrk="1" latinLnBrk="0" hangingPunct="1">
            <a:defRPr sz="1800" kern="1200">
              <a:solidFill>
                <a:srgbClr val="FFFFFF"/>
              </a:solidFill>
              <a:latin typeface="Arial"/>
            </a:defRPr>
          </a:lvl4pPr>
          <a:lvl5pPr marL="1828800" algn="l" defTabSz="914400" rtl="0" eaLnBrk="1" latinLnBrk="0" hangingPunct="1">
            <a:defRPr sz="1800" kern="1200">
              <a:solidFill>
                <a:srgbClr val="FFFFFF"/>
              </a:solidFill>
              <a:latin typeface="Arial"/>
            </a:defRPr>
          </a:lvl5pPr>
          <a:lvl6pPr marL="2286000" algn="l" defTabSz="914400" rtl="0" eaLnBrk="1" latinLnBrk="0" hangingPunct="1">
            <a:defRPr sz="1800" kern="1200">
              <a:solidFill>
                <a:srgbClr val="FFFFFF"/>
              </a:solidFill>
              <a:latin typeface="Arial"/>
            </a:defRPr>
          </a:lvl6pPr>
          <a:lvl7pPr marL="2743200" algn="l" defTabSz="914400" rtl="0" eaLnBrk="1" latinLnBrk="0" hangingPunct="1">
            <a:defRPr sz="1800" kern="1200">
              <a:solidFill>
                <a:srgbClr val="FFFFFF"/>
              </a:solidFill>
              <a:latin typeface="Arial"/>
            </a:defRPr>
          </a:lvl7pPr>
          <a:lvl8pPr marL="3200400" algn="l" defTabSz="914400" rtl="0" eaLnBrk="1" latinLnBrk="0" hangingPunct="1">
            <a:defRPr sz="1800" kern="1200">
              <a:solidFill>
                <a:srgbClr val="FFFFFF"/>
              </a:solidFill>
              <a:latin typeface="Arial"/>
            </a:defRPr>
          </a:lvl8pPr>
          <a:lvl9pPr marL="3657600" algn="l" defTabSz="914400" rtl="0" eaLnBrk="1" latinLnBrk="0" hangingPunct="1">
            <a:defRPr sz="1800" kern="1200">
              <a:solidFill>
                <a:srgbClr val="FFFFFF"/>
              </a:solidFill>
              <a:latin typeface="Arial"/>
            </a:defRPr>
          </a:lvl9pPr>
        </a:lstStyle>
        <a:p>
          <a:pPr algn="ctr">
            <a:buClr>
              <a:srgbClr val="FFFFFF"/>
            </a:buClr>
            <a:buSzTx/>
            <a:buFont typeface="Wingdings" pitchFamily="2" charset="2"/>
            <a:buNone/>
          </a:pPr>
          <a:fld id="{55F2B249-A329-4F1B-A566-8D1E4DB2CA88}" type="TxLink">
            <a:rPr lang="en-US" sz="1800" b="0" i="0" u="none" strike="noStrike">
              <a:solidFill>
                <a:schemeClr val="bg1"/>
              </a:solidFill>
              <a:latin typeface="Calibri Light" panose="020F0302020204030204" pitchFamily="34" charset="0"/>
              <a:cs typeface="Calibri Light" panose="020F0302020204030204" pitchFamily="34" charset="0"/>
            </a:rPr>
            <a:pPr algn="ctr">
              <a:buClr>
                <a:srgbClr val="FFFFFF"/>
              </a:buClr>
              <a:buSzTx/>
              <a:buFont typeface="Wingdings" pitchFamily="2" charset="2"/>
              <a:buNone/>
            </a:pPr>
            <a:t>Activités principales</a:t>
          </a:fld>
          <a:endParaRPr lang="en-US" sz="1800" b="0">
            <a:solidFill>
              <a:schemeClr val="bg1"/>
            </a:solidFill>
            <a:latin typeface="Calibri Light" panose="020F0302020204030204" pitchFamily="34" charset="0"/>
            <a:cs typeface="Calibri Light" panose="020F0302020204030204" pitchFamily="34" charset="0"/>
          </a:endParaRPr>
        </a:p>
      </xdr:txBody>
    </xdr:sp>
    <xdr:clientData/>
  </xdr:twoCellAnchor>
  <xdr:twoCellAnchor>
    <xdr:from>
      <xdr:col>1</xdr:col>
      <xdr:colOff>0</xdr:colOff>
      <xdr:row>3</xdr:row>
      <xdr:rowOff>0</xdr:rowOff>
    </xdr:from>
    <xdr:to>
      <xdr:col>2</xdr:col>
      <xdr:colOff>229924</xdr:colOff>
      <xdr:row>3</xdr:row>
      <xdr:rowOff>1170307</xdr:rowOff>
    </xdr:to>
    <xdr:sp macro="" textlink="' '!A140">
      <xdr:nvSpPr>
        <xdr:cNvPr id="68" name="Rectangle 17">
          <a:hlinkClick xmlns:r="http://schemas.openxmlformats.org/officeDocument/2006/relationships" r:id="rId11"/>
          <a:extLst>
            <a:ext uri="{FF2B5EF4-FFF2-40B4-BE49-F238E27FC236}">
              <a16:creationId xmlns:a16="http://schemas.microsoft.com/office/drawing/2014/main" id="{00000000-0008-0000-0700-000044000000}"/>
            </a:ext>
          </a:extLst>
        </xdr:cNvPr>
        <xdr:cNvSpPr>
          <a:spLocks noChangeArrowheads="1"/>
        </xdr:cNvSpPr>
      </xdr:nvSpPr>
      <xdr:spPr bwMode="auto">
        <a:xfrm rot="16200000">
          <a:off x="139408" y="1184567"/>
          <a:ext cx="1170307" cy="515674"/>
        </a:xfrm>
        <a:prstGeom prst="rect">
          <a:avLst/>
        </a:prstGeom>
        <a:solidFill>
          <a:schemeClr val="accent1">
            <a:lumMod val="60000"/>
            <a:lumOff val="40000"/>
          </a:schemeClr>
        </a:solidFill>
        <a:ln w="9525" cap="flat" cmpd="sng" algn="ctr">
          <a:solidFill>
            <a:srgbClr val="BED2FF">
              <a:shade val="95000"/>
              <a:satMod val="105000"/>
            </a:srgbClr>
          </a:solidFill>
          <a:prstDash val="solid"/>
        </a:ln>
        <a:effectLst/>
      </xdr:spPr>
      <xdr:style>
        <a:lnRef idx="1">
          <a:schemeClr val="accent1"/>
        </a:lnRef>
        <a:fillRef idx="3">
          <a:schemeClr val="accent1"/>
        </a:fillRef>
        <a:effectRef idx="2">
          <a:schemeClr val="accent1"/>
        </a:effectRef>
        <a:fontRef idx="minor">
          <a:schemeClr val="lt1"/>
        </a:fontRef>
      </xdr:style>
      <xdr:txBody>
        <a:bodyPr wrap="square" lIns="0" tIns="36000" rIns="0" bIns="36000" anchor="ctr"/>
        <a:lstStyle>
          <a:defPPr>
            <a:defRPr lang="de-DE"/>
          </a:defPPr>
          <a:lvl1pPr marL="0" algn="l" defTabSz="914400" rtl="0" eaLnBrk="1" latinLnBrk="0" hangingPunct="1">
            <a:defRPr sz="1800" kern="1200">
              <a:solidFill>
                <a:srgbClr val="FFFFFF"/>
              </a:solidFill>
              <a:latin typeface="Arial"/>
            </a:defRPr>
          </a:lvl1pPr>
          <a:lvl2pPr marL="457200" algn="l" defTabSz="914400" rtl="0" eaLnBrk="1" latinLnBrk="0" hangingPunct="1">
            <a:defRPr sz="1800" kern="1200">
              <a:solidFill>
                <a:srgbClr val="FFFFFF"/>
              </a:solidFill>
              <a:latin typeface="Arial"/>
            </a:defRPr>
          </a:lvl2pPr>
          <a:lvl3pPr marL="914400" algn="l" defTabSz="914400" rtl="0" eaLnBrk="1" latinLnBrk="0" hangingPunct="1">
            <a:defRPr sz="1800" kern="1200">
              <a:solidFill>
                <a:srgbClr val="FFFFFF"/>
              </a:solidFill>
              <a:latin typeface="Arial"/>
            </a:defRPr>
          </a:lvl3pPr>
          <a:lvl4pPr marL="1371600" algn="l" defTabSz="914400" rtl="0" eaLnBrk="1" latinLnBrk="0" hangingPunct="1">
            <a:defRPr sz="1800" kern="1200">
              <a:solidFill>
                <a:srgbClr val="FFFFFF"/>
              </a:solidFill>
              <a:latin typeface="Arial"/>
            </a:defRPr>
          </a:lvl4pPr>
          <a:lvl5pPr marL="1828800" algn="l" defTabSz="914400" rtl="0" eaLnBrk="1" latinLnBrk="0" hangingPunct="1">
            <a:defRPr sz="1800" kern="1200">
              <a:solidFill>
                <a:srgbClr val="FFFFFF"/>
              </a:solidFill>
              <a:latin typeface="Arial"/>
            </a:defRPr>
          </a:lvl5pPr>
          <a:lvl6pPr marL="2286000" algn="l" defTabSz="914400" rtl="0" eaLnBrk="1" latinLnBrk="0" hangingPunct="1">
            <a:defRPr sz="1800" kern="1200">
              <a:solidFill>
                <a:srgbClr val="FFFFFF"/>
              </a:solidFill>
              <a:latin typeface="Arial"/>
            </a:defRPr>
          </a:lvl6pPr>
          <a:lvl7pPr marL="2743200" algn="l" defTabSz="914400" rtl="0" eaLnBrk="1" latinLnBrk="0" hangingPunct="1">
            <a:defRPr sz="1800" kern="1200">
              <a:solidFill>
                <a:srgbClr val="FFFFFF"/>
              </a:solidFill>
              <a:latin typeface="Arial"/>
            </a:defRPr>
          </a:lvl7pPr>
          <a:lvl8pPr marL="3200400" algn="l" defTabSz="914400" rtl="0" eaLnBrk="1" latinLnBrk="0" hangingPunct="1">
            <a:defRPr sz="1800" kern="1200">
              <a:solidFill>
                <a:srgbClr val="FFFFFF"/>
              </a:solidFill>
              <a:latin typeface="Arial"/>
            </a:defRPr>
          </a:lvl8pPr>
          <a:lvl9pPr marL="3657600" algn="l" defTabSz="914400" rtl="0" eaLnBrk="1" latinLnBrk="0" hangingPunct="1">
            <a:defRPr sz="1800" kern="1200">
              <a:solidFill>
                <a:srgbClr val="FFFFFF"/>
              </a:solidFill>
              <a:latin typeface="Arial"/>
            </a:defRPr>
          </a:lvl9pPr>
        </a:lstStyle>
        <a:p>
          <a:pPr algn="ctr">
            <a:buClr>
              <a:srgbClr val="FFFFFF"/>
            </a:buClr>
            <a:buSzTx/>
            <a:buFont typeface="Wingdings" pitchFamily="2" charset="2"/>
            <a:buNone/>
          </a:pPr>
          <a:fld id="{B7E92916-9368-4A50-A9B7-556FBDB008F3}" type="TxLink">
            <a:rPr lang="en-US" sz="1100" b="0" i="0" u="none" strike="noStrike">
              <a:solidFill>
                <a:srgbClr val="000000"/>
              </a:solidFill>
              <a:latin typeface="Calibri Light" panose="020F0302020204030204" pitchFamily="34" charset="0"/>
              <a:cs typeface="Calibri Light" panose="020F0302020204030204" pitchFamily="34" charset="0"/>
            </a:rPr>
            <a:pPr algn="ctr">
              <a:buClr>
                <a:srgbClr val="FFFFFF"/>
              </a:buClr>
              <a:buSzTx/>
              <a:buFont typeface="Wingdings" pitchFamily="2" charset="2"/>
              <a:buNone/>
            </a:pPr>
            <a:t>Activités de soutien</a:t>
          </a:fld>
          <a:endParaRPr lang="en-US" sz="1050" b="0">
            <a:solidFill>
              <a:sysClr val="windowText" lastClr="000000"/>
            </a:solidFill>
            <a:latin typeface="Calibri Light" panose="020F0302020204030204" pitchFamily="34" charset="0"/>
            <a:cs typeface="Calibri Light" panose="020F0302020204030204" pitchFamily="34" charset="0"/>
          </a:endParaRPr>
        </a:p>
      </xdr:txBody>
    </xdr:sp>
    <xdr:clientData/>
  </xdr:twoCellAnchor>
  <xdr:twoCellAnchor editAs="oneCell">
    <xdr:from>
      <xdr:col>2</xdr:col>
      <xdr:colOff>419101</xdr:colOff>
      <xdr:row>3</xdr:row>
      <xdr:rowOff>1800223</xdr:rowOff>
    </xdr:from>
    <xdr:to>
      <xdr:col>3</xdr:col>
      <xdr:colOff>64000</xdr:colOff>
      <xdr:row>3</xdr:row>
      <xdr:rowOff>3371848</xdr:rowOff>
    </xdr:to>
    <xdr:graphicFrame macro="">
      <xdr:nvGraphicFramePr>
        <xdr:cNvPr id="82" name="Diagramm 81">
          <a:extLst>
            <a:ext uri="{FF2B5EF4-FFF2-40B4-BE49-F238E27FC236}">
              <a16:creationId xmlns:a16="http://schemas.microsoft.com/office/drawing/2014/main" id="{00000000-0008-0000-0700-00005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editAs="oneCell">
    <xdr:from>
      <xdr:col>3</xdr:col>
      <xdr:colOff>247651</xdr:colOff>
      <xdr:row>3</xdr:row>
      <xdr:rowOff>1800223</xdr:rowOff>
    </xdr:from>
    <xdr:to>
      <xdr:col>4</xdr:col>
      <xdr:colOff>1349875</xdr:colOff>
      <xdr:row>3</xdr:row>
      <xdr:rowOff>3371848</xdr:rowOff>
    </xdr:to>
    <xdr:graphicFrame macro="">
      <xdr:nvGraphicFramePr>
        <xdr:cNvPr id="83" name="Diagramm 82">
          <a:extLst>
            <a:ext uri="{FF2B5EF4-FFF2-40B4-BE49-F238E27FC236}">
              <a16:creationId xmlns:a16="http://schemas.microsoft.com/office/drawing/2014/main" id="{00000000-0008-0000-0700-00005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editAs="oneCell">
    <xdr:from>
      <xdr:col>4</xdr:col>
      <xdr:colOff>1533526</xdr:colOff>
      <xdr:row>3</xdr:row>
      <xdr:rowOff>1800223</xdr:rowOff>
    </xdr:from>
    <xdr:to>
      <xdr:col>5</xdr:col>
      <xdr:colOff>768850</xdr:colOff>
      <xdr:row>3</xdr:row>
      <xdr:rowOff>3371848</xdr:rowOff>
    </xdr:to>
    <xdr:graphicFrame macro="">
      <xdr:nvGraphicFramePr>
        <xdr:cNvPr id="84" name="Diagramm 83">
          <a:extLst>
            <a:ext uri="{FF2B5EF4-FFF2-40B4-BE49-F238E27FC236}">
              <a16:creationId xmlns:a16="http://schemas.microsoft.com/office/drawing/2014/main" id="{00000000-0008-0000-0700-00005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editAs="oneCell">
    <xdr:from>
      <xdr:col>5</xdr:col>
      <xdr:colOff>952501</xdr:colOff>
      <xdr:row>3</xdr:row>
      <xdr:rowOff>1800223</xdr:rowOff>
    </xdr:from>
    <xdr:to>
      <xdr:col>6</xdr:col>
      <xdr:colOff>121150</xdr:colOff>
      <xdr:row>3</xdr:row>
      <xdr:rowOff>3371848</xdr:rowOff>
    </xdr:to>
    <xdr:graphicFrame macro="">
      <xdr:nvGraphicFramePr>
        <xdr:cNvPr id="85" name="Diagramm 84">
          <a:extLst>
            <a:ext uri="{FF2B5EF4-FFF2-40B4-BE49-F238E27FC236}">
              <a16:creationId xmlns:a16="http://schemas.microsoft.com/office/drawing/2014/main" id="{00000000-0008-0000-0700-00005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editAs="oneCell">
    <xdr:from>
      <xdr:col>6</xdr:col>
      <xdr:colOff>304801</xdr:colOff>
      <xdr:row>3</xdr:row>
      <xdr:rowOff>1800223</xdr:rowOff>
    </xdr:from>
    <xdr:to>
      <xdr:col>7</xdr:col>
      <xdr:colOff>1073650</xdr:colOff>
      <xdr:row>3</xdr:row>
      <xdr:rowOff>3371848</xdr:rowOff>
    </xdr:to>
    <xdr:graphicFrame macro="">
      <xdr:nvGraphicFramePr>
        <xdr:cNvPr id="86" name="Diagramm 85">
          <a:extLst>
            <a:ext uri="{FF2B5EF4-FFF2-40B4-BE49-F238E27FC236}">
              <a16:creationId xmlns:a16="http://schemas.microsoft.com/office/drawing/2014/main" id="{00000000-0008-0000-0700-00005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oneCellAnchor>
    <xdr:from>
      <xdr:col>2</xdr:col>
      <xdr:colOff>638175</xdr:colOff>
      <xdr:row>3</xdr:row>
      <xdr:rowOff>1771650</xdr:rowOff>
    </xdr:from>
    <xdr:ext cx="1116588" cy="217560"/>
    <xdr:sp macro="" textlink="$G$8">
      <xdr:nvSpPr>
        <xdr:cNvPr id="3" name="Textfeld 2">
          <a:extLst>
            <a:ext uri="{FF2B5EF4-FFF2-40B4-BE49-F238E27FC236}">
              <a16:creationId xmlns:a16="http://schemas.microsoft.com/office/drawing/2014/main" id="{00000000-0008-0000-0700-000003000000}"/>
            </a:ext>
          </a:extLst>
        </xdr:cNvPr>
        <xdr:cNvSpPr txBox="1"/>
      </xdr:nvSpPr>
      <xdr:spPr>
        <a:xfrm>
          <a:off x="1390650" y="2628900"/>
          <a:ext cx="1116588"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72C0CEE8-3EDD-4988-82FC-5F309E340051}" type="TxLink">
            <a:rPr lang="en-US" sz="800" b="0" i="0" u="none" strike="noStrike">
              <a:solidFill>
                <a:srgbClr val="000000"/>
              </a:solidFill>
              <a:latin typeface="Calibri Light" panose="020F0302020204030204" pitchFamily="34" charset="0"/>
              <a:cs typeface="Calibri Light" panose="020F0302020204030204" pitchFamily="34" charset="0"/>
            </a:rPr>
            <a:pPr/>
            <a:t>Plus value pour clients</a:t>
          </a:fld>
          <a:endParaRPr lang="de-CH" sz="800" b="0">
            <a:latin typeface="Calibri Light" panose="020F0302020204030204" pitchFamily="34" charset="0"/>
            <a:cs typeface="Calibri Light" panose="020F0302020204030204" pitchFamily="34" charset="0"/>
          </a:endParaRPr>
        </a:p>
      </xdr:txBody>
    </xdr:sp>
    <xdr:clientData/>
  </xdr:oneCellAnchor>
  <xdr:oneCellAnchor>
    <xdr:from>
      <xdr:col>4</xdr:col>
      <xdr:colOff>57150</xdr:colOff>
      <xdr:row>3</xdr:row>
      <xdr:rowOff>1771650</xdr:rowOff>
    </xdr:from>
    <xdr:ext cx="1116588" cy="217560"/>
    <xdr:sp macro="" textlink="$G$8">
      <xdr:nvSpPr>
        <xdr:cNvPr id="87" name="Textfeld 86">
          <a:extLst>
            <a:ext uri="{FF2B5EF4-FFF2-40B4-BE49-F238E27FC236}">
              <a16:creationId xmlns:a16="http://schemas.microsoft.com/office/drawing/2014/main" id="{00000000-0008-0000-0700-000057000000}"/>
            </a:ext>
          </a:extLst>
        </xdr:cNvPr>
        <xdr:cNvSpPr txBox="1"/>
      </xdr:nvSpPr>
      <xdr:spPr>
        <a:xfrm>
          <a:off x="3086100" y="2628900"/>
          <a:ext cx="1116588"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72C0CEE8-3EDD-4988-82FC-5F309E340051}" type="TxLink">
            <a:rPr lang="en-US" sz="800" b="0" i="0" u="none" strike="noStrike">
              <a:solidFill>
                <a:srgbClr val="000000"/>
              </a:solidFill>
              <a:latin typeface="Calibri Light" panose="020F0302020204030204" pitchFamily="34" charset="0"/>
              <a:cs typeface="Calibri Light" panose="020F0302020204030204" pitchFamily="34" charset="0"/>
            </a:rPr>
            <a:pPr/>
            <a:t>Plus value pour clients</a:t>
          </a:fld>
          <a:endParaRPr lang="de-CH" sz="800" b="0">
            <a:latin typeface="Calibri Light" panose="020F0302020204030204" pitchFamily="34" charset="0"/>
            <a:cs typeface="Calibri Light" panose="020F0302020204030204" pitchFamily="34" charset="0"/>
          </a:endParaRPr>
        </a:p>
      </xdr:txBody>
    </xdr:sp>
    <xdr:clientData/>
  </xdr:oneCellAnchor>
  <xdr:oneCellAnchor>
    <xdr:from>
      <xdr:col>4</xdr:col>
      <xdr:colOff>1752600</xdr:colOff>
      <xdr:row>3</xdr:row>
      <xdr:rowOff>1771650</xdr:rowOff>
    </xdr:from>
    <xdr:ext cx="1116588" cy="217560"/>
    <xdr:sp macro="" textlink="$G$8">
      <xdr:nvSpPr>
        <xdr:cNvPr id="88" name="Textfeld 87">
          <a:extLst>
            <a:ext uri="{FF2B5EF4-FFF2-40B4-BE49-F238E27FC236}">
              <a16:creationId xmlns:a16="http://schemas.microsoft.com/office/drawing/2014/main" id="{00000000-0008-0000-0700-000058000000}"/>
            </a:ext>
          </a:extLst>
        </xdr:cNvPr>
        <xdr:cNvSpPr txBox="1"/>
      </xdr:nvSpPr>
      <xdr:spPr>
        <a:xfrm>
          <a:off x="4781550" y="2628900"/>
          <a:ext cx="1116588"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72C0CEE8-3EDD-4988-82FC-5F309E340051}" type="TxLink">
            <a:rPr lang="en-US" sz="800" b="0" i="0" u="none" strike="noStrike">
              <a:solidFill>
                <a:srgbClr val="000000"/>
              </a:solidFill>
              <a:latin typeface="Calibri Light" panose="020F0302020204030204" pitchFamily="34" charset="0"/>
              <a:cs typeface="Calibri Light" panose="020F0302020204030204" pitchFamily="34" charset="0"/>
            </a:rPr>
            <a:pPr/>
            <a:t>Plus value pour clients</a:t>
          </a:fld>
          <a:endParaRPr lang="de-CH" sz="800" b="0">
            <a:latin typeface="Calibri Light" panose="020F0302020204030204" pitchFamily="34" charset="0"/>
            <a:cs typeface="Calibri Light" panose="020F0302020204030204" pitchFamily="34" charset="0"/>
          </a:endParaRPr>
        </a:p>
      </xdr:txBody>
    </xdr:sp>
    <xdr:clientData/>
  </xdr:oneCellAnchor>
  <xdr:oneCellAnchor>
    <xdr:from>
      <xdr:col>5</xdr:col>
      <xdr:colOff>1171575</xdr:colOff>
      <xdr:row>3</xdr:row>
      <xdr:rowOff>1771650</xdr:rowOff>
    </xdr:from>
    <xdr:ext cx="1116588" cy="217560"/>
    <xdr:sp macro="" textlink="$G$8">
      <xdr:nvSpPr>
        <xdr:cNvPr id="92" name="Textfeld 91">
          <a:extLst>
            <a:ext uri="{FF2B5EF4-FFF2-40B4-BE49-F238E27FC236}">
              <a16:creationId xmlns:a16="http://schemas.microsoft.com/office/drawing/2014/main" id="{00000000-0008-0000-0700-00005C000000}"/>
            </a:ext>
          </a:extLst>
        </xdr:cNvPr>
        <xdr:cNvSpPr txBox="1"/>
      </xdr:nvSpPr>
      <xdr:spPr>
        <a:xfrm>
          <a:off x="6477000" y="2628900"/>
          <a:ext cx="1116588"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72C0CEE8-3EDD-4988-82FC-5F309E340051}" type="TxLink">
            <a:rPr lang="en-US" sz="800" b="0" i="0" u="none" strike="noStrike">
              <a:solidFill>
                <a:srgbClr val="000000"/>
              </a:solidFill>
              <a:latin typeface="Calibri Light" panose="020F0302020204030204" pitchFamily="34" charset="0"/>
              <a:cs typeface="Calibri Light" panose="020F0302020204030204" pitchFamily="34" charset="0"/>
            </a:rPr>
            <a:pPr/>
            <a:t>Plus value pour clients</a:t>
          </a:fld>
          <a:endParaRPr lang="de-CH" sz="800" b="0">
            <a:latin typeface="Calibri Light" panose="020F0302020204030204" pitchFamily="34" charset="0"/>
            <a:cs typeface="Calibri Light" panose="020F0302020204030204" pitchFamily="34" charset="0"/>
          </a:endParaRPr>
        </a:p>
      </xdr:txBody>
    </xdr:sp>
    <xdr:clientData/>
  </xdr:oneCellAnchor>
  <xdr:oneCellAnchor>
    <xdr:from>
      <xdr:col>6</xdr:col>
      <xdr:colOff>523875</xdr:colOff>
      <xdr:row>3</xdr:row>
      <xdr:rowOff>1771650</xdr:rowOff>
    </xdr:from>
    <xdr:ext cx="1116588" cy="217560"/>
    <xdr:sp macro="" textlink="$G$8">
      <xdr:nvSpPr>
        <xdr:cNvPr id="93" name="Textfeld 92">
          <a:extLst>
            <a:ext uri="{FF2B5EF4-FFF2-40B4-BE49-F238E27FC236}">
              <a16:creationId xmlns:a16="http://schemas.microsoft.com/office/drawing/2014/main" id="{00000000-0008-0000-0700-00005D000000}"/>
            </a:ext>
          </a:extLst>
        </xdr:cNvPr>
        <xdr:cNvSpPr txBox="1"/>
      </xdr:nvSpPr>
      <xdr:spPr>
        <a:xfrm>
          <a:off x="8172450" y="2628900"/>
          <a:ext cx="1116588"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72C0CEE8-3EDD-4988-82FC-5F309E340051}" type="TxLink">
            <a:rPr lang="en-US" sz="800" b="0" i="0" u="none" strike="noStrike">
              <a:solidFill>
                <a:srgbClr val="000000"/>
              </a:solidFill>
              <a:latin typeface="Calibri Light" panose="020F0302020204030204" pitchFamily="34" charset="0"/>
              <a:cs typeface="Calibri Light" panose="020F0302020204030204" pitchFamily="34" charset="0"/>
            </a:rPr>
            <a:pPr/>
            <a:t>Plus value pour clients</a:t>
          </a:fld>
          <a:endParaRPr lang="de-CH" sz="800" b="0">
            <a:latin typeface="Calibri Light" panose="020F0302020204030204" pitchFamily="34" charset="0"/>
            <a:cs typeface="Calibri Light" panose="020F0302020204030204" pitchFamily="34" charset="0"/>
          </a:endParaRPr>
        </a:p>
      </xdr:txBody>
    </xdr:sp>
    <xdr:clientData/>
  </xdr:oneCellAnchor>
  <xdr:twoCellAnchor editAs="oneCell">
    <xdr:from>
      <xdr:col>0</xdr:col>
      <xdr:colOff>76200</xdr:colOff>
      <xdr:row>0</xdr:row>
      <xdr:rowOff>104775</xdr:rowOff>
    </xdr:from>
    <xdr:to>
      <xdr:col>0</xdr:col>
      <xdr:colOff>400200</xdr:colOff>
      <xdr:row>0</xdr:row>
      <xdr:rowOff>430240</xdr:rowOff>
    </xdr:to>
    <xdr:grpSp>
      <xdr:nvGrpSpPr>
        <xdr:cNvPr id="70" name="Gruppieren 69">
          <a:hlinkClick xmlns:r="http://schemas.openxmlformats.org/officeDocument/2006/relationships" r:id="rId17"/>
          <a:extLst>
            <a:ext uri="{FF2B5EF4-FFF2-40B4-BE49-F238E27FC236}">
              <a16:creationId xmlns:a16="http://schemas.microsoft.com/office/drawing/2014/main" id="{00000000-0008-0000-0700-000046000000}"/>
            </a:ext>
          </a:extLst>
        </xdr:cNvPr>
        <xdr:cNvGrpSpPr/>
      </xdr:nvGrpSpPr>
      <xdr:grpSpPr>
        <a:xfrm>
          <a:off x="76200" y="104775"/>
          <a:ext cx="324000" cy="325465"/>
          <a:chOff x="9191625" y="3009900"/>
          <a:chExt cx="324000" cy="325465"/>
        </a:xfrm>
      </xdr:grpSpPr>
      <xdr:sp macro="" textlink="">
        <xdr:nvSpPr>
          <xdr:cNvPr id="71" name="Rechteck 70">
            <a:extLst>
              <a:ext uri="{FF2B5EF4-FFF2-40B4-BE49-F238E27FC236}">
                <a16:creationId xmlns:a16="http://schemas.microsoft.com/office/drawing/2014/main" id="{00000000-0008-0000-0700-000047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72" name="Pfeil nach links 71">
            <a:extLst>
              <a:ext uri="{FF2B5EF4-FFF2-40B4-BE49-F238E27FC236}">
                <a16:creationId xmlns:a16="http://schemas.microsoft.com/office/drawing/2014/main" id="{00000000-0008-0000-0700-000048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7</xdr:col>
          <xdr:colOff>91440</xdr:colOff>
          <xdr:row>0</xdr:row>
          <xdr:rowOff>0</xdr:rowOff>
        </xdr:from>
        <xdr:to>
          <xdr:col>9</xdr:col>
          <xdr:colOff>5715</xdr:colOff>
          <xdr:row>0</xdr:row>
          <xdr:rowOff>533400</xdr:rowOff>
        </xdr:to>
        <xdr:pic>
          <xdr:nvPicPr>
            <xdr:cNvPr id="69" name="Grafik 59">
              <a:extLst>
                <a:ext uri="{FF2B5EF4-FFF2-40B4-BE49-F238E27FC236}">
                  <a16:creationId xmlns:a16="http://schemas.microsoft.com/office/drawing/2014/main" id="{00000000-0008-0000-0700-000045000000}"/>
                </a:ext>
              </a:extLst>
            </xdr:cNvPr>
            <xdr:cNvPicPr>
              <a:picLocks noChangeAspect="1" noChangeArrowheads="1"/>
              <a:extLst>
                <a:ext uri="{84589F7E-364E-4C9E-8A38-B11213B215E9}">
                  <a14:cameraTool cellRange="Logo!$D$6" spid="_x0000_s127025"/>
                </a:ext>
              </a:extLst>
            </xdr:cNvPicPr>
          </xdr:nvPicPr>
          <xdr:blipFill>
            <a:blip xmlns:r="http://schemas.openxmlformats.org/officeDocument/2006/relationships" r:embed="rId18"/>
            <a:srcRect/>
            <a:stretch>
              <a:fillRect/>
            </a:stretch>
          </xdr:blipFill>
          <xdr:spPr bwMode="auto">
            <a:xfrm>
              <a:off x="8717280" y="0"/>
              <a:ext cx="2268855" cy="533400"/>
            </a:xfrm>
            <a:prstGeom prst="rect">
              <a:avLst/>
            </a:prstGeom>
            <a:solidFill>
              <a:schemeClr val="bg1"/>
            </a:solidFill>
            <a:ln w="9525">
              <a:noFill/>
              <a:miter lim="800000"/>
              <a:headEnd/>
              <a:tailEnd/>
            </a:ln>
          </xdr:spPr>
        </xdr:pic>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2</xdr:col>
      <xdr:colOff>358318</xdr:colOff>
      <xdr:row>27</xdr:row>
      <xdr:rowOff>40249</xdr:rowOff>
    </xdr:from>
    <xdr:to>
      <xdr:col>4</xdr:col>
      <xdr:colOff>601362</xdr:colOff>
      <xdr:row>41</xdr:row>
      <xdr:rowOff>3340</xdr:rowOff>
    </xdr:to>
    <xdr:sp macro="" textlink="">
      <xdr:nvSpPr>
        <xdr:cNvPr id="11" name="Rechteck 10">
          <a:extLst>
            <a:ext uri="{FF2B5EF4-FFF2-40B4-BE49-F238E27FC236}">
              <a16:creationId xmlns:a16="http://schemas.microsoft.com/office/drawing/2014/main" id="{00000000-0008-0000-0800-00000B000000}"/>
            </a:ext>
          </a:extLst>
        </xdr:cNvPr>
        <xdr:cNvSpPr/>
      </xdr:nvSpPr>
      <xdr:spPr>
        <a:xfrm>
          <a:off x="1129843" y="7888849"/>
          <a:ext cx="2890994" cy="2622471"/>
        </a:xfrm>
        <a:prstGeom prst="rect">
          <a:avLst/>
        </a:prstGeom>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2</xdr:col>
      <xdr:colOff>360347</xdr:colOff>
      <xdr:row>41</xdr:row>
      <xdr:rowOff>41057</xdr:rowOff>
    </xdr:from>
    <xdr:to>
      <xdr:col>4</xdr:col>
      <xdr:colOff>603391</xdr:colOff>
      <xdr:row>54</xdr:row>
      <xdr:rowOff>179408</xdr:rowOff>
    </xdr:to>
    <xdr:sp macro="" textlink="">
      <xdr:nvSpPr>
        <xdr:cNvPr id="12" name="Rechteck 11">
          <a:extLst>
            <a:ext uri="{FF2B5EF4-FFF2-40B4-BE49-F238E27FC236}">
              <a16:creationId xmlns:a16="http://schemas.microsoft.com/office/drawing/2014/main" id="{00000000-0008-0000-0800-00000C000000}"/>
            </a:ext>
          </a:extLst>
        </xdr:cNvPr>
        <xdr:cNvSpPr/>
      </xdr:nvSpPr>
      <xdr:spPr>
        <a:xfrm>
          <a:off x="1131872" y="10556657"/>
          <a:ext cx="2890994" cy="2622471"/>
        </a:xfrm>
        <a:prstGeom prst="rect">
          <a:avLst/>
        </a:prstGeom>
        <a:ln w="3175">
          <a:prstDash val="sysDash"/>
        </a:ln>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4</xdr:col>
      <xdr:colOff>645206</xdr:colOff>
      <xdr:row>27</xdr:row>
      <xdr:rowOff>40249</xdr:rowOff>
    </xdr:from>
    <xdr:to>
      <xdr:col>7</xdr:col>
      <xdr:colOff>116725</xdr:colOff>
      <xdr:row>41</xdr:row>
      <xdr:rowOff>3340</xdr:rowOff>
    </xdr:to>
    <xdr:sp macro="" textlink="">
      <xdr:nvSpPr>
        <xdr:cNvPr id="13" name="Rechteck 12">
          <a:extLst>
            <a:ext uri="{FF2B5EF4-FFF2-40B4-BE49-F238E27FC236}">
              <a16:creationId xmlns:a16="http://schemas.microsoft.com/office/drawing/2014/main" id="{00000000-0008-0000-0800-00000D000000}"/>
            </a:ext>
          </a:extLst>
        </xdr:cNvPr>
        <xdr:cNvSpPr/>
      </xdr:nvSpPr>
      <xdr:spPr>
        <a:xfrm>
          <a:off x="4064681" y="7888849"/>
          <a:ext cx="2890994" cy="2622471"/>
        </a:xfrm>
        <a:prstGeom prst="rect">
          <a:avLst/>
        </a:prstGeom>
        <a:ln w="3175">
          <a:prstDash val="sysDash"/>
        </a:ln>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4</xdr:col>
      <xdr:colOff>653591</xdr:colOff>
      <xdr:row>41</xdr:row>
      <xdr:rowOff>41057</xdr:rowOff>
    </xdr:from>
    <xdr:to>
      <xdr:col>7</xdr:col>
      <xdr:colOff>125110</xdr:colOff>
      <xdr:row>54</xdr:row>
      <xdr:rowOff>179408</xdr:rowOff>
    </xdr:to>
    <xdr:sp macro="" textlink="">
      <xdr:nvSpPr>
        <xdr:cNvPr id="14" name="Rechteck 13">
          <a:extLst>
            <a:ext uri="{FF2B5EF4-FFF2-40B4-BE49-F238E27FC236}">
              <a16:creationId xmlns:a16="http://schemas.microsoft.com/office/drawing/2014/main" id="{00000000-0008-0000-0800-00000E000000}"/>
            </a:ext>
          </a:extLst>
        </xdr:cNvPr>
        <xdr:cNvSpPr/>
      </xdr:nvSpPr>
      <xdr:spPr>
        <a:xfrm>
          <a:off x="4073066" y="10556657"/>
          <a:ext cx="2890994" cy="2622471"/>
        </a:xfrm>
        <a:prstGeom prst="rect">
          <a:avLst/>
        </a:prstGeom>
        <a:ln w="3175">
          <a:prstDash val="sysDash"/>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endParaRPr lang="de-CH" sz="1100"/>
        </a:p>
      </xdr:txBody>
    </xdr:sp>
    <xdr:clientData/>
  </xdr:twoCellAnchor>
  <xdr:oneCellAnchor>
    <xdr:from>
      <xdr:col>0</xdr:col>
      <xdr:colOff>345119</xdr:colOff>
      <xdr:row>35</xdr:row>
      <xdr:rowOff>159493</xdr:rowOff>
    </xdr:from>
    <xdr:ext cx="342786" cy="1956946"/>
    <xdr:sp macro="" textlink="' '!A350">
      <xdr:nvSpPr>
        <xdr:cNvPr id="5" name="Textfeld 4">
          <a:extLst>
            <a:ext uri="{FF2B5EF4-FFF2-40B4-BE49-F238E27FC236}">
              <a16:creationId xmlns:a16="http://schemas.microsoft.com/office/drawing/2014/main" id="{00000000-0008-0000-0800-000005000000}"/>
            </a:ext>
          </a:extLst>
        </xdr:cNvPr>
        <xdr:cNvSpPr txBox="1"/>
      </xdr:nvSpPr>
      <xdr:spPr>
        <a:xfrm rot="16200000">
          <a:off x="-461961" y="10339173"/>
          <a:ext cx="1956946"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E7877B9E-68C7-4D37-9A04-A520E2A3B924}" type="TxLink">
            <a:rPr lang="de-CH" sz="1600" b="1"/>
            <a:pPr/>
            <a:t>Demande du produit</a:t>
          </a:fld>
          <a:endParaRPr lang="de-CH" sz="1600" b="1"/>
        </a:p>
      </xdr:txBody>
    </xdr:sp>
    <xdr:clientData/>
  </xdr:oneCellAnchor>
  <xdr:twoCellAnchor editAs="oneCell">
    <xdr:from>
      <xdr:col>2</xdr:col>
      <xdr:colOff>1167373</xdr:colOff>
      <xdr:row>56</xdr:row>
      <xdr:rowOff>83425</xdr:rowOff>
    </xdr:from>
    <xdr:to>
      <xdr:col>6</xdr:col>
      <xdr:colOff>1574655</xdr:colOff>
      <xdr:row>59</xdr:row>
      <xdr:rowOff>131564</xdr:rowOff>
    </xdr:to>
    <xdr:sp macro="" textlink="' '!A351">
      <xdr:nvSpPr>
        <xdr:cNvPr id="6" name="Textfeld 5">
          <a:extLst>
            <a:ext uri="{FF2B5EF4-FFF2-40B4-BE49-F238E27FC236}">
              <a16:creationId xmlns:a16="http://schemas.microsoft.com/office/drawing/2014/main" id="{00000000-0008-0000-0800-000006000000}"/>
            </a:ext>
          </a:extLst>
        </xdr:cNvPr>
        <xdr:cNvSpPr txBox="1"/>
      </xdr:nvSpPr>
      <xdr:spPr>
        <a:xfrm>
          <a:off x="1595998" y="12361150"/>
          <a:ext cx="4417307" cy="4386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fld id="{AC5B187C-0D25-46E2-9365-38F40309E2AD}" type="TxLink">
            <a:rPr lang="de-CH" sz="1600" b="1"/>
            <a:pPr algn="ctr"/>
            <a:t>Argument publicitaire unique (USP)</a:t>
          </a:fld>
          <a:endParaRPr lang="de-CH" sz="1600" b="1"/>
        </a:p>
      </xdr:txBody>
    </xdr:sp>
    <xdr:clientData/>
  </xdr:twoCellAnchor>
  <xdr:oneCellAnchor>
    <xdr:from>
      <xdr:col>1</xdr:col>
      <xdr:colOff>98313</xdr:colOff>
      <xdr:row>27</xdr:row>
      <xdr:rowOff>31281</xdr:rowOff>
    </xdr:from>
    <xdr:ext cx="311496" cy="606384"/>
    <xdr:sp macro="" textlink="' '!A60">
      <xdr:nvSpPr>
        <xdr:cNvPr id="7" name="Textfeld 6">
          <a:extLst>
            <a:ext uri="{FF2B5EF4-FFF2-40B4-BE49-F238E27FC236}">
              <a16:creationId xmlns:a16="http://schemas.microsoft.com/office/drawing/2014/main" id="{00000000-0008-0000-0800-000007000000}"/>
            </a:ext>
          </a:extLst>
        </xdr:cNvPr>
        <xdr:cNvSpPr txBox="1"/>
      </xdr:nvSpPr>
      <xdr:spPr>
        <a:xfrm rot="16200000">
          <a:off x="439819" y="8078125"/>
          <a:ext cx="606384"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EEC4C712-FF3A-4828-B9F2-0435389211B4}" type="TxLink">
            <a:rPr lang="de-CH" sz="1400" b="0"/>
            <a:pPr/>
            <a:t>grand</a:t>
          </a:fld>
          <a:endParaRPr lang="de-CH" sz="1400" b="0"/>
        </a:p>
      </xdr:txBody>
    </xdr:sp>
    <xdr:clientData/>
  </xdr:oneCellAnchor>
  <xdr:twoCellAnchor editAs="absolute">
    <xdr:from>
      <xdr:col>1</xdr:col>
      <xdr:colOff>102125</xdr:colOff>
      <xdr:row>53</xdr:row>
      <xdr:rowOff>3920</xdr:rowOff>
    </xdr:from>
    <xdr:to>
      <xdr:col>2</xdr:col>
      <xdr:colOff>101201</xdr:colOff>
      <xdr:row>55</xdr:row>
      <xdr:rowOff>167985</xdr:rowOff>
    </xdr:to>
    <xdr:sp macro="" textlink="' '!A63">
      <xdr:nvSpPr>
        <xdr:cNvPr id="8" name="Textfeld 7">
          <a:extLst>
            <a:ext uri="{FF2B5EF4-FFF2-40B4-BE49-F238E27FC236}">
              <a16:creationId xmlns:a16="http://schemas.microsoft.com/office/drawing/2014/main" id="{00000000-0008-0000-0800-000008000000}"/>
            </a:ext>
          </a:extLst>
        </xdr:cNvPr>
        <xdr:cNvSpPr txBox="1"/>
      </xdr:nvSpPr>
      <xdr:spPr>
        <a:xfrm rot="16200000">
          <a:off x="473020" y="12587025"/>
          <a:ext cx="52982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FB39D6CF-C433-41AF-9ADE-4D7B34FEE0AF}" type="TxLink">
            <a:rPr lang="de-CH" sz="1400" b="0"/>
            <a:pPr/>
            <a:t>petit</a:t>
          </a:fld>
          <a:endParaRPr lang="de-CH" sz="1400" b="0"/>
        </a:p>
      </xdr:txBody>
    </xdr:sp>
    <xdr:clientData/>
  </xdr:twoCellAnchor>
  <xdr:oneCellAnchor>
    <xdr:from>
      <xdr:col>6</xdr:col>
      <xdr:colOff>1500039</xdr:colOff>
      <xdr:row>56</xdr:row>
      <xdr:rowOff>105040</xdr:rowOff>
    </xdr:from>
    <xdr:ext cx="606384" cy="311496"/>
    <xdr:sp macro="" textlink="' '!A60">
      <xdr:nvSpPr>
        <xdr:cNvPr id="9" name="Textfeld 8">
          <a:extLst>
            <a:ext uri="{FF2B5EF4-FFF2-40B4-BE49-F238E27FC236}">
              <a16:creationId xmlns:a16="http://schemas.microsoft.com/office/drawing/2014/main" id="{00000000-0008-0000-0800-000009000000}"/>
            </a:ext>
          </a:extLst>
        </xdr:cNvPr>
        <xdr:cNvSpPr txBox="1"/>
      </xdr:nvSpPr>
      <xdr:spPr>
        <a:xfrm>
          <a:off x="6503839" y="13344790"/>
          <a:ext cx="606384"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4C601CCF-1B4E-4433-BA64-02CB83F402F2}" type="TxLink">
            <a:rPr lang="de-CH" sz="1400" b="0"/>
            <a:pPr/>
            <a:t>grand</a:t>
          </a:fld>
          <a:endParaRPr lang="de-CH" sz="1400" b="0"/>
        </a:p>
      </xdr:txBody>
    </xdr:sp>
    <xdr:clientData/>
  </xdr:oneCellAnchor>
  <xdr:oneCellAnchor>
    <xdr:from>
      <xdr:col>2</xdr:col>
      <xdr:colOff>336769</xdr:colOff>
      <xdr:row>56</xdr:row>
      <xdr:rowOff>105040</xdr:rowOff>
    </xdr:from>
    <xdr:ext cx="532390" cy="311496"/>
    <xdr:sp macro="" textlink="' '!A63">
      <xdr:nvSpPr>
        <xdr:cNvPr id="10" name="Textfeld 9">
          <a:extLst>
            <a:ext uri="{FF2B5EF4-FFF2-40B4-BE49-F238E27FC236}">
              <a16:creationId xmlns:a16="http://schemas.microsoft.com/office/drawing/2014/main" id="{00000000-0008-0000-0800-00000A000000}"/>
            </a:ext>
          </a:extLst>
        </xdr:cNvPr>
        <xdr:cNvSpPr txBox="1"/>
      </xdr:nvSpPr>
      <xdr:spPr>
        <a:xfrm>
          <a:off x="1108294" y="13478140"/>
          <a:ext cx="53239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52407B67-C073-4D24-B4F6-88D75A75FDF2}" type="TxLink">
            <a:rPr lang="de-CH" sz="1400" b="0"/>
            <a:pPr/>
            <a:t>petit</a:t>
          </a:fld>
          <a:endParaRPr lang="de-CH" sz="1400" b="0"/>
        </a:p>
      </xdr:txBody>
    </xdr:sp>
    <xdr:clientData/>
  </xdr:oneCellAnchor>
  <xdr:twoCellAnchor editAs="oneCell">
    <xdr:from>
      <xdr:col>8</xdr:col>
      <xdr:colOff>295275</xdr:colOff>
      <xdr:row>1</xdr:row>
      <xdr:rowOff>57150</xdr:rowOff>
    </xdr:from>
    <xdr:to>
      <xdr:col>9</xdr:col>
      <xdr:colOff>1350</xdr:colOff>
      <xdr:row>1</xdr:row>
      <xdr:rowOff>229950</xdr:rowOff>
    </xdr:to>
    <xdr:grpSp>
      <xdr:nvGrpSpPr>
        <xdr:cNvPr id="31" name="Gruppieren 30">
          <a:hlinkClick xmlns:r="http://schemas.openxmlformats.org/officeDocument/2006/relationships" r:id="rId1"/>
          <a:extLst>
            <a:ext uri="{FF2B5EF4-FFF2-40B4-BE49-F238E27FC236}">
              <a16:creationId xmlns:a16="http://schemas.microsoft.com/office/drawing/2014/main" id="{00000000-0008-0000-0800-00001F000000}"/>
            </a:ext>
          </a:extLst>
        </xdr:cNvPr>
        <xdr:cNvGrpSpPr/>
      </xdr:nvGrpSpPr>
      <xdr:grpSpPr>
        <a:xfrm>
          <a:off x="9187815" y="613410"/>
          <a:ext cx="186135" cy="172800"/>
          <a:chOff x="8105775" y="571500"/>
          <a:chExt cx="172800" cy="172800"/>
        </a:xfrm>
      </xdr:grpSpPr>
      <xdr:sp macro="" textlink="">
        <xdr:nvSpPr>
          <xdr:cNvPr id="32" name="Rechteck 31">
            <a:extLst>
              <a:ext uri="{FF2B5EF4-FFF2-40B4-BE49-F238E27FC236}">
                <a16:creationId xmlns:a16="http://schemas.microsoft.com/office/drawing/2014/main" id="{00000000-0008-0000-0800-000020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3" name="Textfeld 32">
            <a:extLst>
              <a:ext uri="{FF2B5EF4-FFF2-40B4-BE49-F238E27FC236}">
                <a16:creationId xmlns:a16="http://schemas.microsoft.com/office/drawing/2014/main" id="{00000000-0008-0000-0800-000021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57150</xdr:colOff>
      <xdr:row>3</xdr:row>
      <xdr:rowOff>0</xdr:rowOff>
    </xdr:from>
    <xdr:to>
      <xdr:col>0</xdr:col>
      <xdr:colOff>381150</xdr:colOff>
      <xdr:row>3</xdr:row>
      <xdr:rowOff>325465</xdr:rowOff>
    </xdr:to>
    <xdr:grpSp>
      <xdr:nvGrpSpPr>
        <xdr:cNvPr id="40" name="Gruppieren 39">
          <a:hlinkClick xmlns:r="http://schemas.openxmlformats.org/officeDocument/2006/relationships" r:id="rId2"/>
          <a:extLst>
            <a:ext uri="{FF2B5EF4-FFF2-40B4-BE49-F238E27FC236}">
              <a16:creationId xmlns:a16="http://schemas.microsoft.com/office/drawing/2014/main" id="{00000000-0008-0000-0800-000028000000}"/>
            </a:ext>
          </a:extLst>
        </xdr:cNvPr>
        <xdr:cNvGrpSpPr/>
      </xdr:nvGrpSpPr>
      <xdr:grpSpPr>
        <a:xfrm>
          <a:off x="57150" y="952500"/>
          <a:ext cx="324000" cy="325465"/>
          <a:chOff x="12382500" y="2152650"/>
          <a:chExt cx="324000" cy="325465"/>
        </a:xfrm>
      </xdr:grpSpPr>
      <xdr:sp macro="" textlink="">
        <xdr:nvSpPr>
          <xdr:cNvPr id="41" name="Rechteck 40">
            <a:extLst>
              <a:ext uri="{FF2B5EF4-FFF2-40B4-BE49-F238E27FC236}">
                <a16:creationId xmlns:a16="http://schemas.microsoft.com/office/drawing/2014/main" id="{00000000-0008-0000-0800-000029000000}"/>
              </a:ext>
            </a:extLst>
          </xdr:cNvPr>
          <xdr:cNvSpPr>
            <a:spLocks noChangeAspect="1"/>
          </xdr:cNvSpPr>
        </xdr:nvSpPr>
        <xdr:spPr>
          <a:xfrm>
            <a:off x="12382500" y="21526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42" name="Grafik 41">
            <a:extLst>
              <a:ext uri="{FF2B5EF4-FFF2-40B4-BE49-F238E27FC236}">
                <a16:creationId xmlns:a16="http://schemas.microsoft.com/office/drawing/2014/main" id="{00000000-0008-0000-0800-00002A000000}"/>
              </a:ext>
            </a:extLst>
          </xdr:cNvPr>
          <xdr:cNvPicPr>
            <a:picLocks noChangeAspect="1"/>
          </xdr:cNvPicPr>
        </xdr:nvPicPr>
        <xdr:blipFill>
          <a:blip xmlns:r="http://schemas.openxmlformats.org/officeDocument/2006/relationships" r:embed="rId3">
            <a:clrChange>
              <a:clrFrom>
                <a:srgbClr val="FFFFFF"/>
              </a:clrFrom>
              <a:clrTo>
                <a:srgbClr val="FFFFFF">
                  <a:alpha val="0"/>
                </a:srgbClr>
              </a:clrTo>
            </a:clrChange>
            <a:lum bright="70000" contrast="-70000"/>
          </a:blip>
          <a:stretch>
            <a:fillRect/>
          </a:stretch>
        </xdr:blipFill>
        <xdr:spPr>
          <a:xfrm>
            <a:off x="12446597" y="2209800"/>
            <a:ext cx="219075" cy="209550"/>
          </a:xfrm>
          <a:prstGeom prst="rect">
            <a:avLst/>
          </a:prstGeom>
        </xdr:spPr>
      </xdr:pic>
    </xdr:grpSp>
    <xdr:clientData fPrintsWithSheet="0"/>
  </xdr:twoCellAnchor>
  <xdr:twoCellAnchor editAs="oneCell">
    <xdr:from>
      <xdr:col>0</xdr:col>
      <xdr:colOff>57150</xdr:colOff>
      <xdr:row>56</xdr:row>
      <xdr:rowOff>57150</xdr:rowOff>
    </xdr:from>
    <xdr:to>
      <xdr:col>0</xdr:col>
      <xdr:colOff>381150</xdr:colOff>
      <xdr:row>58</xdr:row>
      <xdr:rowOff>1615</xdr:rowOff>
    </xdr:to>
    <xdr:grpSp>
      <xdr:nvGrpSpPr>
        <xdr:cNvPr id="43" name="Gruppieren 42">
          <a:hlinkClick xmlns:r="http://schemas.openxmlformats.org/officeDocument/2006/relationships" r:id="rId4"/>
          <a:extLst>
            <a:ext uri="{FF2B5EF4-FFF2-40B4-BE49-F238E27FC236}">
              <a16:creationId xmlns:a16="http://schemas.microsoft.com/office/drawing/2014/main" id="{00000000-0008-0000-0800-00002B000000}"/>
            </a:ext>
          </a:extLst>
        </xdr:cNvPr>
        <xdr:cNvGrpSpPr/>
      </xdr:nvGrpSpPr>
      <xdr:grpSpPr>
        <a:xfrm>
          <a:off x="57150" y="13232130"/>
          <a:ext cx="324000" cy="310225"/>
          <a:chOff x="66675" y="4972050"/>
          <a:chExt cx="324000" cy="325465"/>
        </a:xfrm>
      </xdr:grpSpPr>
      <xdr:sp macro="" textlink="">
        <xdr:nvSpPr>
          <xdr:cNvPr id="44" name="Rechteck 43">
            <a:extLst>
              <a:ext uri="{FF2B5EF4-FFF2-40B4-BE49-F238E27FC236}">
                <a16:creationId xmlns:a16="http://schemas.microsoft.com/office/drawing/2014/main" id="{00000000-0008-0000-0800-00002C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5" name="Pfeil nach oben 44">
            <a:extLst>
              <a:ext uri="{FF2B5EF4-FFF2-40B4-BE49-F238E27FC236}">
                <a16:creationId xmlns:a16="http://schemas.microsoft.com/office/drawing/2014/main" id="{00000000-0008-0000-0800-00002D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76200</xdr:colOff>
      <xdr:row>0</xdr:row>
      <xdr:rowOff>104775</xdr:rowOff>
    </xdr:from>
    <xdr:to>
      <xdr:col>0</xdr:col>
      <xdr:colOff>400200</xdr:colOff>
      <xdr:row>0</xdr:row>
      <xdr:rowOff>430240</xdr:rowOff>
    </xdr:to>
    <xdr:grpSp>
      <xdr:nvGrpSpPr>
        <xdr:cNvPr id="26" name="Gruppieren 25">
          <a:hlinkClick xmlns:r="http://schemas.openxmlformats.org/officeDocument/2006/relationships" r:id="rId5"/>
          <a:extLst>
            <a:ext uri="{FF2B5EF4-FFF2-40B4-BE49-F238E27FC236}">
              <a16:creationId xmlns:a16="http://schemas.microsoft.com/office/drawing/2014/main" id="{00000000-0008-0000-0800-00001A000000}"/>
            </a:ext>
          </a:extLst>
        </xdr:cNvPr>
        <xdr:cNvGrpSpPr/>
      </xdr:nvGrpSpPr>
      <xdr:grpSpPr>
        <a:xfrm>
          <a:off x="76200" y="104775"/>
          <a:ext cx="324000" cy="325465"/>
          <a:chOff x="9191625" y="3009900"/>
          <a:chExt cx="324000" cy="325465"/>
        </a:xfrm>
      </xdr:grpSpPr>
      <xdr:sp macro="" textlink="">
        <xdr:nvSpPr>
          <xdr:cNvPr id="27" name="Rechteck 26">
            <a:extLst>
              <a:ext uri="{FF2B5EF4-FFF2-40B4-BE49-F238E27FC236}">
                <a16:creationId xmlns:a16="http://schemas.microsoft.com/office/drawing/2014/main" id="{00000000-0008-0000-0800-00001B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8" name="Pfeil nach links 27">
            <a:extLst>
              <a:ext uri="{FF2B5EF4-FFF2-40B4-BE49-F238E27FC236}">
                <a16:creationId xmlns:a16="http://schemas.microsoft.com/office/drawing/2014/main" id="{00000000-0008-0000-0800-00001C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0</xdr:col>
      <xdr:colOff>219075</xdr:colOff>
      <xdr:row>26</xdr:row>
      <xdr:rowOff>13667</xdr:rowOff>
    </xdr:from>
    <xdr:to>
      <xdr:col>7</xdr:col>
      <xdr:colOff>419100</xdr:colOff>
      <xdr:row>57</xdr:row>
      <xdr:rowOff>38100</xdr:rowOff>
    </xdr:to>
    <xdr:graphicFrame macro="">
      <xdr:nvGraphicFramePr>
        <xdr:cNvPr id="16" name="Diagramm 15">
          <a:extLst>
            <a:ext uri="{FF2B5EF4-FFF2-40B4-BE49-F238E27FC236}">
              <a16:creationId xmlns:a16="http://schemas.microsoft.com/office/drawing/2014/main" id="{00000000-0008-0000-08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mc:AlternateContent xmlns:mc="http://schemas.openxmlformats.org/markup-compatibility/2006">
    <mc:Choice xmlns:a14="http://schemas.microsoft.com/office/drawing/2010/main" Requires="a14">
      <xdr:twoCellAnchor editAs="oneCell">
        <xdr:from>
          <xdr:col>7</xdr:col>
          <xdr:colOff>83820</xdr:colOff>
          <xdr:row>0</xdr:row>
          <xdr:rowOff>0</xdr:rowOff>
        </xdr:from>
        <xdr:to>
          <xdr:col>10</xdr:col>
          <xdr:colOff>5715</xdr:colOff>
          <xdr:row>0</xdr:row>
          <xdr:rowOff>533400</xdr:rowOff>
        </xdr:to>
        <xdr:pic>
          <xdr:nvPicPr>
            <xdr:cNvPr id="25" name="Grafik 59">
              <a:extLst>
                <a:ext uri="{FF2B5EF4-FFF2-40B4-BE49-F238E27FC236}">
                  <a16:creationId xmlns:a16="http://schemas.microsoft.com/office/drawing/2014/main" id="{00000000-0008-0000-0800-000019000000}"/>
                </a:ext>
              </a:extLst>
            </xdr:cNvPr>
            <xdr:cNvPicPr>
              <a:picLocks noChangeAspect="1" noChangeArrowheads="1"/>
              <a:extLst>
                <a:ext uri="{84589F7E-364E-4C9E-8A38-B11213B215E9}">
                  <a14:cameraTool cellRange="Logo!$D$6" spid="_x0000_s215070"/>
                </a:ext>
              </a:extLst>
            </xdr:cNvPicPr>
          </xdr:nvPicPr>
          <xdr:blipFill>
            <a:blip xmlns:r="http://schemas.openxmlformats.org/officeDocument/2006/relationships" r:embed="rId7"/>
            <a:srcRect/>
            <a:stretch>
              <a:fillRect/>
            </a:stretch>
          </xdr:blipFill>
          <xdr:spPr bwMode="auto">
            <a:xfrm>
              <a:off x="7117080" y="0"/>
              <a:ext cx="2268855" cy="533400"/>
            </a:xfrm>
            <a:prstGeom prst="rect">
              <a:avLst/>
            </a:prstGeom>
            <a:solidFill>
              <a:schemeClr val="bg1"/>
            </a:solidFill>
            <a:ln w="9525">
              <a:noFill/>
              <a:miter lim="800000"/>
              <a:headEnd/>
              <a:tailEnd/>
            </a:ln>
          </xdr:spPr>
        </xdr:pic>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3</xdr:col>
      <xdr:colOff>2210418</xdr:colOff>
      <xdr:row>6</xdr:row>
      <xdr:rowOff>0</xdr:rowOff>
    </xdr:from>
    <xdr:to>
      <xdr:col>3</xdr:col>
      <xdr:colOff>2276072</xdr:colOff>
      <xdr:row>6</xdr:row>
      <xdr:rowOff>400050</xdr:rowOff>
    </xdr:to>
    <xdr:sp macro="" textlink="">
      <xdr:nvSpPr>
        <xdr:cNvPr id="36" name="Rechteck 35">
          <a:extLst>
            <a:ext uri="{FF2B5EF4-FFF2-40B4-BE49-F238E27FC236}">
              <a16:creationId xmlns:a16="http://schemas.microsoft.com/office/drawing/2014/main" id="{00000000-0008-0000-0900-000024000000}"/>
            </a:ext>
          </a:extLst>
        </xdr:cNvPr>
        <xdr:cNvSpPr/>
      </xdr:nvSpPr>
      <xdr:spPr>
        <a:xfrm>
          <a:off x="5029818" y="1504950"/>
          <a:ext cx="65654" cy="40005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2210418</xdr:colOff>
      <xdr:row>7</xdr:row>
      <xdr:rowOff>9524</xdr:rowOff>
    </xdr:from>
    <xdr:to>
      <xdr:col>3</xdr:col>
      <xdr:colOff>2276072</xdr:colOff>
      <xdr:row>8</xdr:row>
      <xdr:rowOff>0</xdr:rowOff>
    </xdr:to>
    <xdr:sp macro="" textlink="">
      <xdr:nvSpPr>
        <xdr:cNvPr id="169" name="Rechteck 168">
          <a:extLst>
            <a:ext uri="{FF2B5EF4-FFF2-40B4-BE49-F238E27FC236}">
              <a16:creationId xmlns:a16="http://schemas.microsoft.com/office/drawing/2014/main" id="{00000000-0008-0000-0900-0000A9000000}"/>
            </a:ext>
          </a:extLst>
        </xdr:cNvPr>
        <xdr:cNvSpPr/>
      </xdr:nvSpPr>
      <xdr:spPr>
        <a:xfrm>
          <a:off x="5026246" y="1926430"/>
          <a:ext cx="65654" cy="401242"/>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2210418</xdr:colOff>
      <xdr:row>8</xdr:row>
      <xdr:rowOff>9524</xdr:rowOff>
    </xdr:from>
    <xdr:to>
      <xdr:col>3</xdr:col>
      <xdr:colOff>2276072</xdr:colOff>
      <xdr:row>9</xdr:row>
      <xdr:rowOff>0</xdr:rowOff>
    </xdr:to>
    <xdr:sp macro="" textlink="">
      <xdr:nvSpPr>
        <xdr:cNvPr id="171" name="Rechteck 170">
          <a:extLst>
            <a:ext uri="{FF2B5EF4-FFF2-40B4-BE49-F238E27FC236}">
              <a16:creationId xmlns:a16="http://schemas.microsoft.com/office/drawing/2014/main" id="{00000000-0008-0000-0900-0000AB000000}"/>
            </a:ext>
          </a:extLst>
        </xdr:cNvPr>
        <xdr:cNvSpPr/>
      </xdr:nvSpPr>
      <xdr:spPr>
        <a:xfrm>
          <a:off x="5026246" y="2337196"/>
          <a:ext cx="65654" cy="401242"/>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2210418</xdr:colOff>
      <xdr:row>9</xdr:row>
      <xdr:rowOff>9524</xdr:rowOff>
    </xdr:from>
    <xdr:to>
      <xdr:col>3</xdr:col>
      <xdr:colOff>2276072</xdr:colOff>
      <xdr:row>9</xdr:row>
      <xdr:rowOff>408214</xdr:rowOff>
    </xdr:to>
    <xdr:sp macro="" textlink="">
      <xdr:nvSpPr>
        <xdr:cNvPr id="173" name="Rechteck 172">
          <a:extLst>
            <a:ext uri="{FF2B5EF4-FFF2-40B4-BE49-F238E27FC236}">
              <a16:creationId xmlns:a16="http://schemas.microsoft.com/office/drawing/2014/main" id="{00000000-0008-0000-0900-0000AD000000}"/>
            </a:ext>
          </a:extLst>
        </xdr:cNvPr>
        <xdr:cNvSpPr/>
      </xdr:nvSpPr>
      <xdr:spPr>
        <a:xfrm>
          <a:off x="5026246" y="2747962"/>
          <a:ext cx="65654" cy="39869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2210418</xdr:colOff>
      <xdr:row>10</xdr:row>
      <xdr:rowOff>9524</xdr:rowOff>
    </xdr:from>
    <xdr:to>
      <xdr:col>3</xdr:col>
      <xdr:colOff>2276072</xdr:colOff>
      <xdr:row>11</xdr:row>
      <xdr:rowOff>540</xdr:rowOff>
    </xdr:to>
    <xdr:sp macro="" textlink="">
      <xdr:nvSpPr>
        <xdr:cNvPr id="175" name="Rechteck 174">
          <a:extLst>
            <a:ext uri="{FF2B5EF4-FFF2-40B4-BE49-F238E27FC236}">
              <a16:creationId xmlns:a16="http://schemas.microsoft.com/office/drawing/2014/main" id="{00000000-0008-0000-0900-0000AF000000}"/>
            </a:ext>
          </a:extLst>
        </xdr:cNvPr>
        <xdr:cNvSpPr/>
      </xdr:nvSpPr>
      <xdr:spPr>
        <a:xfrm>
          <a:off x="5026246" y="3158727"/>
          <a:ext cx="65654" cy="401782"/>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2210418</xdr:colOff>
      <xdr:row>11</xdr:row>
      <xdr:rowOff>9524</xdr:rowOff>
    </xdr:from>
    <xdr:to>
      <xdr:col>3</xdr:col>
      <xdr:colOff>2276072</xdr:colOff>
      <xdr:row>11</xdr:row>
      <xdr:rowOff>410765</xdr:rowOff>
    </xdr:to>
    <xdr:sp macro="" textlink="">
      <xdr:nvSpPr>
        <xdr:cNvPr id="177" name="Rechteck 176">
          <a:extLst>
            <a:ext uri="{FF2B5EF4-FFF2-40B4-BE49-F238E27FC236}">
              <a16:creationId xmlns:a16="http://schemas.microsoft.com/office/drawing/2014/main" id="{00000000-0008-0000-0900-0000B1000000}"/>
            </a:ext>
          </a:extLst>
        </xdr:cNvPr>
        <xdr:cNvSpPr/>
      </xdr:nvSpPr>
      <xdr:spPr>
        <a:xfrm>
          <a:off x="5026246" y="3569493"/>
          <a:ext cx="65654" cy="40124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2210418</xdr:colOff>
      <xdr:row>12</xdr:row>
      <xdr:rowOff>4082</xdr:rowOff>
    </xdr:from>
    <xdr:to>
      <xdr:col>3</xdr:col>
      <xdr:colOff>2276072</xdr:colOff>
      <xdr:row>12</xdr:row>
      <xdr:rowOff>402772</xdr:rowOff>
    </xdr:to>
    <xdr:sp macro="" textlink="">
      <xdr:nvSpPr>
        <xdr:cNvPr id="179" name="Rechteck 178">
          <a:extLst>
            <a:ext uri="{FF2B5EF4-FFF2-40B4-BE49-F238E27FC236}">
              <a16:creationId xmlns:a16="http://schemas.microsoft.com/office/drawing/2014/main" id="{00000000-0008-0000-0900-0000B3000000}"/>
            </a:ext>
          </a:extLst>
        </xdr:cNvPr>
        <xdr:cNvSpPr/>
      </xdr:nvSpPr>
      <xdr:spPr>
        <a:xfrm>
          <a:off x="5026246" y="3974816"/>
          <a:ext cx="65654" cy="39869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2210418</xdr:colOff>
      <xdr:row>13</xdr:row>
      <xdr:rowOff>4082</xdr:rowOff>
    </xdr:from>
    <xdr:to>
      <xdr:col>3</xdr:col>
      <xdr:colOff>2276072</xdr:colOff>
      <xdr:row>13</xdr:row>
      <xdr:rowOff>402772</xdr:rowOff>
    </xdr:to>
    <xdr:sp macro="" textlink="">
      <xdr:nvSpPr>
        <xdr:cNvPr id="181" name="Rechteck 180">
          <a:extLst>
            <a:ext uri="{FF2B5EF4-FFF2-40B4-BE49-F238E27FC236}">
              <a16:creationId xmlns:a16="http://schemas.microsoft.com/office/drawing/2014/main" id="{00000000-0008-0000-0900-0000B5000000}"/>
            </a:ext>
          </a:extLst>
        </xdr:cNvPr>
        <xdr:cNvSpPr/>
      </xdr:nvSpPr>
      <xdr:spPr>
        <a:xfrm>
          <a:off x="5026246" y="4385582"/>
          <a:ext cx="65654" cy="39869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2210418</xdr:colOff>
      <xdr:row>14</xdr:row>
      <xdr:rowOff>4081</xdr:rowOff>
    </xdr:from>
    <xdr:to>
      <xdr:col>3</xdr:col>
      <xdr:colOff>2276072</xdr:colOff>
      <xdr:row>14</xdr:row>
      <xdr:rowOff>402771</xdr:rowOff>
    </xdr:to>
    <xdr:sp macro="" textlink="">
      <xdr:nvSpPr>
        <xdr:cNvPr id="183" name="Rechteck 182">
          <a:extLst>
            <a:ext uri="{FF2B5EF4-FFF2-40B4-BE49-F238E27FC236}">
              <a16:creationId xmlns:a16="http://schemas.microsoft.com/office/drawing/2014/main" id="{00000000-0008-0000-0900-0000B7000000}"/>
            </a:ext>
          </a:extLst>
        </xdr:cNvPr>
        <xdr:cNvSpPr/>
      </xdr:nvSpPr>
      <xdr:spPr>
        <a:xfrm>
          <a:off x="5026246" y="4796347"/>
          <a:ext cx="65654" cy="39869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2210418</xdr:colOff>
      <xdr:row>15</xdr:row>
      <xdr:rowOff>4082</xdr:rowOff>
    </xdr:from>
    <xdr:to>
      <xdr:col>3</xdr:col>
      <xdr:colOff>2276072</xdr:colOff>
      <xdr:row>15</xdr:row>
      <xdr:rowOff>402772</xdr:rowOff>
    </xdr:to>
    <xdr:sp macro="" textlink="">
      <xdr:nvSpPr>
        <xdr:cNvPr id="185" name="Rechteck 184">
          <a:extLst>
            <a:ext uri="{FF2B5EF4-FFF2-40B4-BE49-F238E27FC236}">
              <a16:creationId xmlns:a16="http://schemas.microsoft.com/office/drawing/2014/main" id="{00000000-0008-0000-0900-0000B9000000}"/>
            </a:ext>
          </a:extLst>
        </xdr:cNvPr>
        <xdr:cNvSpPr/>
      </xdr:nvSpPr>
      <xdr:spPr>
        <a:xfrm>
          <a:off x="5026246" y="5207113"/>
          <a:ext cx="65654" cy="39869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2210418</xdr:colOff>
      <xdr:row>16</xdr:row>
      <xdr:rowOff>4082</xdr:rowOff>
    </xdr:from>
    <xdr:to>
      <xdr:col>3</xdr:col>
      <xdr:colOff>2276072</xdr:colOff>
      <xdr:row>16</xdr:row>
      <xdr:rowOff>402772</xdr:rowOff>
    </xdr:to>
    <xdr:sp macro="" textlink="">
      <xdr:nvSpPr>
        <xdr:cNvPr id="187" name="Rechteck 186">
          <a:extLst>
            <a:ext uri="{FF2B5EF4-FFF2-40B4-BE49-F238E27FC236}">
              <a16:creationId xmlns:a16="http://schemas.microsoft.com/office/drawing/2014/main" id="{00000000-0008-0000-0900-0000BB000000}"/>
            </a:ext>
          </a:extLst>
        </xdr:cNvPr>
        <xdr:cNvSpPr/>
      </xdr:nvSpPr>
      <xdr:spPr>
        <a:xfrm>
          <a:off x="5026246" y="5617879"/>
          <a:ext cx="65654" cy="39869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2208654</xdr:colOff>
      <xdr:row>17</xdr:row>
      <xdr:rowOff>0</xdr:rowOff>
    </xdr:from>
    <xdr:to>
      <xdr:col>3</xdr:col>
      <xdr:colOff>2276689</xdr:colOff>
      <xdr:row>17</xdr:row>
      <xdr:rowOff>400050</xdr:rowOff>
    </xdr:to>
    <xdr:sp macro="" textlink="">
      <xdr:nvSpPr>
        <xdr:cNvPr id="68" name="Rechteck 67">
          <a:extLst>
            <a:ext uri="{FF2B5EF4-FFF2-40B4-BE49-F238E27FC236}">
              <a16:creationId xmlns:a16="http://schemas.microsoft.com/office/drawing/2014/main" id="{00000000-0008-0000-0900-000044000000}"/>
            </a:ext>
          </a:extLst>
        </xdr:cNvPr>
        <xdr:cNvSpPr/>
      </xdr:nvSpPr>
      <xdr:spPr>
        <a:xfrm>
          <a:off x="5024482" y="6024563"/>
          <a:ext cx="68035" cy="40005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2208654</xdr:colOff>
      <xdr:row>17</xdr:row>
      <xdr:rowOff>409574</xdr:rowOff>
    </xdr:from>
    <xdr:to>
      <xdr:col>3</xdr:col>
      <xdr:colOff>2276689</xdr:colOff>
      <xdr:row>18</xdr:row>
      <xdr:rowOff>400050</xdr:rowOff>
    </xdr:to>
    <xdr:sp macro="" textlink="">
      <xdr:nvSpPr>
        <xdr:cNvPr id="69" name="Rechteck 68">
          <a:extLst>
            <a:ext uri="{FF2B5EF4-FFF2-40B4-BE49-F238E27FC236}">
              <a16:creationId xmlns:a16="http://schemas.microsoft.com/office/drawing/2014/main" id="{00000000-0008-0000-0900-000045000000}"/>
            </a:ext>
          </a:extLst>
        </xdr:cNvPr>
        <xdr:cNvSpPr/>
      </xdr:nvSpPr>
      <xdr:spPr>
        <a:xfrm>
          <a:off x="5024482" y="6434137"/>
          <a:ext cx="68035" cy="40124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2208654</xdr:colOff>
      <xdr:row>18</xdr:row>
      <xdr:rowOff>409574</xdr:rowOff>
    </xdr:from>
    <xdr:to>
      <xdr:col>3</xdr:col>
      <xdr:colOff>2276689</xdr:colOff>
      <xdr:row>19</xdr:row>
      <xdr:rowOff>400050</xdr:rowOff>
    </xdr:to>
    <xdr:sp macro="" textlink="">
      <xdr:nvSpPr>
        <xdr:cNvPr id="70" name="Rechteck 69">
          <a:extLst>
            <a:ext uri="{FF2B5EF4-FFF2-40B4-BE49-F238E27FC236}">
              <a16:creationId xmlns:a16="http://schemas.microsoft.com/office/drawing/2014/main" id="{00000000-0008-0000-0900-000046000000}"/>
            </a:ext>
          </a:extLst>
        </xdr:cNvPr>
        <xdr:cNvSpPr/>
      </xdr:nvSpPr>
      <xdr:spPr>
        <a:xfrm>
          <a:off x="5024482" y="6844902"/>
          <a:ext cx="68035" cy="401242"/>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2208654</xdr:colOff>
      <xdr:row>19</xdr:row>
      <xdr:rowOff>409574</xdr:rowOff>
    </xdr:from>
    <xdr:to>
      <xdr:col>3</xdr:col>
      <xdr:colOff>2276689</xdr:colOff>
      <xdr:row>20</xdr:row>
      <xdr:rowOff>398689</xdr:rowOff>
    </xdr:to>
    <xdr:sp macro="" textlink="">
      <xdr:nvSpPr>
        <xdr:cNvPr id="71" name="Rechteck 70">
          <a:extLst>
            <a:ext uri="{FF2B5EF4-FFF2-40B4-BE49-F238E27FC236}">
              <a16:creationId xmlns:a16="http://schemas.microsoft.com/office/drawing/2014/main" id="{00000000-0008-0000-0900-000047000000}"/>
            </a:ext>
          </a:extLst>
        </xdr:cNvPr>
        <xdr:cNvSpPr/>
      </xdr:nvSpPr>
      <xdr:spPr>
        <a:xfrm>
          <a:off x="5024482" y="7255668"/>
          <a:ext cx="68035" cy="39988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2208654</xdr:colOff>
      <xdr:row>20</xdr:row>
      <xdr:rowOff>409574</xdr:rowOff>
    </xdr:from>
    <xdr:to>
      <xdr:col>3</xdr:col>
      <xdr:colOff>2276689</xdr:colOff>
      <xdr:row>21</xdr:row>
      <xdr:rowOff>401781</xdr:rowOff>
    </xdr:to>
    <xdr:sp macro="" textlink="">
      <xdr:nvSpPr>
        <xdr:cNvPr id="72" name="Rechteck 71">
          <a:extLst>
            <a:ext uri="{FF2B5EF4-FFF2-40B4-BE49-F238E27FC236}">
              <a16:creationId xmlns:a16="http://schemas.microsoft.com/office/drawing/2014/main" id="{00000000-0008-0000-0900-000048000000}"/>
            </a:ext>
          </a:extLst>
        </xdr:cNvPr>
        <xdr:cNvSpPr/>
      </xdr:nvSpPr>
      <xdr:spPr>
        <a:xfrm>
          <a:off x="5024482" y="7666433"/>
          <a:ext cx="68035" cy="402973"/>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2208654</xdr:colOff>
      <xdr:row>21</xdr:row>
      <xdr:rowOff>409574</xdr:rowOff>
    </xdr:from>
    <xdr:to>
      <xdr:col>3</xdr:col>
      <xdr:colOff>2276689</xdr:colOff>
      <xdr:row>22</xdr:row>
      <xdr:rowOff>400050</xdr:rowOff>
    </xdr:to>
    <xdr:sp macro="" textlink="">
      <xdr:nvSpPr>
        <xdr:cNvPr id="73" name="Rechteck 72">
          <a:extLst>
            <a:ext uri="{FF2B5EF4-FFF2-40B4-BE49-F238E27FC236}">
              <a16:creationId xmlns:a16="http://schemas.microsoft.com/office/drawing/2014/main" id="{00000000-0008-0000-0900-000049000000}"/>
            </a:ext>
          </a:extLst>
        </xdr:cNvPr>
        <xdr:cNvSpPr/>
      </xdr:nvSpPr>
      <xdr:spPr>
        <a:xfrm>
          <a:off x="5024482" y="8077199"/>
          <a:ext cx="68035" cy="401242"/>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2208654</xdr:colOff>
      <xdr:row>22</xdr:row>
      <xdr:rowOff>404132</xdr:rowOff>
    </xdr:from>
    <xdr:to>
      <xdr:col>3</xdr:col>
      <xdr:colOff>2276689</xdr:colOff>
      <xdr:row>23</xdr:row>
      <xdr:rowOff>393247</xdr:rowOff>
    </xdr:to>
    <xdr:sp macro="" textlink="">
      <xdr:nvSpPr>
        <xdr:cNvPr id="74" name="Rechteck 73">
          <a:extLst>
            <a:ext uri="{FF2B5EF4-FFF2-40B4-BE49-F238E27FC236}">
              <a16:creationId xmlns:a16="http://schemas.microsoft.com/office/drawing/2014/main" id="{00000000-0008-0000-0900-00004A000000}"/>
            </a:ext>
          </a:extLst>
        </xdr:cNvPr>
        <xdr:cNvSpPr/>
      </xdr:nvSpPr>
      <xdr:spPr>
        <a:xfrm>
          <a:off x="5024482" y="8482523"/>
          <a:ext cx="68035" cy="39988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2208654</xdr:colOff>
      <xdr:row>23</xdr:row>
      <xdr:rowOff>404132</xdr:rowOff>
    </xdr:from>
    <xdr:to>
      <xdr:col>3</xdr:col>
      <xdr:colOff>2276689</xdr:colOff>
      <xdr:row>24</xdr:row>
      <xdr:rowOff>393247</xdr:rowOff>
    </xdr:to>
    <xdr:sp macro="" textlink="">
      <xdr:nvSpPr>
        <xdr:cNvPr id="75" name="Rechteck 74">
          <a:extLst>
            <a:ext uri="{FF2B5EF4-FFF2-40B4-BE49-F238E27FC236}">
              <a16:creationId xmlns:a16="http://schemas.microsoft.com/office/drawing/2014/main" id="{00000000-0008-0000-0900-00004B000000}"/>
            </a:ext>
          </a:extLst>
        </xdr:cNvPr>
        <xdr:cNvSpPr/>
      </xdr:nvSpPr>
      <xdr:spPr>
        <a:xfrm>
          <a:off x="5024482" y="8893288"/>
          <a:ext cx="68035" cy="39988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2208654</xdr:colOff>
      <xdr:row>24</xdr:row>
      <xdr:rowOff>404131</xdr:rowOff>
    </xdr:from>
    <xdr:to>
      <xdr:col>3</xdr:col>
      <xdr:colOff>2276689</xdr:colOff>
      <xdr:row>25</xdr:row>
      <xdr:rowOff>393246</xdr:rowOff>
    </xdr:to>
    <xdr:sp macro="" textlink="">
      <xdr:nvSpPr>
        <xdr:cNvPr id="76" name="Rechteck 75">
          <a:extLst>
            <a:ext uri="{FF2B5EF4-FFF2-40B4-BE49-F238E27FC236}">
              <a16:creationId xmlns:a16="http://schemas.microsoft.com/office/drawing/2014/main" id="{00000000-0008-0000-0900-00004C000000}"/>
            </a:ext>
          </a:extLst>
        </xdr:cNvPr>
        <xdr:cNvSpPr/>
      </xdr:nvSpPr>
      <xdr:spPr>
        <a:xfrm>
          <a:off x="5024482" y="9304053"/>
          <a:ext cx="68035" cy="39988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1764</xdr:colOff>
      <xdr:row>6</xdr:row>
      <xdr:rowOff>0</xdr:rowOff>
    </xdr:from>
    <xdr:to>
      <xdr:col>3</xdr:col>
      <xdr:colOff>67418</xdr:colOff>
      <xdr:row>6</xdr:row>
      <xdr:rowOff>401240</xdr:rowOff>
    </xdr:to>
    <xdr:sp macro="" textlink="">
      <xdr:nvSpPr>
        <xdr:cNvPr id="79" name="Rechteck 78">
          <a:extLst>
            <a:ext uri="{FF2B5EF4-FFF2-40B4-BE49-F238E27FC236}">
              <a16:creationId xmlns:a16="http://schemas.microsoft.com/office/drawing/2014/main" id="{00000000-0008-0000-0900-00004F000000}"/>
            </a:ext>
          </a:extLst>
        </xdr:cNvPr>
        <xdr:cNvSpPr/>
      </xdr:nvSpPr>
      <xdr:spPr>
        <a:xfrm>
          <a:off x="2817592" y="1506141"/>
          <a:ext cx="65654" cy="40124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1764</xdr:colOff>
      <xdr:row>6</xdr:row>
      <xdr:rowOff>410764</xdr:rowOff>
    </xdr:from>
    <xdr:to>
      <xdr:col>3</xdr:col>
      <xdr:colOff>67418</xdr:colOff>
      <xdr:row>7</xdr:row>
      <xdr:rowOff>401241</xdr:rowOff>
    </xdr:to>
    <xdr:sp macro="" textlink="">
      <xdr:nvSpPr>
        <xdr:cNvPr id="80" name="Rechteck 79">
          <a:extLst>
            <a:ext uri="{FF2B5EF4-FFF2-40B4-BE49-F238E27FC236}">
              <a16:creationId xmlns:a16="http://schemas.microsoft.com/office/drawing/2014/main" id="{00000000-0008-0000-0900-000050000000}"/>
            </a:ext>
          </a:extLst>
        </xdr:cNvPr>
        <xdr:cNvSpPr/>
      </xdr:nvSpPr>
      <xdr:spPr>
        <a:xfrm>
          <a:off x="2817592" y="1916905"/>
          <a:ext cx="65654" cy="401242"/>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1764</xdr:colOff>
      <xdr:row>8</xdr:row>
      <xdr:rowOff>1190</xdr:rowOff>
    </xdr:from>
    <xdr:to>
      <xdr:col>3</xdr:col>
      <xdr:colOff>67418</xdr:colOff>
      <xdr:row>8</xdr:row>
      <xdr:rowOff>401241</xdr:rowOff>
    </xdr:to>
    <xdr:sp macro="" textlink="">
      <xdr:nvSpPr>
        <xdr:cNvPr id="81" name="Rechteck 80">
          <a:extLst>
            <a:ext uri="{FF2B5EF4-FFF2-40B4-BE49-F238E27FC236}">
              <a16:creationId xmlns:a16="http://schemas.microsoft.com/office/drawing/2014/main" id="{00000000-0008-0000-0900-000051000000}"/>
            </a:ext>
          </a:extLst>
        </xdr:cNvPr>
        <xdr:cNvSpPr/>
      </xdr:nvSpPr>
      <xdr:spPr>
        <a:xfrm>
          <a:off x="2821164" y="2325290"/>
          <a:ext cx="65654" cy="40005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1764</xdr:colOff>
      <xdr:row>8</xdr:row>
      <xdr:rowOff>410765</xdr:rowOff>
    </xdr:from>
    <xdr:to>
      <xdr:col>3</xdr:col>
      <xdr:colOff>67418</xdr:colOff>
      <xdr:row>9</xdr:row>
      <xdr:rowOff>398689</xdr:rowOff>
    </xdr:to>
    <xdr:sp macro="" textlink="">
      <xdr:nvSpPr>
        <xdr:cNvPr id="82" name="Rechteck 81">
          <a:extLst>
            <a:ext uri="{FF2B5EF4-FFF2-40B4-BE49-F238E27FC236}">
              <a16:creationId xmlns:a16="http://schemas.microsoft.com/office/drawing/2014/main" id="{00000000-0008-0000-0900-000052000000}"/>
            </a:ext>
          </a:extLst>
        </xdr:cNvPr>
        <xdr:cNvSpPr/>
      </xdr:nvSpPr>
      <xdr:spPr>
        <a:xfrm>
          <a:off x="2817592" y="2738437"/>
          <a:ext cx="65654" cy="39869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1764</xdr:colOff>
      <xdr:row>9</xdr:row>
      <xdr:rowOff>410764</xdr:rowOff>
    </xdr:from>
    <xdr:to>
      <xdr:col>3</xdr:col>
      <xdr:colOff>67418</xdr:colOff>
      <xdr:row>10</xdr:row>
      <xdr:rowOff>401781</xdr:rowOff>
    </xdr:to>
    <xdr:sp macro="" textlink="">
      <xdr:nvSpPr>
        <xdr:cNvPr id="83" name="Rechteck 82">
          <a:extLst>
            <a:ext uri="{FF2B5EF4-FFF2-40B4-BE49-F238E27FC236}">
              <a16:creationId xmlns:a16="http://schemas.microsoft.com/office/drawing/2014/main" id="{00000000-0008-0000-0900-000053000000}"/>
            </a:ext>
          </a:extLst>
        </xdr:cNvPr>
        <xdr:cNvSpPr/>
      </xdr:nvSpPr>
      <xdr:spPr>
        <a:xfrm>
          <a:off x="2817592" y="3149202"/>
          <a:ext cx="65654" cy="401782"/>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1764</xdr:colOff>
      <xdr:row>10</xdr:row>
      <xdr:rowOff>410765</xdr:rowOff>
    </xdr:from>
    <xdr:to>
      <xdr:col>3</xdr:col>
      <xdr:colOff>67418</xdr:colOff>
      <xdr:row>11</xdr:row>
      <xdr:rowOff>401240</xdr:rowOff>
    </xdr:to>
    <xdr:sp macro="" textlink="">
      <xdr:nvSpPr>
        <xdr:cNvPr id="84" name="Rechteck 83">
          <a:extLst>
            <a:ext uri="{FF2B5EF4-FFF2-40B4-BE49-F238E27FC236}">
              <a16:creationId xmlns:a16="http://schemas.microsoft.com/office/drawing/2014/main" id="{00000000-0008-0000-0900-000054000000}"/>
            </a:ext>
          </a:extLst>
        </xdr:cNvPr>
        <xdr:cNvSpPr/>
      </xdr:nvSpPr>
      <xdr:spPr>
        <a:xfrm>
          <a:off x="2817592" y="3559968"/>
          <a:ext cx="65654" cy="40124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1764</xdr:colOff>
      <xdr:row>11</xdr:row>
      <xdr:rowOff>405322</xdr:rowOff>
    </xdr:from>
    <xdr:to>
      <xdr:col>3</xdr:col>
      <xdr:colOff>67418</xdr:colOff>
      <xdr:row>12</xdr:row>
      <xdr:rowOff>393247</xdr:rowOff>
    </xdr:to>
    <xdr:sp macro="" textlink="">
      <xdr:nvSpPr>
        <xdr:cNvPr id="85" name="Rechteck 84">
          <a:extLst>
            <a:ext uri="{FF2B5EF4-FFF2-40B4-BE49-F238E27FC236}">
              <a16:creationId xmlns:a16="http://schemas.microsoft.com/office/drawing/2014/main" id="{00000000-0008-0000-0900-000055000000}"/>
            </a:ext>
          </a:extLst>
        </xdr:cNvPr>
        <xdr:cNvSpPr/>
      </xdr:nvSpPr>
      <xdr:spPr>
        <a:xfrm>
          <a:off x="2817592" y="3965291"/>
          <a:ext cx="65654" cy="39869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1764</xdr:colOff>
      <xdr:row>12</xdr:row>
      <xdr:rowOff>405323</xdr:rowOff>
    </xdr:from>
    <xdr:to>
      <xdr:col>3</xdr:col>
      <xdr:colOff>67418</xdr:colOff>
      <xdr:row>13</xdr:row>
      <xdr:rowOff>393247</xdr:rowOff>
    </xdr:to>
    <xdr:sp macro="" textlink="">
      <xdr:nvSpPr>
        <xdr:cNvPr id="86" name="Rechteck 85">
          <a:extLst>
            <a:ext uri="{FF2B5EF4-FFF2-40B4-BE49-F238E27FC236}">
              <a16:creationId xmlns:a16="http://schemas.microsoft.com/office/drawing/2014/main" id="{00000000-0008-0000-0900-000056000000}"/>
            </a:ext>
          </a:extLst>
        </xdr:cNvPr>
        <xdr:cNvSpPr/>
      </xdr:nvSpPr>
      <xdr:spPr>
        <a:xfrm>
          <a:off x="2817592" y="4376057"/>
          <a:ext cx="65654" cy="39869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1764</xdr:colOff>
      <xdr:row>13</xdr:row>
      <xdr:rowOff>405322</xdr:rowOff>
    </xdr:from>
    <xdr:to>
      <xdr:col>3</xdr:col>
      <xdr:colOff>67418</xdr:colOff>
      <xdr:row>14</xdr:row>
      <xdr:rowOff>393246</xdr:rowOff>
    </xdr:to>
    <xdr:sp macro="" textlink="">
      <xdr:nvSpPr>
        <xdr:cNvPr id="87" name="Rechteck 86">
          <a:extLst>
            <a:ext uri="{FF2B5EF4-FFF2-40B4-BE49-F238E27FC236}">
              <a16:creationId xmlns:a16="http://schemas.microsoft.com/office/drawing/2014/main" id="{00000000-0008-0000-0900-000057000000}"/>
            </a:ext>
          </a:extLst>
        </xdr:cNvPr>
        <xdr:cNvSpPr/>
      </xdr:nvSpPr>
      <xdr:spPr>
        <a:xfrm>
          <a:off x="2817592" y="4786822"/>
          <a:ext cx="65654" cy="39869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1764</xdr:colOff>
      <xdr:row>14</xdr:row>
      <xdr:rowOff>405322</xdr:rowOff>
    </xdr:from>
    <xdr:to>
      <xdr:col>3</xdr:col>
      <xdr:colOff>67418</xdr:colOff>
      <xdr:row>15</xdr:row>
      <xdr:rowOff>393247</xdr:rowOff>
    </xdr:to>
    <xdr:sp macro="" textlink="">
      <xdr:nvSpPr>
        <xdr:cNvPr id="88" name="Rechteck 87">
          <a:extLst>
            <a:ext uri="{FF2B5EF4-FFF2-40B4-BE49-F238E27FC236}">
              <a16:creationId xmlns:a16="http://schemas.microsoft.com/office/drawing/2014/main" id="{00000000-0008-0000-0900-000058000000}"/>
            </a:ext>
          </a:extLst>
        </xdr:cNvPr>
        <xdr:cNvSpPr/>
      </xdr:nvSpPr>
      <xdr:spPr>
        <a:xfrm>
          <a:off x="2817592" y="5197588"/>
          <a:ext cx="65654" cy="39869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1764</xdr:colOff>
      <xdr:row>15</xdr:row>
      <xdr:rowOff>405323</xdr:rowOff>
    </xdr:from>
    <xdr:to>
      <xdr:col>3</xdr:col>
      <xdr:colOff>67418</xdr:colOff>
      <xdr:row>16</xdr:row>
      <xdr:rowOff>393247</xdr:rowOff>
    </xdr:to>
    <xdr:sp macro="" textlink="">
      <xdr:nvSpPr>
        <xdr:cNvPr id="89" name="Rechteck 88">
          <a:extLst>
            <a:ext uri="{FF2B5EF4-FFF2-40B4-BE49-F238E27FC236}">
              <a16:creationId xmlns:a16="http://schemas.microsoft.com/office/drawing/2014/main" id="{00000000-0008-0000-0900-000059000000}"/>
            </a:ext>
          </a:extLst>
        </xdr:cNvPr>
        <xdr:cNvSpPr/>
      </xdr:nvSpPr>
      <xdr:spPr>
        <a:xfrm>
          <a:off x="2817592" y="5608354"/>
          <a:ext cx="65654" cy="39869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0</xdr:colOff>
      <xdr:row>16</xdr:row>
      <xdr:rowOff>401241</xdr:rowOff>
    </xdr:from>
    <xdr:to>
      <xdr:col>3</xdr:col>
      <xdr:colOff>68035</xdr:colOff>
      <xdr:row>17</xdr:row>
      <xdr:rowOff>390525</xdr:rowOff>
    </xdr:to>
    <xdr:sp macro="" textlink="">
      <xdr:nvSpPr>
        <xdr:cNvPr id="90" name="Rechteck 89">
          <a:extLst>
            <a:ext uri="{FF2B5EF4-FFF2-40B4-BE49-F238E27FC236}">
              <a16:creationId xmlns:a16="http://schemas.microsoft.com/office/drawing/2014/main" id="{00000000-0008-0000-0900-00005A000000}"/>
            </a:ext>
          </a:extLst>
        </xdr:cNvPr>
        <xdr:cNvSpPr/>
      </xdr:nvSpPr>
      <xdr:spPr>
        <a:xfrm>
          <a:off x="2815828" y="6015038"/>
          <a:ext cx="68035" cy="40005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0</xdr:colOff>
      <xdr:row>17</xdr:row>
      <xdr:rowOff>400049</xdr:rowOff>
    </xdr:from>
    <xdr:to>
      <xdr:col>3</xdr:col>
      <xdr:colOff>68035</xdr:colOff>
      <xdr:row>18</xdr:row>
      <xdr:rowOff>390525</xdr:rowOff>
    </xdr:to>
    <xdr:sp macro="" textlink="">
      <xdr:nvSpPr>
        <xdr:cNvPr id="91" name="Rechteck 90">
          <a:extLst>
            <a:ext uri="{FF2B5EF4-FFF2-40B4-BE49-F238E27FC236}">
              <a16:creationId xmlns:a16="http://schemas.microsoft.com/office/drawing/2014/main" id="{00000000-0008-0000-0900-00005B000000}"/>
            </a:ext>
          </a:extLst>
        </xdr:cNvPr>
        <xdr:cNvSpPr/>
      </xdr:nvSpPr>
      <xdr:spPr>
        <a:xfrm>
          <a:off x="2815828" y="6424612"/>
          <a:ext cx="68035" cy="40124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0</xdr:colOff>
      <xdr:row>18</xdr:row>
      <xdr:rowOff>400049</xdr:rowOff>
    </xdr:from>
    <xdr:to>
      <xdr:col>3</xdr:col>
      <xdr:colOff>68035</xdr:colOff>
      <xdr:row>19</xdr:row>
      <xdr:rowOff>390525</xdr:rowOff>
    </xdr:to>
    <xdr:sp macro="" textlink="">
      <xdr:nvSpPr>
        <xdr:cNvPr id="92" name="Rechteck 91">
          <a:extLst>
            <a:ext uri="{FF2B5EF4-FFF2-40B4-BE49-F238E27FC236}">
              <a16:creationId xmlns:a16="http://schemas.microsoft.com/office/drawing/2014/main" id="{00000000-0008-0000-0900-00005C000000}"/>
            </a:ext>
          </a:extLst>
        </xdr:cNvPr>
        <xdr:cNvSpPr/>
      </xdr:nvSpPr>
      <xdr:spPr>
        <a:xfrm>
          <a:off x="2815828" y="6835377"/>
          <a:ext cx="68035" cy="401242"/>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0</xdr:colOff>
      <xdr:row>19</xdr:row>
      <xdr:rowOff>400049</xdr:rowOff>
    </xdr:from>
    <xdr:to>
      <xdr:col>3</xdr:col>
      <xdr:colOff>68035</xdr:colOff>
      <xdr:row>20</xdr:row>
      <xdr:rowOff>389164</xdr:rowOff>
    </xdr:to>
    <xdr:sp macro="" textlink="">
      <xdr:nvSpPr>
        <xdr:cNvPr id="93" name="Rechteck 92">
          <a:extLst>
            <a:ext uri="{FF2B5EF4-FFF2-40B4-BE49-F238E27FC236}">
              <a16:creationId xmlns:a16="http://schemas.microsoft.com/office/drawing/2014/main" id="{00000000-0008-0000-0900-00005D000000}"/>
            </a:ext>
          </a:extLst>
        </xdr:cNvPr>
        <xdr:cNvSpPr/>
      </xdr:nvSpPr>
      <xdr:spPr>
        <a:xfrm>
          <a:off x="2815828" y="7246143"/>
          <a:ext cx="68035" cy="39988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0</xdr:colOff>
      <xdr:row>20</xdr:row>
      <xdr:rowOff>400049</xdr:rowOff>
    </xdr:from>
    <xdr:to>
      <xdr:col>3</xdr:col>
      <xdr:colOff>68035</xdr:colOff>
      <xdr:row>21</xdr:row>
      <xdr:rowOff>392256</xdr:rowOff>
    </xdr:to>
    <xdr:sp macro="" textlink="">
      <xdr:nvSpPr>
        <xdr:cNvPr id="94" name="Rechteck 93">
          <a:extLst>
            <a:ext uri="{FF2B5EF4-FFF2-40B4-BE49-F238E27FC236}">
              <a16:creationId xmlns:a16="http://schemas.microsoft.com/office/drawing/2014/main" id="{00000000-0008-0000-0900-00005E000000}"/>
            </a:ext>
          </a:extLst>
        </xdr:cNvPr>
        <xdr:cNvSpPr/>
      </xdr:nvSpPr>
      <xdr:spPr>
        <a:xfrm>
          <a:off x="2815828" y="7656908"/>
          <a:ext cx="68035" cy="402973"/>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0</xdr:colOff>
      <xdr:row>21</xdr:row>
      <xdr:rowOff>400049</xdr:rowOff>
    </xdr:from>
    <xdr:to>
      <xdr:col>3</xdr:col>
      <xdr:colOff>68035</xdr:colOff>
      <xdr:row>22</xdr:row>
      <xdr:rowOff>390525</xdr:rowOff>
    </xdr:to>
    <xdr:sp macro="" textlink="">
      <xdr:nvSpPr>
        <xdr:cNvPr id="95" name="Rechteck 94">
          <a:extLst>
            <a:ext uri="{FF2B5EF4-FFF2-40B4-BE49-F238E27FC236}">
              <a16:creationId xmlns:a16="http://schemas.microsoft.com/office/drawing/2014/main" id="{00000000-0008-0000-0900-00005F000000}"/>
            </a:ext>
          </a:extLst>
        </xdr:cNvPr>
        <xdr:cNvSpPr/>
      </xdr:nvSpPr>
      <xdr:spPr>
        <a:xfrm>
          <a:off x="2815828" y="8067674"/>
          <a:ext cx="68035" cy="401242"/>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0</xdr:colOff>
      <xdr:row>22</xdr:row>
      <xdr:rowOff>394607</xdr:rowOff>
    </xdr:from>
    <xdr:to>
      <xdr:col>3</xdr:col>
      <xdr:colOff>68035</xdr:colOff>
      <xdr:row>23</xdr:row>
      <xdr:rowOff>383722</xdr:rowOff>
    </xdr:to>
    <xdr:sp macro="" textlink="">
      <xdr:nvSpPr>
        <xdr:cNvPr id="96" name="Rechteck 95">
          <a:extLst>
            <a:ext uri="{FF2B5EF4-FFF2-40B4-BE49-F238E27FC236}">
              <a16:creationId xmlns:a16="http://schemas.microsoft.com/office/drawing/2014/main" id="{00000000-0008-0000-0900-000060000000}"/>
            </a:ext>
          </a:extLst>
        </xdr:cNvPr>
        <xdr:cNvSpPr/>
      </xdr:nvSpPr>
      <xdr:spPr>
        <a:xfrm>
          <a:off x="2815828" y="8472998"/>
          <a:ext cx="68035" cy="39988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0</xdr:colOff>
      <xdr:row>23</xdr:row>
      <xdr:rowOff>394607</xdr:rowOff>
    </xdr:from>
    <xdr:to>
      <xdr:col>3</xdr:col>
      <xdr:colOff>68035</xdr:colOff>
      <xdr:row>24</xdr:row>
      <xdr:rowOff>383722</xdr:rowOff>
    </xdr:to>
    <xdr:sp macro="" textlink="">
      <xdr:nvSpPr>
        <xdr:cNvPr id="97" name="Rechteck 96">
          <a:extLst>
            <a:ext uri="{FF2B5EF4-FFF2-40B4-BE49-F238E27FC236}">
              <a16:creationId xmlns:a16="http://schemas.microsoft.com/office/drawing/2014/main" id="{00000000-0008-0000-0900-000061000000}"/>
            </a:ext>
          </a:extLst>
        </xdr:cNvPr>
        <xdr:cNvSpPr/>
      </xdr:nvSpPr>
      <xdr:spPr>
        <a:xfrm>
          <a:off x="2815828" y="8883763"/>
          <a:ext cx="68035" cy="39988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0</xdr:colOff>
      <xdr:row>24</xdr:row>
      <xdr:rowOff>394606</xdr:rowOff>
    </xdr:from>
    <xdr:to>
      <xdr:col>3</xdr:col>
      <xdr:colOff>68035</xdr:colOff>
      <xdr:row>25</xdr:row>
      <xdr:rowOff>383721</xdr:rowOff>
    </xdr:to>
    <xdr:sp macro="" textlink="">
      <xdr:nvSpPr>
        <xdr:cNvPr id="98" name="Rechteck 97">
          <a:extLst>
            <a:ext uri="{FF2B5EF4-FFF2-40B4-BE49-F238E27FC236}">
              <a16:creationId xmlns:a16="http://schemas.microsoft.com/office/drawing/2014/main" id="{00000000-0008-0000-0900-000062000000}"/>
            </a:ext>
          </a:extLst>
        </xdr:cNvPr>
        <xdr:cNvSpPr/>
      </xdr:nvSpPr>
      <xdr:spPr>
        <a:xfrm>
          <a:off x="2815828" y="9294528"/>
          <a:ext cx="68035" cy="39988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editAs="oneCell">
    <xdr:from>
      <xdr:col>3</xdr:col>
      <xdr:colOff>161925</xdr:colOff>
      <xdr:row>4</xdr:row>
      <xdr:rowOff>47625</xdr:rowOff>
    </xdr:from>
    <xdr:to>
      <xdr:col>3</xdr:col>
      <xdr:colOff>2114550</xdr:colOff>
      <xdr:row>4</xdr:row>
      <xdr:rowOff>447675</xdr:rowOff>
    </xdr:to>
    <xdr:grpSp>
      <xdr:nvGrpSpPr>
        <xdr:cNvPr id="39" name="Gruppieren 38">
          <a:extLst>
            <a:ext uri="{FF2B5EF4-FFF2-40B4-BE49-F238E27FC236}">
              <a16:creationId xmlns:a16="http://schemas.microsoft.com/office/drawing/2014/main" id="{00000000-0008-0000-0900-000027000000}"/>
            </a:ext>
          </a:extLst>
        </xdr:cNvPr>
        <xdr:cNvGrpSpPr/>
      </xdr:nvGrpSpPr>
      <xdr:grpSpPr>
        <a:xfrm>
          <a:off x="3057525" y="1007745"/>
          <a:ext cx="1952625" cy="400050"/>
          <a:chOff x="2981325" y="981075"/>
          <a:chExt cx="1952625" cy="400050"/>
        </a:xfrm>
      </xdr:grpSpPr>
      <xdr:sp macro="" textlink="">
        <xdr:nvSpPr>
          <xdr:cNvPr id="38" name="Eingekerbter Richtungspfeil 37">
            <a:extLst>
              <a:ext uri="{FF2B5EF4-FFF2-40B4-BE49-F238E27FC236}">
                <a16:creationId xmlns:a16="http://schemas.microsoft.com/office/drawing/2014/main" id="{00000000-0008-0000-0900-000026000000}"/>
              </a:ext>
            </a:extLst>
          </xdr:cNvPr>
          <xdr:cNvSpPr/>
        </xdr:nvSpPr>
        <xdr:spPr>
          <a:xfrm rot="10800000">
            <a:off x="3606165" y="981075"/>
            <a:ext cx="247650" cy="400050"/>
          </a:xfrm>
          <a:prstGeom prst="chevron">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endParaRPr>
          </a:p>
        </xdr:txBody>
      </xdr:sp>
      <xdr:sp macro="" textlink="">
        <xdr:nvSpPr>
          <xdr:cNvPr id="135" name="Eingekerbter Richtungspfeil 134">
            <a:extLst>
              <a:ext uri="{FF2B5EF4-FFF2-40B4-BE49-F238E27FC236}">
                <a16:creationId xmlns:a16="http://schemas.microsoft.com/office/drawing/2014/main" id="{00000000-0008-0000-0900-000087000000}"/>
              </a:ext>
            </a:extLst>
          </xdr:cNvPr>
          <xdr:cNvSpPr/>
        </xdr:nvSpPr>
        <xdr:spPr>
          <a:xfrm>
            <a:off x="4061460" y="981075"/>
            <a:ext cx="247650" cy="400050"/>
          </a:xfrm>
          <a:prstGeom prst="chevron">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endParaRPr>
          </a:p>
        </xdr:txBody>
      </xdr:sp>
      <xdr:sp macro="" textlink="">
        <xdr:nvSpPr>
          <xdr:cNvPr id="136" name="Eingekerbter Richtungspfeil 135">
            <a:extLst>
              <a:ext uri="{FF2B5EF4-FFF2-40B4-BE49-F238E27FC236}">
                <a16:creationId xmlns:a16="http://schemas.microsoft.com/office/drawing/2014/main" id="{00000000-0008-0000-0900-000088000000}"/>
              </a:ext>
            </a:extLst>
          </xdr:cNvPr>
          <xdr:cNvSpPr/>
        </xdr:nvSpPr>
        <xdr:spPr>
          <a:xfrm>
            <a:off x="4686300" y="981075"/>
            <a:ext cx="247650" cy="400050"/>
          </a:xfrm>
          <a:prstGeom prst="chevron">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endParaRPr>
          </a:p>
        </xdr:txBody>
      </xdr:sp>
      <xdr:sp macro="" textlink="">
        <xdr:nvSpPr>
          <xdr:cNvPr id="139" name="Eingekerbter Richtungspfeil 138">
            <a:extLst>
              <a:ext uri="{FF2B5EF4-FFF2-40B4-BE49-F238E27FC236}">
                <a16:creationId xmlns:a16="http://schemas.microsoft.com/office/drawing/2014/main" id="{00000000-0008-0000-0900-00008B000000}"/>
              </a:ext>
            </a:extLst>
          </xdr:cNvPr>
          <xdr:cNvSpPr/>
        </xdr:nvSpPr>
        <xdr:spPr>
          <a:xfrm>
            <a:off x="4373880" y="981075"/>
            <a:ext cx="247650" cy="400050"/>
          </a:xfrm>
          <a:prstGeom prst="chevron">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endParaRPr>
          </a:p>
        </xdr:txBody>
      </xdr:sp>
      <xdr:sp macro="" textlink="">
        <xdr:nvSpPr>
          <xdr:cNvPr id="140" name="Eingekerbter Richtungspfeil 139">
            <a:extLst>
              <a:ext uri="{FF2B5EF4-FFF2-40B4-BE49-F238E27FC236}">
                <a16:creationId xmlns:a16="http://schemas.microsoft.com/office/drawing/2014/main" id="{00000000-0008-0000-0900-00008C000000}"/>
              </a:ext>
            </a:extLst>
          </xdr:cNvPr>
          <xdr:cNvSpPr/>
        </xdr:nvSpPr>
        <xdr:spPr>
          <a:xfrm rot="10800000">
            <a:off x="3293745" y="981075"/>
            <a:ext cx="247650" cy="400050"/>
          </a:xfrm>
          <a:prstGeom prst="chevron">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endParaRPr>
          </a:p>
        </xdr:txBody>
      </xdr:sp>
      <xdr:sp macro="" textlink="">
        <xdr:nvSpPr>
          <xdr:cNvPr id="142" name="Eingekerbter Richtungspfeil 141">
            <a:extLst>
              <a:ext uri="{FF2B5EF4-FFF2-40B4-BE49-F238E27FC236}">
                <a16:creationId xmlns:a16="http://schemas.microsoft.com/office/drawing/2014/main" id="{00000000-0008-0000-0900-00008E000000}"/>
              </a:ext>
            </a:extLst>
          </xdr:cNvPr>
          <xdr:cNvSpPr/>
        </xdr:nvSpPr>
        <xdr:spPr>
          <a:xfrm rot="10800000">
            <a:off x="2981325" y="981075"/>
            <a:ext cx="247650" cy="400050"/>
          </a:xfrm>
          <a:prstGeom prst="chevron">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endParaRPr>
          </a:p>
        </xdr:txBody>
      </xdr:sp>
    </xdr:grpSp>
    <xdr:clientData/>
  </xdr:twoCellAnchor>
  <xdr:twoCellAnchor>
    <xdr:from>
      <xdr:col>3</xdr:col>
      <xdr:colOff>67418</xdr:colOff>
      <xdr:row>6</xdr:row>
      <xdr:rowOff>200025</xdr:rowOff>
    </xdr:from>
    <xdr:to>
      <xdr:col>3</xdr:col>
      <xdr:colOff>2210418</xdr:colOff>
      <xdr:row>6</xdr:row>
      <xdr:rowOff>200620</xdr:rowOff>
    </xdr:to>
    <xdr:cxnSp macro="">
      <xdr:nvCxnSpPr>
        <xdr:cNvPr id="45" name="Gerade Verbindung mit Pfeil 44">
          <a:extLst>
            <a:ext uri="{FF2B5EF4-FFF2-40B4-BE49-F238E27FC236}">
              <a16:creationId xmlns:a16="http://schemas.microsoft.com/office/drawing/2014/main" id="{00000000-0008-0000-0900-00002D000000}"/>
            </a:ext>
          </a:extLst>
        </xdr:cNvPr>
        <xdr:cNvCxnSpPr>
          <a:stCxn id="79" idx="3"/>
          <a:endCxn id="36" idx="1"/>
        </xdr:cNvCxnSpPr>
      </xdr:nvCxnSpPr>
      <xdr:spPr>
        <a:xfrm flipV="1">
          <a:off x="2886818" y="1704975"/>
          <a:ext cx="2143000" cy="595"/>
        </a:xfrm>
        <a:prstGeom prst="straightConnector1">
          <a:avLst/>
        </a:prstGeom>
        <a:ln w="3175">
          <a:solidFill>
            <a:schemeClr val="accent1">
              <a:lumMod val="50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3</xdr:col>
      <xdr:colOff>67418</xdr:colOff>
      <xdr:row>6</xdr:row>
      <xdr:rowOff>200620</xdr:rowOff>
    </xdr:from>
    <xdr:to>
      <xdr:col>3</xdr:col>
      <xdr:colOff>2210418</xdr:colOff>
      <xdr:row>7</xdr:row>
      <xdr:rowOff>209550</xdr:rowOff>
    </xdr:to>
    <xdr:cxnSp macro="">
      <xdr:nvCxnSpPr>
        <xdr:cNvPr id="158" name="Gerade Verbindung mit Pfeil 157">
          <a:extLst>
            <a:ext uri="{FF2B5EF4-FFF2-40B4-BE49-F238E27FC236}">
              <a16:creationId xmlns:a16="http://schemas.microsoft.com/office/drawing/2014/main" id="{00000000-0008-0000-0900-00009E000000}"/>
            </a:ext>
          </a:extLst>
        </xdr:cNvPr>
        <xdr:cNvCxnSpPr>
          <a:stCxn id="79" idx="3"/>
          <a:endCxn id="169" idx="1"/>
        </xdr:cNvCxnSpPr>
      </xdr:nvCxnSpPr>
      <xdr:spPr>
        <a:xfrm>
          <a:off x="2886818" y="1705570"/>
          <a:ext cx="2143000" cy="418505"/>
        </a:xfrm>
        <a:prstGeom prst="straightConnector1">
          <a:avLst/>
        </a:prstGeom>
        <a:ln w="3175">
          <a:solidFill>
            <a:schemeClr val="accent1">
              <a:lumMod val="50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3</xdr:col>
      <xdr:colOff>67418</xdr:colOff>
      <xdr:row>6</xdr:row>
      <xdr:rowOff>200620</xdr:rowOff>
    </xdr:from>
    <xdr:to>
      <xdr:col>3</xdr:col>
      <xdr:colOff>2210418</xdr:colOff>
      <xdr:row>8</xdr:row>
      <xdr:rowOff>209550</xdr:rowOff>
    </xdr:to>
    <xdr:cxnSp macro="">
      <xdr:nvCxnSpPr>
        <xdr:cNvPr id="161" name="Gerade Verbindung mit Pfeil 160">
          <a:extLst>
            <a:ext uri="{FF2B5EF4-FFF2-40B4-BE49-F238E27FC236}">
              <a16:creationId xmlns:a16="http://schemas.microsoft.com/office/drawing/2014/main" id="{00000000-0008-0000-0900-0000A1000000}"/>
            </a:ext>
          </a:extLst>
        </xdr:cNvPr>
        <xdr:cNvCxnSpPr>
          <a:stCxn id="79" idx="3"/>
          <a:endCxn id="171" idx="1"/>
        </xdr:cNvCxnSpPr>
      </xdr:nvCxnSpPr>
      <xdr:spPr>
        <a:xfrm>
          <a:off x="2886818" y="1705570"/>
          <a:ext cx="2143000" cy="828080"/>
        </a:xfrm>
        <a:prstGeom prst="straightConnector1">
          <a:avLst/>
        </a:prstGeom>
        <a:ln w="3175">
          <a:solidFill>
            <a:schemeClr val="accent1">
              <a:lumMod val="50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3</xdr:col>
      <xdr:colOff>67418</xdr:colOff>
      <xdr:row>6</xdr:row>
      <xdr:rowOff>200620</xdr:rowOff>
    </xdr:from>
    <xdr:to>
      <xdr:col>3</xdr:col>
      <xdr:colOff>2210418</xdr:colOff>
      <xdr:row>9</xdr:row>
      <xdr:rowOff>208869</xdr:rowOff>
    </xdr:to>
    <xdr:cxnSp macro="">
      <xdr:nvCxnSpPr>
        <xdr:cNvPr id="164" name="Gerade Verbindung mit Pfeil 163">
          <a:extLst>
            <a:ext uri="{FF2B5EF4-FFF2-40B4-BE49-F238E27FC236}">
              <a16:creationId xmlns:a16="http://schemas.microsoft.com/office/drawing/2014/main" id="{00000000-0008-0000-0900-0000A4000000}"/>
            </a:ext>
          </a:extLst>
        </xdr:cNvPr>
        <xdr:cNvCxnSpPr>
          <a:stCxn id="79" idx="3"/>
          <a:endCxn id="173" idx="1"/>
        </xdr:cNvCxnSpPr>
      </xdr:nvCxnSpPr>
      <xdr:spPr>
        <a:xfrm>
          <a:off x="2886818" y="1705570"/>
          <a:ext cx="2143000" cy="1236974"/>
        </a:xfrm>
        <a:prstGeom prst="straightConnector1">
          <a:avLst/>
        </a:prstGeom>
        <a:ln w="3175">
          <a:solidFill>
            <a:schemeClr val="accent1">
              <a:lumMod val="50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3</xdr:col>
      <xdr:colOff>67418</xdr:colOff>
      <xdr:row>6</xdr:row>
      <xdr:rowOff>200620</xdr:rowOff>
    </xdr:from>
    <xdr:to>
      <xdr:col>3</xdr:col>
      <xdr:colOff>2210418</xdr:colOff>
      <xdr:row>10</xdr:row>
      <xdr:rowOff>209820</xdr:rowOff>
    </xdr:to>
    <xdr:cxnSp macro="">
      <xdr:nvCxnSpPr>
        <xdr:cNvPr id="167" name="Gerade Verbindung mit Pfeil 166">
          <a:extLst>
            <a:ext uri="{FF2B5EF4-FFF2-40B4-BE49-F238E27FC236}">
              <a16:creationId xmlns:a16="http://schemas.microsoft.com/office/drawing/2014/main" id="{00000000-0008-0000-0900-0000A7000000}"/>
            </a:ext>
          </a:extLst>
        </xdr:cNvPr>
        <xdr:cNvCxnSpPr>
          <a:stCxn id="79" idx="3"/>
          <a:endCxn id="175" idx="1"/>
        </xdr:cNvCxnSpPr>
      </xdr:nvCxnSpPr>
      <xdr:spPr>
        <a:xfrm>
          <a:off x="2886818" y="1705570"/>
          <a:ext cx="2143000" cy="1647500"/>
        </a:xfrm>
        <a:prstGeom prst="straightConnector1">
          <a:avLst/>
        </a:prstGeom>
        <a:ln w="3175">
          <a:solidFill>
            <a:schemeClr val="accent1">
              <a:lumMod val="50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3</xdr:col>
      <xdr:colOff>67418</xdr:colOff>
      <xdr:row>6</xdr:row>
      <xdr:rowOff>200025</xdr:rowOff>
    </xdr:from>
    <xdr:to>
      <xdr:col>3</xdr:col>
      <xdr:colOff>2210418</xdr:colOff>
      <xdr:row>7</xdr:row>
      <xdr:rowOff>201215</xdr:rowOff>
    </xdr:to>
    <xdr:cxnSp macro="">
      <xdr:nvCxnSpPr>
        <xdr:cNvPr id="192" name="Gerade Verbindung mit Pfeil 191">
          <a:extLst>
            <a:ext uri="{FF2B5EF4-FFF2-40B4-BE49-F238E27FC236}">
              <a16:creationId xmlns:a16="http://schemas.microsoft.com/office/drawing/2014/main" id="{00000000-0008-0000-0900-0000C0000000}"/>
            </a:ext>
          </a:extLst>
        </xdr:cNvPr>
        <xdr:cNvCxnSpPr>
          <a:stCxn id="80" idx="3"/>
          <a:endCxn id="36" idx="1"/>
        </xdr:cNvCxnSpPr>
      </xdr:nvCxnSpPr>
      <xdr:spPr>
        <a:xfrm flipV="1">
          <a:off x="2886818" y="1704975"/>
          <a:ext cx="2143000" cy="410765"/>
        </a:xfrm>
        <a:prstGeom prst="straightConnector1">
          <a:avLst/>
        </a:prstGeom>
        <a:ln w="3175">
          <a:solidFill>
            <a:schemeClr val="accent1">
              <a:lumMod val="50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3</xdr:col>
      <xdr:colOff>67418</xdr:colOff>
      <xdr:row>7</xdr:row>
      <xdr:rowOff>201215</xdr:rowOff>
    </xdr:from>
    <xdr:to>
      <xdr:col>3</xdr:col>
      <xdr:colOff>2210418</xdr:colOff>
      <xdr:row>7</xdr:row>
      <xdr:rowOff>209550</xdr:rowOff>
    </xdr:to>
    <xdr:cxnSp macro="">
      <xdr:nvCxnSpPr>
        <xdr:cNvPr id="193" name="Gerade Verbindung mit Pfeil 192">
          <a:extLst>
            <a:ext uri="{FF2B5EF4-FFF2-40B4-BE49-F238E27FC236}">
              <a16:creationId xmlns:a16="http://schemas.microsoft.com/office/drawing/2014/main" id="{00000000-0008-0000-0900-0000C1000000}"/>
            </a:ext>
          </a:extLst>
        </xdr:cNvPr>
        <xdr:cNvCxnSpPr>
          <a:stCxn id="80" idx="3"/>
          <a:endCxn id="169" idx="1"/>
        </xdr:cNvCxnSpPr>
      </xdr:nvCxnSpPr>
      <xdr:spPr>
        <a:xfrm>
          <a:off x="2886818" y="2115740"/>
          <a:ext cx="2143000" cy="8335"/>
        </a:xfrm>
        <a:prstGeom prst="straightConnector1">
          <a:avLst/>
        </a:prstGeom>
        <a:ln w="3175">
          <a:solidFill>
            <a:schemeClr val="accent1">
              <a:lumMod val="50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3</xdr:col>
      <xdr:colOff>67418</xdr:colOff>
      <xdr:row>7</xdr:row>
      <xdr:rowOff>201215</xdr:rowOff>
    </xdr:from>
    <xdr:to>
      <xdr:col>3</xdr:col>
      <xdr:colOff>2210418</xdr:colOff>
      <xdr:row>9</xdr:row>
      <xdr:rowOff>208869</xdr:rowOff>
    </xdr:to>
    <xdr:cxnSp macro="">
      <xdr:nvCxnSpPr>
        <xdr:cNvPr id="194" name="Gerade Verbindung mit Pfeil 193">
          <a:extLst>
            <a:ext uri="{FF2B5EF4-FFF2-40B4-BE49-F238E27FC236}">
              <a16:creationId xmlns:a16="http://schemas.microsoft.com/office/drawing/2014/main" id="{00000000-0008-0000-0900-0000C2000000}"/>
            </a:ext>
          </a:extLst>
        </xdr:cNvPr>
        <xdr:cNvCxnSpPr>
          <a:stCxn id="80" idx="3"/>
          <a:endCxn id="173" idx="1"/>
        </xdr:cNvCxnSpPr>
      </xdr:nvCxnSpPr>
      <xdr:spPr>
        <a:xfrm>
          <a:off x="2886818" y="2115740"/>
          <a:ext cx="2143000" cy="826804"/>
        </a:xfrm>
        <a:prstGeom prst="straightConnector1">
          <a:avLst/>
        </a:prstGeom>
        <a:ln w="3175">
          <a:solidFill>
            <a:schemeClr val="accent1">
              <a:lumMod val="50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3</xdr:col>
      <xdr:colOff>67418</xdr:colOff>
      <xdr:row>7</xdr:row>
      <xdr:rowOff>201215</xdr:rowOff>
    </xdr:from>
    <xdr:to>
      <xdr:col>3</xdr:col>
      <xdr:colOff>2210418</xdr:colOff>
      <xdr:row>10</xdr:row>
      <xdr:rowOff>209820</xdr:rowOff>
    </xdr:to>
    <xdr:cxnSp macro="">
      <xdr:nvCxnSpPr>
        <xdr:cNvPr id="196" name="Gerade Verbindung mit Pfeil 195">
          <a:extLst>
            <a:ext uri="{FF2B5EF4-FFF2-40B4-BE49-F238E27FC236}">
              <a16:creationId xmlns:a16="http://schemas.microsoft.com/office/drawing/2014/main" id="{00000000-0008-0000-0900-0000C4000000}"/>
            </a:ext>
          </a:extLst>
        </xdr:cNvPr>
        <xdr:cNvCxnSpPr>
          <a:stCxn id="80" idx="3"/>
          <a:endCxn id="175" idx="1"/>
        </xdr:cNvCxnSpPr>
      </xdr:nvCxnSpPr>
      <xdr:spPr>
        <a:xfrm>
          <a:off x="2886818" y="2115740"/>
          <a:ext cx="2143000" cy="1237330"/>
        </a:xfrm>
        <a:prstGeom prst="straightConnector1">
          <a:avLst/>
        </a:prstGeom>
        <a:ln w="3175">
          <a:solidFill>
            <a:schemeClr val="accent1">
              <a:lumMod val="50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3</xdr:col>
      <xdr:colOff>67418</xdr:colOff>
      <xdr:row>7</xdr:row>
      <xdr:rowOff>201215</xdr:rowOff>
    </xdr:from>
    <xdr:to>
      <xdr:col>3</xdr:col>
      <xdr:colOff>2210418</xdr:colOff>
      <xdr:row>11</xdr:row>
      <xdr:rowOff>210145</xdr:rowOff>
    </xdr:to>
    <xdr:cxnSp macro="">
      <xdr:nvCxnSpPr>
        <xdr:cNvPr id="197" name="Gerade Verbindung mit Pfeil 196">
          <a:extLst>
            <a:ext uri="{FF2B5EF4-FFF2-40B4-BE49-F238E27FC236}">
              <a16:creationId xmlns:a16="http://schemas.microsoft.com/office/drawing/2014/main" id="{00000000-0008-0000-0900-0000C5000000}"/>
            </a:ext>
          </a:extLst>
        </xdr:cNvPr>
        <xdr:cNvCxnSpPr>
          <a:stCxn id="80" idx="3"/>
          <a:endCxn id="177" idx="1"/>
        </xdr:cNvCxnSpPr>
      </xdr:nvCxnSpPr>
      <xdr:spPr>
        <a:xfrm>
          <a:off x="2886818" y="2115740"/>
          <a:ext cx="2143000" cy="1647230"/>
        </a:xfrm>
        <a:prstGeom prst="straightConnector1">
          <a:avLst/>
        </a:prstGeom>
        <a:ln w="3175">
          <a:solidFill>
            <a:schemeClr val="accent1">
              <a:lumMod val="50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3</xdr:col>
      <xdr:colOff>67418</xdr:colOff>
      <xdr:row>7</xdr:row>
      <xdr:rowOff>209550</xdr:rowOff>
    </xdr:from>
    <xdr:to>
      <xdr:col>3</xdr:col>
      <xdr:colOff>2210418</xdr:colOff>
      <xdr:row>8</xdr:row>
      <xdr:rowOff>201216</xdr:rowOff>
    </xdr:to>
    <xdr:cxnSp macro="">
      <xdr:nvCxnSpPr>
        <xdr:cNvPr id="198" name="Gerade Verbindung mit Pfeil 197">
          <a:extLst>
            <a:ext uri="{FF2B5EF4-FFF2-40B4-BE49-F238E27FC236}">
              <a16:creationId xmlns:a16="http://schemas.microsoft.com/office/drawing/2014/main" id="{00000000-0008-0000-0900-0000C6000000}"/>
            </a:ext>
          </a:extLst>
        </xdr:cNvPr>
        <xdr:cNvCxnSpPr>
          <a:stCxn id="81" idx="3"/>
          <a:endCxn id="169" idx="1"/>
        </xdr:cNvCxnSpPr>
      </xdr:nvCxnSpPr>
      <xdr:spPr>
        <a:xfrm flipV="1">
          <a:off x="2886818" y="2124075"/>
          <a:ext cx="2143000" cy="401241"/>
        </a:xfrm>
        <a:prstGeom prst="straightConnector1">
          <a:avLst/>
        </a:prstGeom>
        <a:ln w="3175">
          <a:solidFill>
            <a:schemeClr val="accent1">
              <a:lumMod val="50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3</xdr:col>
      <xdr:colOff>67418</xdr:colOff>
      <xdr:row>8</xdr:row>
      <xdr:rowOff>201216</xdr:rowOff>
    </xdr:from>
    <xdr:to>
      <xdr:col>3</xdr:col>
      <xdr:colOff>2210418</xdr:colOff>
      <xdr:row>8</xdr:row>
      <xdr:rowOff>209550</xdr:rowOff>
    </xdr:to>
    <xdr:cxnSp macro="">
      <xdr:nvCxnSpPr>
        <xdr:cNvPr id="199" name="Gerade Verbindung mit Pfeil 198">
          <a:extLst>
            <a:ext uri="{FF2B5EF4-FFF2-40B4-BE49-F238E27FC236}">
              <a16:creationId xmlns:a16="http://schemas.microsoft.com/office/drawing/2014/main" id="{00000000-0008-0000-0900-0000C7000000}"/>
            </a:ext>
          </a:extLst>
        </xdr:cNvPr>
        <xdr:cNvCxnSpPr>
          <a:stCxn id="81" idx="3"/>
          <a:endCxn id="171" idx="1"/>
        </xdr:cNvCxnSpPr>
      </xdr:nvCxnSpPr>
      <xdr:spPr>
        <a:xfrm>
          <a:off x="2886818" y="2525316"/>
          <a:ext cx="2143000" cy="8334"/>
        </a:xfrm>
        <a:prstGeom prst="straightConnector1">
          <a:avLst/>
        </a:prstGeom>
        <a:ln w="3175">
          <a:solidFill>
            <a:schemeClr val="accent1">
              <a:lumMod val="50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3</xdr:col>
      <xdr:colOff>67418</xdr:colOff>
      <xdr:row>8</xdr:row>
      <xdr:rowOff>201216</xdr:rowOff>
    </xdr:from>
    <xdr:to>
      <xdr:col>3</xdr:col>
      <xdr:colOff>2210418</xdr:colOff>
      <xdr:row>14</xdr:row>
      <xdr:rowOff>203426</xdr:rowOff>
    </xdr:to>
    <xdr:cxnSp macro="">
      <xdr:nvCxnSpPr>
        <xdr:cNvPr id="200" name="Gerade Verbindung mit Pfeil 199">
          <a:extLst>
            <a:ext uri="{FF2B5EF4-FFF2-40B4-BE49-F238E27FC236}">
              <a16:creationId xmlns:a16="http://schemas.microsoft.com/office/drawing/2014/main" id="{00000000-0008-0000-0900-0000C8000000}"/>
            </a:ext>
          </a:extLst>
        </xdr:cNvPr>
        <xdr:cNvCxnSpPr>
          <a:stCxn id="81" idx="3"/>
          <a:endCxn id="183" idx="1"/>
        </xdr:cNvCxnSpPr>
      </xdr:nvCxnSpPr>
      <xdr:spPr>
        <a:xfrm>
          <a:off x="2886818" y="2525316"/>
          <a:ext cx="2143000" cy="2459660"/>
        </a:xfrm>
        <a:prstGeom prst="straightConnector1">
          <a:avLst/>
        </a:prstGeom>
        <a:ln w="3175">
          <a:solidFill>
            <a:schemeClr val="accent1">
              <a:lumMod val="50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3</xdr:col>
      <xdr:colOff>67418</xdr:colOff>
      <xdr:row>8</xdr:row>
      <xdr:rowOff>201216</xdr:rowOff>
    </xdr:from>
    <xdr:to>
      <xdr:col>3</xdr:col>
      <xdr:colOff>2210418</xdr:colOff>
      <xdr:row>13</xdr:row>
      <xdr:rowOff>203427</xdr:rowOff>
    </xdr:to>
    <xdr:cxnSp macro="">
      <xdr:nvCxnSpPr>
        <xdr:cNvPr id="201" name="Gerade Verbindung mit Pfeil 200">
          <a:extLst>
            <a:ext uri="{FF2B5EF4-FFF2-40B4-BE49-F238E27FC236}">
              <a16:creationId xmlns:a16="http://schemas.microsoft.com/office/drawing/2014/main" id="{00000000-0008-0000-0900-0000C9000000}"/>
            </a:ext>
          </a:extLst>
        </xdr:cNvPr>
        <xdr:cNvCxnSpPr>
          <a:stCxn id="81" idx="3"/>
          <a:endCxn id="181" idx="1"/>
        </xdr:cNvCxnSpPr>
      </xdr:nvCxnSpPr>
      <xdr:spPr>
        <a:xfrm>
          <a:off x="2886818" y="2525316"/>
          <a:ext cx="2143000" cy="2050086"/>
        </a:xfrm>
        <a:prstGeom prst="straightConnector1">
          <a:avLst/>
        </a:prstGeom>
        <a:ln w="3175">
          <a:solidFill>
            <a:schemeClr val="accent1">
              <a:lumMod val="50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3</xdr:col>
      <xdr:colOff>67418</xdr:colOff>
      <xdr:row>8</xdr:row>
      <xdr:rowOff>201216</xdr:rowOff>
    </xdr:from>
    <xdr:to>
      <xdr:col>3</xdr:col>
      <xdr:colOff>2210418</xdr:colOff>
      <xdr:row>12</xdr:row>
      <xdr:rowOff>203427</xdr:rowOff>
    </xdr:to>
    <xdr:cxnSp macro="">
      <xdr:nvCxnSpPr>
        <xdr:cNvPr id="203" name="Gerade Verbindung mit Pfeil 202">
          <a:extLst>
            <a:ext uri="{FF2B5EF4-FFF2-40B4-BE49-F238E27FC236}">
              <a16:creationId xmlns:a16="http://schemas.microsoft.com/office/drawing/2014/main" id="{00000000-0008-0000-0900-0000CB000000}"/>
            </a:ext>
          </a:extLst>
        </xdr:cNvPr>
        <xdr:cNvCxnSpPr>
          <a:stCxn id="81" idx="3"/>
          <a:endCxn id="179" idx="1"/>
        </xdr:cNvCxnSpPr>
      </xdr:nvCxnSpPr>
      <xdr:spPr>
        <a:xfrm>
          <a:off x="2886818" y="2525316"/>
          <a:ext cx="2143000" cy="1640511"/>
        </a:xfrm>
        <a:prstGeom prst="straightConnector1">
          <a:avLst/>
        </a:prstGeom>
        <a:ln w="3175">
          <a:solidFill>
            <a:schemeClr val="accent1">
              <a:lumMod val="50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3</xdr:col>
      <xdr:colOff>67418</xdr:colOff>
      <xdr:row>8</xdr:row>
      <xdr:rowOff>201216</xdr:rowOff>
    </xdr:from>
    <xdr:to>
      <xdr:col>3</xdr:col>
      <xdr:colOff>2210418</xdr:colOff>
      <xdr:row>16</xdr:row>
      <xdr:rowOff>203427</xdr:rowOff>
    </xdr:to>
    <xdr:cxnSp macro="">
      <xdr:nvCxnSpPr>
        <xdr:cNvPr id="204" name="Gerade Verbindung mit Pfeil 203">
          <a:extLst>
            <a:ext uri="{FF2B5EF4-FFF2-40B4-BE49-F238E27FC236}">
              <a16:creationId xmlns:a16="http://schemas.microsoft.com/office/drawing/2014/main" id="{00000000-0008-0000-0900-0000CC000000}"/>
            </a:ext>
          </a:extLst>
        </xdr:cNvPr>
        <xdr:cNvCxnSpPr>
          <a:stCxn id="81" idx="3"/>
          <a:endCxn id="187" idx="1"/>
        </xdr:cNvCxnSpPr>
      </xdr:nvCxnSpPr>
      <xdr:spPr>
        <a:xfrm>
          <a:off x="2886818" y="2525316"/>
          <a:ext cx="2143000" cy="3278811"/>
        </a:xfrm>
        <a:prstGeom prst="straightConnector1">
          <a:avLst/>
        </a:prstGeom>
        <a:ln w="3175">
          <a:solidFill>
            <a:schemeClr val="accent1">
              <a:lumMod val="50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3</xdr:col>
      <xdr:colOff>67418</xdr:colOff>
      <xdr:row>8</xdr:row>
      <xdr:rowOff>201216</xdr:rowOff>
    </xdr:from>
    <xdr:to>
      <xdr:col>3</xdr:col>
      <xdr:colOff>2210418</xdr:colOff>
      <xdr:row>15</xdr:row>
      <xdr:rowOff>203427</xdr:rowOff>
    </xdr:to>
    <xdr:cxnSp macro="">
      <xdr:nvCxnSpPr>
        <xdr:cNvPr id="205" name="Gerade Verbindung mit Pfeil 204">
          <a:extLst>
            <a:ext uri="{FF2B5EF4-FFF2-40B4-BE49-F238E27FC236}">
              <a16:creationId xmlns:a16="http://schemas.microsoft.com/office/drawing/2014/main" id="{00000000-0008-0000-0900-0000CD000000}"/>
            </a:ext>
          </a:extLst>
        </xdr:cNvPr>
        <xdr:cNvCxnSpPr>
          <a:stCxn id="81" idx="3"/>
          <a:endCxn id="185" idx="1"/>
        </xdr:cNvCxnSpPr>
      </xdr:nvCxnSpPr>
      <xdr:spPr>
        <a:xfrm>
          <a:off x="2886818" y="2525316"/>
          <a:ext cx="2143000" cy="2869236"/>
        </a:xfrm>
        <a:prstGeom prst="straightConnector1">
          <a:avLst/>
        </a:prstGeom>
        <a:ln w="3175">
          <a:solidFill>
            <a:schemeClr val="accent1">
              <a:lumMod val="50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3</xdr:col>
      <xdr:colOff>67418</xdr:colOff>
      <xdr:row>11</xdr:row>
      <xdr:rowOff>210145</xdr:rowOff>
    </xdr:from>
    <xdr:to>
      <xdr:col>3</xdr:col>
      <xdr:colOff>2210418</xdr:colOff>
      <xdr:row>15</xdr:row>
      <xdr:rowOff>194497</xdr:rowOff>
    </xdr:to>
    <xdr:cxnSp macro="">
      <xdr:nvCxnSpPr>
        <xdr:cNvPr id="208" name="Gerade Verbindung mit Pfeil 207">
          <a:extLst>
            <a:ext uri="{FF2B5EF4-FFF2-40B4-BE49-F238E27FC236}">
              <a16:creationId xmlns:a16="http://schemas.microsoft.com/office/drawing/2014/main" id="{00000000-0008-0000-0900-0000D0000000}"/>
            </a:ext>
          </a:extLst>
        </xdr:cNvPr>
        <xdr:cNvCxnSpPr>
          <a:stCxn id="88" idx="3"/>
          <a:endCxn id="177" idx="1"/>
        </xdr:cNvCxnSpPr>
      </xdr:nvCxnSpPr>
      <xdr:spPr>
        <a:xfrm flipV="1">
          <a:off x="2886818" y="3762970"/>
          <a:ext cx="2143000" cy="1622652"/>
        </a:xfrm>
        <a:prstGeom prst="straightConnector1">
          <a:avLst/>
        </a:prstGeom>
        <a:ln w="3175">
          <a:solidFill>
            <a:schemeClr val="accent1">
              <a:lumMod val="50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3</xdr:col>
      <xdr:colOff>67418</xdr:colOff>
      <xdr:row>11</xdr:row>
      <xdr:rowOff>201215</xdr:rowOff>
    </xdr:from>
    <xdr:to>
      <xdr:col>3</xdr:col>
      <xdr:colOff>2210418</xdr:colOff>
      <xdr:row>14</xdr:row>
      <xdr:rowOff>203426</xdr:rowOff>
    </xdr:to>
    <xdr:cxnSp macro="">
      <xdr:nvCxnSpPr>
        <xdr:cNvPr id="99" name="Gerade Verbindung mit Pfeil 207">
          <a:extLst>
            <a:ext uri="{FF2B5EF4-FFF2-40B4-BE49-F238E27FC236}">
              <a16:creationId xmlns:a16="http://schemas.microsoft.com/office/drawing/2014/main" id="{00000000-0008-0000-0900-000063000000}"/>
            </a:ext>
          </a:extLst>
        </xdr:cNvPr>
        <xdr:cNvCxnSpPr>
          <a:stCxn id="84" idx="3"/>
          <a:endCxn id="183" idx="1"/>
        </xdr:cNvCxnSpPr>
      </xdr:nvCxnSpPr>
      <xdr:spPr>
        <a:xfrm>
          <a:off x="2886818" y="3754040"/>
          <a:ext cx="2143000" cy="1230936"/>
        </a:xfrm>
        <a:prstGeom prst="straightConnector1">
          <a:avLst/>
        </a:prstGeom>
        <a:ln w="3175">
          <a:solidFill>
            <a:schemeClr val="accent1">
              <a:lumMod val="50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editAs="oneCell">
    <xdr:from>
      <xdr:col>6</xdr:col>
      <xdr:colOff>295275</xdr:colOff>
      <xdr:row>2</xdr:row>
      <xdr:rowOff>47625</xdr:rowOff>
    </xdr:from>
    <xdr:to>
      <xdr:col>6</xdr:col>
      <xdr:colOff>468075</xdr:colOff>
      <xdr:row>3</xdr:row>
      <xdr:rowOff>10875</xdr:rowOff>
    </xdr:to>
    <xdr:grpSp>
      <xdr:nvGrpSpPr>
        <xdr:cNvPr id="101" name="Gruppieren 100">
          <a:hlinkClick xmlns:r="http://schemas.openxmlformats.org/officeDocument/2006/relationships" r:id="rId1"/>
          <a:extLst>
            <a:ext uri="{FF2B5EF4-FFF2-40B4-BE49-F238E27FC236}">
              <a16:creationId xmlns:a16="http://schemas.microsoft.com/office/drawing/2014/main" id="{00000000-0008-0000-0900-000065000000}"/>
            </a:ext>
          </a:extLst>
        </xdr:cNvPr>
        <xdr:cNvGrpSpPr/>
      </xdr:nvGrpSpPr>
      <xdr:grpSpPr>
        <a:xfrm>
          <a:off x="9606915" y="626745"/>
          <a:ext cx="172800" cy="168990"/>
          <a:chOff x="8105775" y="571500"/>
          <a:chExt cx="172800" cy="172800"/>
        </a:xfrm>
      </xdr:grpSpPr>
      <xdr:sp macro="" textlink="">
        <xdr:nvSpPr>
          <xdr:cNvPr id="102" name="Rechteck 101">
            <a:extLst>
              <a:ext uri="{FF2B5EF4-FFF2-40B4-BE49-F238E27FC236}">
                <a16:creationId xmlns:a16="http://schemas.microsoft.com/office/drawing/2014/main" id="{00000000-0008-0000-0900-000066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03" name="Textfeld 102">
            <a:extLst>
              <a:ext uri="{FF2B5EF4-FFF2-40B4-BE49-F238E27FC236}">
                <a16:creationId xmlns:a16="http://schemas.microsoft.com/office/drawing/2014/main" id="{00000000-0008-0000-0900-000067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57150</xdr:colOff>
      <xdr:row>0</xdr:row>
      <xdr:rowOff>114300</xdr:rowOff>
    </xdr:from>
    <xdr:to>
      <xdr:col>0</xdr:col>
      <xdr:colOff>381150</xdr:colOff>
      <xdr:row>0</xdr:row>
      <xdr:rowOff>439765</xdr:rowOff>
    </xdr:to>
    <xdr:grpSp>
      <xdr:nvGrpSpPr>
        <xdr:cNvPr id="104" name="Gruppieren 103">
          <a:hlinkClick xmlns:r="http://schemas.openxmlformats.org/officeDocument/2006/relationships" r:id="rId2"/>
          <a:extLst>
            <a:ext uri="{FF2B5EF4-FFF2-40B4-BE49-F238E27FC236}">
              <a16:creationId xmlns:a16="http://schemas.microsoft.com/office/drawing/2014/main" id="{00000000-0008-0000-0900-000068000000}"/>
            </a:ext>
          </a:extLst>
        </xdr:cNvPr>
        <xdr:cNvGrpSpPr/>
      </xdr:nvGrpSpPr>
      <xdr:grpSpPr>
        <a:xfrm>
          <a:off x="57150" y="114300"/>
          <a:ext cx="324000" cy="325465"/>
          <a:chOff x="9191625" y="3009900"/>
          <a:chExt cx="324000" cy="325465"/>
        </a:xfrm>
      </xdr:grpSpPr>
      <xdr:sp macro="" textlink="">
        <xdr:nvSpPr>
          <xdr:cNvPr id="105" name="Rechteck 104">
            <a:extLst>
              <a:ext uri="{FF2B5EF4-FFF2-40B4-BE49-F238E27FC236}">
                <a16:creationId xmlns:a16="http://schemas.microsoft.com/office/drawing/2014/main" id="{00000000-0008-0000-0900-000069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06" name="Pfeil nach links 105">
            <a:extLst>
              <a:ext uri="{FF2B5EF4-FFF2-40B4-BE49-F238E27FC236}">
                <a16:creationId xmlns:a16="http://schemas.microsoft.com/office/drawing/2014/main" id="{00000000-0008-0000-0900-00006A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0</xdr:col>
      <xdr:colOff>57150</xdr:colOff>
      <xdr:row>25</xdr:row>
      <xdr:rowOff>85725</xdr:rowOff>
    </xdr:from>
    <xdr:to>
      <xdr:col>0</xdr:col>
      <xdr:colOff>381150</xdr:colOff>
      <xdr:row>26</xdr:row>
      <xdr:rowOff>1615</xdr:rowOff>
    </xdr:to>
    <xdr:grpSp>
      <xdr:nvGrpSpPr>
        <xdr:cNvPr id="107" name="Gruppieren 106">
          <a:hlinkClick xmlns:r="http://schemas.openxmlformats.org/officeDocument/2006/relationships" r:id="rId3"/>
          <a:extLst>
            <a:ext uri="{FF2B5EF4-FFF2-40B4-BE49-F238E27FC236}">
              <a16:creationId xmlns:a16="http://schemas.microsoft.com/office/drawing/2014/main" id="{00000000-0008-0000-0900-00006B000000}"/>
            </a:ext>
          </a:extLst>
        </xdr:cNvPr>
        <xdr:cNvGrpSpPr/>
      </xdr:nvGrpSpPr>
      <xdr:grpSpPr>
        <a:xfrm>
          <a:off x="57150" y="9283065"/>
          <a:ext cx="324000" cy="319750"/>
          <a:chOff x="66675" y="4972050"/>
          <a:chExt cx="324000" cy="325465"/>
        </a:xfrm>
      </xdr:grpSpPr>
      <xdr:sp macro="" textlink="">
        <xdr:nvSpPr>
          <xdr:cNvPr id="108" name="Rechteck 107">
            <a:extLst>
              <a:ext uri="{FF2B5EF4-FFF2-40B4-BE49-F238E27FC236}">
                <a16:creationId xmlns:a16="http://schemas.microsoft.com/office/drawing/2014/main" id="{00000000-0008-0000-0900-00006C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09" name="Pfeil nach oben 108">
            <a:extLst>
              <a:ext uri="{FF2B5EF4-FFF2-40B4-BE49-F238E27FC236}">
                <a16:creationId xmlns:a16="http://schemas.microsoft.com/office/drawing/2014/main" id="{00000000-0008-0000-0900-00006D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mc:AlternateContent xmlns:mc="http://schemas.openxmlformats.org/markup-compatibility/2006">
    <mc:Choice xmlns:a14="http://schemas.microsoft.com/office/drawing/2010/main" Requires="a14">
      <xdr:twoCellAnchor editAs="oneCell">
        <xdr:from>
          <xdr:col>5</xdr:col>
          <xdr:colOff>190500</xdr:colOff>
          <xdr:row>0</xdr:row>
          <xdr:rowOff>0</xdr:rowOff>
        </xdr:from>
        <xdr:to>
          <xdr:col>7</xdr:col>
          <xdr:colOff>5715</xdr:colOff>
          <xdr:row>0</xdr:row>
          <xdr:rowOff>533400</xdr:rowOff>
        </xdr:to>
        <xdr:pic>
          <xdr:nvPicPr>
            <xdr:cNvPr id="77" name="Grafik 59">
              <a:extLst>
                <a:ext uri="{FF2B5EF4-FFF2-40B4-BE49-F238E27FC236}">
                  <a16:creationId xmlns:a16="http://schemas.microsoft.com/office/drawing/2014/main" id="{00000000-0008-0000-0900-00004D000000}"/>
                </a:ext>
              </a:extLst>
            </xdr:cNvPr>
            <xdr:cNvPicPr>
              <a:picLocks noChangeAspect="1" noChangeArrowheads="1"/>
              <a:extLst>
                <a:ext uri="{84589F7E-364E-4C9E-8A38-B11213B215E9}">
                  <a14:cameraTool cellRange="Logo!$D$6" spid="_x0000_s403481"/>
                </a:ext>
              </a:extLst>
            </xdr:cNvPicPr>
          </xdr:nvPicPr>
          <xdr:blipFill>
            <a:blip xmlns:r="http://schemas.openxmlformats.org/officeDocument/2006/relationships" r:embed="rId4"/>
            <a:srcRect/>
            <a:stretch>
              <a:fillRect/>
            </a:stretch>
          </xdr:blipFill>
          <xdr:spPr bwMode="auto">
            <a:xfrm>
              <a:off x="7536180" y="0"/>
              <a:ext cx="2268855" cy="533400"/>
            </a:xfrm>
            <a:prstGeom prst="rect">
              <a:avLst/>
            </a:prstGeom>
            <a:solidFill>
              <a:schemeClr val="bg1"/>
            </a:solidFill>
            <a:ln w="9525">
              <a:noFill/>
              <a:miter lim="800000"/>
              <a:headEnd/>
              <a:tailEnd/>
            </a:ln>
          </xdr:spPr>
        </xdr:pic>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2</xdr:col>
      <xdr:colOff>580362</xdr:colOff>
      <xdr:row>28</xdr:row>
      <xdr:rowOff>39189</xdr:rowOff>
    </xdr:from>
    <xdr:to>
      <xdr:col>6</xdr:col>
      <xdr:colOff>98337</xdr:colOff>
      <xdr:row>43</xdr:row>
      <xdr:rowOff>23589</xdr:rowOff>
    </xdr:to>
    <xdr:sp macro="" textlink="">
      <xdr:nvSpPr>
        <xdr:cNvPr id="11" name="Rechteck 10">
          <a:extLst>
            <a:ext uri="{FF2B5EF4-FFF2-40B4-BE49-F238E27FC236}">
              <a16:creationId xmlns:a16="http://schemas.microsoft.com/office/drawing/2014/main" id="{00000000-0008-0000-0A00-00000B000000}"/>
            </a:ext>
          </a:extLst>
        </xdr:cNvPr>
        <xdr:cNvSpPr/>
      </xdr:nvSpPr>
      <xdr:spPr>
        <a:xfrm>
          <a:off x="1351887" y="8621214"/>
          <a:ext cx="3528000" cy="2880000"/>
        </a:xfrm>
        <a:prstGeom prst="rect">
          <a:avLst/>
        </a:prstGeom>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2</xdr:col>
      <xdr:colOff>582183</xdr:colOff>
      <xdr:row>43</xdr:row>
      <xdr:rowOff>83321</xdr:rowOff>
    </xdr:from>
    <xdr:to>
      <xdr:col>6</xdr:col>
      <xdr:colOff>100158</xdr:colOff>
      <xdr:row>57</xdr:row>
      <xdr:rowOff>162971</xdr:rowOff>
    </xdr:to>
    <xdr:sp macro="" textlink="">
      <xdr:nvSpPr>
        <xdr:cNvPr id="12" name="Rechteck 11">
          <a:extLst>
            <a:ext uri="{FF2B5EF4-FFF2-40B4-BE49-F238E27FC236}">
              <a16:creationId xmlns:a16="http://schemas.microsoft.com/office/drawing/2014/main" id="{00000000-0008-0000-0A00-00000C000000}"/>
            </a:ext>
          </a:extLst>
        </xdr:cNvPr>
        <xdr:cNvSpPr/>
      </xdr:nvSpPr>
      <xdr:spPr>
        <a:xfrm>
          <a:off x="1353708" y="10998971"/>
          <a:ext cx="3528000" cy="2880000"/>
        </a:xfrm>
        <a:prstGeom prst="rect">
          <a:avLst/>
        </a:prstGeom>
        <a:ln w="3175">
          <a:prstDash val="sysDash"/>
        </a:ln>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6</xdr:col>
      <xdr:colOff>164471</xdr:colOff>
      <xdr:row>28</xdr:row>
      <xdr:rowOff>39189</xdr:rowOff>
    </xdr:from>
    <xdr:to>
      <xdr:col>6</xdr:col>
      <xdr:colOff>3692471</xdr:colOff>
      <xdr:row>43</xdr:row>
      <xdr:rowOff>23589</xdr:rowOff>
    </xdr:to>
    <xdr:sp macro="" textlink="">
      <xdr:nvSpPr>
        <xdr:cNvPr id="13" name="Rechteck 12">
          <a:extLst>
            <a:ext uri="{FF2B5EF4-FFF2-40B4-BE49-F238E27FC236}">
              <a16:creationId xmlns:a16="http://schemas.microsoft.com/office/drawing/2014/main" id="{00000000-0008-0000-0A00-00000D000000}"/>
            </a:ext>
          </a:extLst>
        </xdr:cNvPr>
        <xdr:cNvSpPr/>
      </xdr:nvSpPr>
      <xdr:spPr>
        <a:xfrm>
          <a:off x="4946021" y="8621214"/>
          <a:ext cx="3528000" cy="2880000"/>
        </a:xfrm>
        <a:prstGeom prst="rect">
          <a:avLst/>
        </a:prstGeom>
        <a:ln w="3175">
          <a:prstDash val="sysDash"/>
        </a:ln>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6</xdr:col>
      <xdr:colOff>164471</xdr:colOff>
      <xdr:row>43</xdr:row>
      <xdr:rowOff>83321</xdr:rowOff>
    </xdr:from>
    <xdr:to>
      <xdr:col>6</xdr:col>
      <xdr:colOff>3692471</xdr:colOff>
      <xdr:row>57</xdr:row>
      <xdr:rowOff>162971</xdr:rowOff>
    </xdr:to>
    <xdr:sp macro="" textlink="">
      <xdr:nvSpPr>
        <xdr:cNvPr id="14" name="Rechteck 13">
          <a:extLst>
            <a:ext uri="{FF2B5EF4-FFF2-40B4-BE49-F238E27FC236}">
              <a16:creationId xmlns:a16="http://schemas.microsoft.com/office/drawing/2014/main" id="{00000000-0008-0000-0A00-00000E000000}"/>
            </a:ext>
          </a:extLst>
        </xdr:cNvPr>
        <xdr:cNvSpPr>
          <a:spLocks noChangeAspect="1"/>
        </xdr:cNvSpPr>
      </xdr:nvSpPr>
      <xdr:spPr>
        <a:xfrm>
          <a:off x="4946021" y="10998971"/>
          <a:ext cx="3528000" cy="2880000"/>
        </a:xfrm>
        <a:prstGeom prst="rect">
          <a:avLst/>
        </a:prstGeom>
        <a:ln w="3175">
          <a:prstDash val="sysDash"/>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oneCellAnchor>
    <xdr:from>
      <xdr:col>1</xdr:col>
      <xdr:colOff>53220</xdr:colOff>
      <xdr:row>28</xdr:row>
      <xdr:rowOff>9524</xdr:rowOff>
    </xdr:from>
    <xdr:ext cx="342786" cy="5962653"/>
    <xdr:sp macro="" textlink="' '!A356">
      <xdr:nvSpPr>
        <xdr:cNvPr id="5" name="Textfeld 4">
          <a:extLst>
            <a:ext uri="{FF2B5EF4-FFF2-40B4-BE49-F238E27FC236}">
              <a16:creationId xmlns:a16="http://schemas.microsoft.com/office/drawing/2014/main" id="{00000000-0008-0000-0A00-000005000000}"/>
            </a:ext>
          </a:extLst>
        </xdr:cNvPr>
        <xdr:cNvSpPr txBox="1"/>
      </xdr:nvSpPr>
      <xdr:spPr>
        <a:xfrm rot="16200000">
          <a:off x="-2289989" y="10839508"/>
          <a:ext cx="5962653"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6956DB6B-A39D-4AD9-9E0A-A64FD2DF4763}" type="TxLink">
            <a:rPr lang="de-CH" sz="1600" b="1">
              <a:latin typeface="Calibri Light" panose="020F0302020204030204" pitchFamily="34" charset="0"/>
              <a:cs typeface="Calibri Light" panose="020F0302020204030204" pitchFamily="34" charset="0"/>
            </a:rPr>
            <a:pPr algn="ctr"/>
            <a:t>Rentabilité</a:t>
          </a:fld>
          <a:endParaRPr lang="de-CH" sz="1600" b="1">
            <a:latin typeface="Calibri Light" panose="020F0302020204030204" pitchFamily="34" charset="0"/>
            <a:cs typeface="Calibri Light" panose="020F0302020204030204" pitchFamily="34" charset="0"/>
          </a:endParaRPr>
        </a:p>
      </xdr:txBody>
    </xdr:sp>
    <xdr:clientData/>
  </xdr:oneCellAnchor>
  <xdr:oneCellAnchor>
    <xdr:from>
      <xdr:col>2</xdr:col>
      <xdr:colOff>504825</xdr:colOff>
      <xdr:row>60</xdr:row>
      <xdr:rowOff>100284</xdr:rowOff>
    </xdr:from>
    <xdr:ext cx="7219949" cy="342786"/>
    <xdr:sp macro="" textlink="' '!A357">
      <xdr:nvSpPr>
        <xdr:cNvPr id="6" name="Textfeld 5">
          <a:extLst>
            <a:ext uri="{FF2B5EF4-FFF2-40B4-BE49-F238E27FC236}">
              <a16:creationId xmlns:a16="http://schemas.microsoft.com/office/drawing/2014/main" id="{00000000-0008-0000-0A00-000006000000}"/>
            </a:ext>
          </a:extLst>
        </xdr:cNvPr>
        <xdr:cNvSpPr txBox="1"/>
      </xdr:nvSpPr>
      <xdr:spPr>
        <a:xfrm>
          <a:off x="1276350" y="14406834"/>
          <a:ext cx="7219949"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fld id="{87F56CC9-61CF-4663-9325-7406F64C12A4}" type="TxLink">
            <a:rPr lang="de-CH" sz="1600" b="1">
              <a:latin typeface="Calibri Light" panose="020F0302020204030204" pitchFamily="34" charset="0"/>
              <a:cs typeface="Calibri Light" panose="020F0302020204030204" pitchFamily="34" charset="0"/>
            </a:rPr>
            <a:pPr algn="ctr"/>
            <a:t>Loyauté/Lien</a:t>
          </a:fld>
          <a:endParaRPr lang="de-CH" sz="1600" b="1">
            <a:latin typeface="Calibri Light" panose="020F0302020204030204" pitchFamily="34" charset="0"/>
            <a:cs typeface="Calibri Light" panose="020F0302020204030204" pitchFamily="34" charset="0"/>
          </a:endParaRPr>
        </a:p>
      </xdr:txBody>
    </xdr:sp>
    <xdr:clientData/>
  </xdr:oneCellAnchor>
  <xdr:oneCellAnchor>
    <xdr:from>
      <xdr:col>1</xdr:col>
      <xdr:colOff>280386</xdr:colOff>
      <xdr:row>28</xdr:row>
      <xdr:rowOff>9524</xdr:rowOff>
    </xdr:from>
    <xdr:ext cx="311496" cy="1095375"/>
    <xdr:sp macro="" textlink="' '!A59">
      <xdr:nvSpPr>
        <xdr:cNvPr id="7" name="Textfeld 6">
          <a:extLst>
            <a:ext uri="{FF2B5EF4-FFF2-40B4-BE49-F238E27FC236}">
              <a16:creationId xmlns:a16="http://schemas.microsoft.com/office/drawing/2014/main" id="{00000000-0008-0000-0A00-000007000000}"/>
            </a:ext>
          </a:extLst>
        </xdr:cNvPr>
        <xdr:cNvSpPr txBox="1"/>
      </xdr:nvSpPr>
      <xdr:spPr>
        <a:xfrm rot="16200000">
          <a:off x="355171" y="8421514"/>
          <a:ext cx="109537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03F90BDE-4F88-44B8-82E0-1753F840CB35}" type="TxLink">
            <a:rPr lang="de-CH" sz="1400" b="0">
              <a:latin typeface="Calibri Light" panose="020F0302020204030204" pitchFamily="34" charset="0"/>
              <a:cs typeface="Calibri Light" panose="020F0302020204030204" pitchFamily="34" charset="0"/>
            </a:rPr>
            <a:pPr algn="ctr"/>
            <a:t>grande</a:t>
          </a:fld>
          <a:endParaRPr lang="de-CH" sz="1400" b="0">
            <a:latin typeface="Calibri Light" panose="020F0302020204030204" pitchFamily="34" charset="0"/>
            <a:cs typeface="Calibri Light" panose="020F0302020204030204" pitchFamily="34" charset="0"/>
          </a:endParaRPr>
        </a:p>
      </xdr:txBody>
    </xdr:sp>
    <xdr:clientData/>
  </xdr:oneCellAnchor>
  <xdr:oneCellAnchor>
    <xdr:from>
      <xdr:col>1</xdr:col>
      <xdr:colOff>280385</xdr:colOff>
      <xdr:row>52</xdr:row>
      <xdr:rowOff>171450</xdr:rowOff>
    </xdr:from>
    <xdr:ext cx="311496" cy="1085850"/>
    <xdr:sp macro="" textlink="' '!A62">
      <xdr:nvSpPr>
        <xdr:cNvPr id="8" name="Textfeld 7">
          <a:extLst>
            <a:ext uri="{FF2B5EF4-FFF2-40B4-BE49-F238E27FC236}">
              <a16:creationId xmlns:a16="http://schemas.microsoft.com/office/drawing/2014/main" id="{00000000-0008-0000-0A00-000008000000}"/>
            </a:ext>
          </a:extLst>
        </xdr:cNvPr>
        <xdr:cNvSpPr txBox="1"/>
      </xdr:nvSpPr>
      <xdr:spPr>
        <a:xfrm rot="16200000">
          <a:off x="359933" y="13274502"/>
          <a:ext cx="108585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510EF137-2BD7-4154-AFAE-856178BA8E54}" type="TxLink">
            <a:rPr lang="de-CH" sz="1400" b="0">
              <a:latin typeface="Calibri Light" panose="020F0302020204030204" pitchFamily="34" charset="0"/>
              <a:cs typeface="Calibri Light" panose="020F0302020204030204" pitchFamily="34" charset="0"/>
            </a:rPr>
            <a:pPr algn="ctr"/>
            <a:t>petite</a:t>
          </a:fld>
          <a:endParaRPr lang="de-CH" sz="1400" b="0">
            <a:latin typeface="Calibri Light" panose="020F0302020204030204" pitchFamily="34" charset="0"/>
            <a:cs typeface="Calibri Light" panose="020F0302020204030204" pitchFamily="34" charset="0"/>
          </a:endParaRPr>
        </a:p>
      </xdr:txBody>
    </xdr:sp>
    <xdr:clientData/>
  </xdr:oneCellAnchor>
  <xdr:oneCellAnchor>
    <xdr:from>
      <xdr:col>6</xdr:col>
      <xdr:colOff>2428876</xdr:colOff>
      <xdr:row>59</xdr:row>
      <xdr:rowOff>140926</xdr:rowOff>
    </xdr:from>
    <xdr:ext cx="1350230" cy="311496"/>
    <xdr:sp macro="" textlink="' '!A59">
      <xdr:nvSpPr>
        <xdr:cNvPr id="9" name="Textfeld 8">
          <a:extLst>
            <a:ext uri="{FF2B5EF4-FFF2-40B4-BE49-F238E27FC236}">
              <a16:creationId xmlns:a16="http://schemas.microsoft.com/office/drawing/2014/main" id="{00000000-0008-0000-0A00-000009000000}"/>
            </a:ext>
          </a:extLst>
        </xdr:cNvPr>
        <xdr:cNvSpPr txBox="1"/>
      </xdr:nvSpPr>
      <xdr:spPr>
        <a:xfrm>
          <a:off x="7210426" y="14256976"/>
          <a:ext cx="135023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BEA40FC6-4278-479C-87A4-9104E42A5A37}" type="TxLink">
            <a:rPr lang="de-CH" sz="1400" b="0">
              <a:latin typeface="Calibri Light" panose="020F0302020204030204" pitchFamily="34" charset="0"/>
              <a:cs typeface="Calibri Light" panose="020F0302020204030204" pitchFamily="34" charset="0"/>
            </a:rPr>
            <a:pPr algn="ctr"/>
            <a:t>grande</a:t>
          </a:fld>
          <a:endParaRPr lang="de-CH" sz="1400" b="0">
            <a:latin typeface="Calibri Light" panose="020F0302020204030204" pitchFamily="34" charset="0"/>
            <a:cs typeface="Calibri Light" panose="020F0302020204030204" pitchFamily="34" charset="0"/>
          </a:endParaRPr>
        </a:p>
      </xdr:txBody>
    </xdr:sp>
    <xdr:clientData/>
  </xdr:oneCellAnchor>
  <xdr:oneCellAnchor>
    <xdr:from>
      <xdr:col>2</xdr:col>
      <xdr:colOff>476250</xdr:colOff>
      <xdr:row>59</xdr:row>
      <xdr:rowOff>140926</xdr:rowOff>
    </xdr:from>
    <xdr:ext cx="1352550" cy="311496"/>
    <xdr:sp macro="" textlink="' '!A62">
      <xdr:nvSpPr>
        <xdr:cNvPr id="10" name="Textfeld 9">
          <a:extLst>
            <a:ext uri="{FF2B5EF4-FFF2-40B4-BE49-F238E27FC236}">
              <a16:creationId xmlns:a16="http://schemas.microsoft.com/office/drawing/2014/main" id="{00000000-0008-0000-0A00-00000A000000}"/>
            </a:ext>
          </a:extLst>
        </xdr:cNvPr>
        <xdr:cNvSpPr txBox="1"/>
      </xdr:nvSpPr>
      <xdr:spPr>
        <a:xfrm>
          <a:off x="1247775" y="14256976"/>
          <a:ext cx="135255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DA5FAF3E-1454-46FD-BFAC-24B7EE7208FD}" type="TxLink">
            <a:rPr lang="de-CH" sz="1400" b="0">
              <a:latin typeface="Calibri Light" panose="020F0302020204030204" pitchFamily="34" charset="0"/>
              <a:cs typeface="Calibri Light" panose="020F0302020204030204" pitchFamily="34" charset="0"/>
            </a:rPr>
            <a:pPr algn="ctr"/>
            <a:t>petite</a:t>
          </a:fld>
          <a:endParaRPr lang="de-CH" sz="1400" b="0">
            <a:latin typeface="Calibri Light" panose="020F0302020204030204" pitchFamily="34" charset="0"/>
            <a:cs typeface="Calibri Light" panose="020F0302020204030204" pitchFamily="34" charset="0"/>
          </a:endParaRPr>
        </a:p>
      </xdr:txBody>
    </xdr:sp>
    <xdr:clientData/>
  </xdr:oneCellAnchor>
  <xdr:twoCellAnchor editAs="oneCell">
    <xdr:from>
      <xdr:col>2</xdr:col>
      <xdr:colOff>1056123</xdr:colOff>
      <xdr:row>28</xdr:row>
      <xdr:rowOff>135319</xdr:rowOff>
    </xdr:from>
    <xdr:to>
      <xdr:col>5</xdr:col>
      <xdr:colOff>194076</xdr:colOff>
      <xdr:row>29</xdr:row>
      <xdr:rowOff>104775</xdr:rowOff>
    </xdr:to>
    <xdr:sp macro="" textlink="">
      <xdr:nvSpPr>
        <xdr:cNvPr id="21" name="Textfeld 20">
          <a:extLst>
            <a:ext uri="{FF2B5EF4-FFF2-40B4-BE49-F238E27FC236}">
              <a16:creationId xmlns:a16="http://schemas.microsoft.com/office/drawing/2014/main" id="{00000000-0008-0000-0A00-000015000000}"/>
            </a:ext>
          </a:extLst>
        </xdr:cNvPr>
        <xdr:cNvSpPr txBox="1"/>
      </xdr:nvSpPr>
      <xdr:spPr>
        <a:xfrm>
          <a:off x="1827648" y="8717344"/>
          <a:ext cx="2576478" cy="15995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ctr"/>
          <a:r>
            <a:rPr lang="de-CH" sz="1100" b="1">
              <a:solidFill>
                <a:schemeClr val="accent1"/>
              </a:solidFill>
              <a:latin typeface="Calibri Light" panose="020F0302020204030204" pitchFamily="34" charset="0"/>
              <a:cs typeface="Calibri Light" panose="020F0302020204030204" pitchFamily="34" charset="0"/>
            </a:rPr>
            <a:t>"Butterflies"</a:t>
          </a:r>
        </a:p>
      </xdr:txBody>
    </xdr:sp>
    <xdr:clientData/>
  </xdr:twoCellAnchor>
  <xdr:twoCellAnchor editAs="oneCell">
    <xdr:from>
      <xdr:col>6</xdr:col>
      <xdr:colOff>639492</xdr:colOff>
      <xdr:row>28</xdr:row>
      <xdr:rowOff>135319</xdr:rowOff>
    </xdr:from>
    <xdr:to>
      <xdr:col>6</xdr:col>
      <xdr:colOff>3217450</xdr:colOff>
      <xdr:row>29</xdr:row>
      <xdr:rowOff>104775</xdr:rowOff>
    </xdr:to>
    <xdr:sp macro="" textlink="">
      <xdr:nvSpPr>
        <xdr:cNvPr id="23" name="Textfeld 22">
          <a:extLst>
            <a:ext uri="{FF2B5EF4-FFF2-40B4-BE49-F238E27FC236}">
              <a16:creationId xmlns:a16="http://schemas.microsoft.com/office/drawing/2014/main" id="{00000000-0008-0000-0A00-000017000000}"/>
            </a:ext>
          </a:extLst>
        </xdr:cNvPr>
        <xdr:cNvSpPr txBox="1"/>
      </xdr:nvSpPr>
      <xdr:spPr>
        <a:xfrm>
          <a:off x="5421042" y="8717344"/>
          <a:ext cx="2577958" cy="15995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ctr"/>
          <a:r>
            <a:rPr lang="de-CH" sz="1100" b="1">
              <a:solidFill>
                <a:schemeClr val="accent3">
                  <a:lumMod val="75000"/>
                </a:schemeClr>
              </a:solidFill>
              <a:latin typeface="Calibri Light" panose="020F0302020204030204" pitchFamily="34" charset="0"/>
              <a:cs typeface="Calibri Light" panose="020F0302020204030204" pitchFamily="34" charset="0"/>
            </a:rPr>
            <a:t>"True Friends"</a:t>
          </a:r>
        </a:p>
      </xdr:txBody>
    </xdr:sp>
    <xdr:clientData/>
  </xdr:twoCellAnchor>
  <xdr:twoCellAnchor editAs="oneCell">
    <xdr:from>
      <xdr:col>2</xdr:col>
      <xdr:colOff>1158032</xdr:colOff>
      <xdr:row>44</xdr:row>
      <xdr:rowOff>34471</xdr:rowOff>
    </xdr:from>
    <xdr:to>
      <xdr:col>5</xdr:col>
      <xdr:colOff>295275</xdr:colOff>
      <xdr:row>44</xdr:row>
      <xdr:rowOff>190500</xdr:rowOff>
    </xdr:to>
    <xdr:sp macro="" textlink="">
      <xdr:nvSpPr>
        <xdr:cNvPr id="24" name="Textfeld 23">
          <a:extLst>
            <a:ext uri="{FF2B5EF4-FFF2-40B4-BE49-F238E27FC236}">
              <a16:creationId xmlns:a16="http://schemas.microsoft.com/office/drawing/2014/main" id="{00000000-0008-0000-0A00-000018000000}"/>
            </a:ext>
          </a:extLst>
        </xdr:cNvPr>
        <xdr:cNvSpPr txBox="1"/>
      </xdr:nvSpPr>
      <xdr:spPr>
        <a:xfrm>
          <a:off x="1929557" y="11150146"/>
          <a:ext cx="2575768" cy="1560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ctr"/>
          <a:r>
            <a:rPr lang="de-CH" sz="1100" b="1">
              <a:solidFill>
                <a:schemeClr val="accent2">
                  <a:lumMod val="75000"/>
                </a:schemeClr>
              </a:solidFill>
              <a:latin typeface="Calibri Light" panose="020F0302020204030204" pitchFamily="34" charset="0"/>
              <a:cs typeface="Calibri Light" panose="020F0302020204030204" pitchFamily="34" charset="0"/>
            </a:rPr>
            <a:t>"Strangers"</a:t>
          </a:r>
        </a:p>
      </xdr:txBody>
    </xdr:sp>
    <xdr:clientData/>
  </xdr:twoCellAnchor>
  <xdr:twoCellAnchor editAs="oneCell">
    <xdr:from>
      <xdr:col>6</xdr:col>
      <xdr:colOff>552450</xdr:colOff>
      <xdr:row>44</xdr:row>
      <xdr:rowOff>24946</xdr:rowOff>
    </xdr:from>
    <xdr:to>
      <xdr:col>6</xdr:col>
      <xdr:colOff>3116512</xdr:colOff>
      <xdr:row>44</xdr:row>
      <xdr:rowOff>190500</xdr:rowOff>
    </xdr:to>
    <xdr:sp macro="" textlink="">
      <xdr:nvSpPr>
        <xdr:cNvPr id="25" name="Textfeld 24">
          <a:extLst>
            <a:ext uri="{FF2B5EF4-FFF2-40B4-BE49-F238E27FC236}">
              <a16:creationId xmlns:a16="http://schemas.microsoft.com/office/drawing/2014/main" id="{00000000-0008-0000-0A00-000019000000}"/>
            </a:ext>
          </a:extLst>
        </xdr:cNvPr>
        <xdr:cNvSpPr txBox="1"/>
      </xdr:nvSpPr>
      <xdr:spPr>
        <a:xfrm>
          <a:off x="5334000" y="11140621"/>
          <a:ext cx="2564062" cy="1655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ctr"/>
          <a:r>
            <a:rPr lang="de-CH" sz="1100" b="1">
              <a:solidFill>
                <a:schemeClr val="accent6">
                  <a:lumMod val="75000"/>
                </a:schemeClr>
              </a:solidFill>
              <a:latin typeface="Calibri Light" panose="020F0302020204030204" pitchFamily="34" charset="0"/>
              <a:cs typeface="Calibri Light" panose="020F0302020204030204" pitchFamily="34" charset="0"/>
            </a:rPr>
            <a:t>"Barnacles"</a:t>
          </a:r>
        </a:p>
      </xdr:txBody>
    </xdr:sp>
    <xdr:clientData/>
  </xdr:twoCellAnchor>
  <xdr:twoCellAnchor editAs="oneCell">
    <xdr:from>
      <xdr:col>2</xdr:col>
      <xdr:colOff>1192932</xdr:colOff>
      <xdr:row>34</xdr:row>
      <xdr:rowOff>163963</xdr:rowOff>
    </xdr:from>
    <xdr:to>
      <xdr:col>5</xdr:col>
      <xdr:colOff>57267</xdr:colOff>
      <xdr:row>36</xdr:row>
      <xdr:rowOff>127416</xdr:rowOff>
    </xdr:to>
    <xdr:sp macro="" textlink="' '!A358">
      <xdr:nvSpPr>
        <xdr:cNvPr id="26" name="Textfeld 25">
          <a:extLst>
            <a:ext uri="{FF2B5EF4-FFF2-40B4-BE49-F238E27FC236}">
              <a16:creationId xmlns:a16="http://schemas.microsoft.com/office/drawing/2014/main" id="{00000000-0008-0000-0A00-00001A000000}"/>
            </a:ext>
          </a:extLst>
        </xdr:cNvPr>
        <xdr:cNvSpPr txBox="1"/>
      </xdr:nvSpPr>
      <xdr:spPr>
        <a:xfrm>
          <a:off x="1964457" y="9888988"/>
          <a:ext cx="2302860" cy="3444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ctr"/>
          <a:fld id="{D442F8BF-AE11-49C3-B1A3-ED48A8B4AD27}" type="TxLink">
            <a:rPr lang="de-CH" sz="1100">
              <a:solidFill>
                <a:schemeClr val="bg1">
                  <a:lumMod val="50000"/>
                </a:schemeClr>
              </a:solidFill>
              <a:latin typeface="Calibri Light" panose="020F0302020204030204" pitchFamily="34" charset="0"/>
              <a:cs typeface="Calibri Light" panose="020F0302020204030204" pitchFamily="34" charset="0"/>
            </a:rPr>
            <a:pPr algn="ctr"/>
            <a:t>Très rentable mais prêt à changer constamment</a:t>
          </a:fld>
          <a:endParaRPr lang="de-CH" sz="1100">
            <a:solidFill>
              <a:schemeClr val="bg1">
                <a:lumMod val="50000"/>
              </a:schemeClr>
            </a:solidFill>
            <a:latin typeface="Calibri Light" panose="020F0302020204030204" pitchFamily="34" charset="0"/>
            <a:cs typeface="Calibri Light" panose="020F0302020204030204" pitchFamily="34" charset="0"/>
          </a:endParaRPr>
        </a:p>
      </xdr:txBody>
    </xdr:sp>
    <xdr:clientData/>
  </xdr:twoCellAnchor>
  <xdr:twoCellAnchor editAs="oneCell">
    <xdr:from>
      <xdr:col>6</xdr:col>
      <xdr:colOff>777041</xdr:colOff>
      <xdr:row>34</xdr:row>
      <xdr:rowOff>142691</xdr:rowOff>
    </xdr:from>
    <xdr:to>
      <xdr:col>6</xdr:col>
      <xdr:colOff>3079901</xdr:colOff>
      <xdr:row>36</xdr:row>
      <xdr:rowOff>148688</xdr:rowOff>
    </xdr:to>
    <xdr:sp macro="" textlink="' '!A359">
      <xdr:nvSpPr>
        <xdr:cNvPr id="27" name="Textfeld 26">
          <a:extLst>
            <a:ext uri="{FF2B5EF4-FFF2-40B4-BE49-F238E27FC236}">
              <a16:creationId xmlns:a16="http://schemas.microsoft.com/office/drawing/2014/main" id="{00000000-0008-0000-0A00-00001B000000}"/>
            </a:ext>
          </a:extLst>
        </xdr:cNvPr>
        <xdr:cNvSpPr txBox="1"/>
      </xdr:nvSpPr>
      <xdr:spPr>
        <a:xfrm>
          <a:off x="5558591" y="9867716"/>
          <a:ext cx="2302860" cy="3869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ctr"/>
          <a:fld id="{817F4F31-5C70-4775-98A1-E3199C525202}" type="TxLink">
            <a:rPr lang="de-CH" sz="1100">
              <a:solidFill>
                <a:schemeClr val="bg1">
                  <a:lumMod val="50000"/>
                </a:schemeClr>
              </a:solidFill>
              <a:latin typeface="Calibri Light" panose="020F0302020204030204" pitchFamily="34" charset="0"/>
              <a:cs typeface="Calibri Light" panose="020F0302020204030204" pitchFamily="34" charset="0"/>
            </a:rPr>
            <a:pPr algn="ctr"/>
            <a:t>Clients très rentables et très fidèle</a:t>
          </a:fld>
          <a:endParaRPr lang="de-CH" sz="1100">
            <a:solidFill>
              <a:schemeClr val="bg1">
                <a:lumMod val="50000"/>
              </a:schemeClr>
            </a:solidFill>
            <a:latin typeface="Calibri Light" panose="020F0302020204030204" pitchFamily="34" charset="0"/>
            <a:cs typeface="Calibri Light" panose="020F0302020204030204" pitchFamily="34" charset="0"/>
          </a:endParaRPr>
        </a:p>
      </xdr:txBody>
    </xdr:sp>
    <xdr:clientData/>
  </xdr:twoCellAnchor>
  <xdr:twoCellAnchor editAs="oneCell">
    <xdr:from>
      <xdr:col>2</xdr:col>
      <xdr:colOff>1194753</xdr:colOff>
      <xdr:row>50</xdr:row>
      <xdr:rowOff>132283</xdr:rowOff>
    </xdr:from>
    <xdr:to>
      <xdr:col>5</xdr:col>
      <xdr:colOff>59088</xdr:colOff>
      <xdr:row>51</xdr:row>
      <xdr:rowOff>104485</xdr:rowOff>
    </xdr:to>
    <xdr:sp macro="" textlink="' '!A360">
      <xdr:nvSpPr>
        <xdr:cNvPr id="28" name="Textfeld 27">
          <a:extLst>
            <a:ext uri="{FF2B5EF4-FFF2-40B4-BE49-F238E27FC236}">
              <a16:creationId xmlns:a16="http://schemas.microsoft.com/office/drawing/2014/main" id="{00000000-0008-0000-0A00-00001C000000}"/>
            </a:ext>
          </a:extLst>
        </xdr:cNvPr>
        <xdr:cNvSpPr txBox="1"/>
      </xdr:nvSpPr>
      <xdr:spPr>
        <a:xfrm>
          <a:off x="1966278" y="12905308"/>
          <a:ext cx="2302860"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ctr"/>
          <a:fld id="{15E0AFE2-5BD8-4D05-AD92-5CAE4D18C75B}" type="TxLink">
            <a:rPr lang="de-CH" sz="1100">
              <a:solidFill>
                <a:schemeClr val="bg1">
                  <a:lumMod val="50000"/>
                </a:schemeClr>
              </a:solidFill>
              <a:latin typeface="Calibri Light" panose="020F0302020204030204" pitchFamily="34" charset="0"/>
              <a:cs typeface="Calibri Light" panose="020F0302020204030204" pitchFamily="34" charset="0"/>
            </a:rPr>
            <a:pPr algn="ctr"/>
            <a:t>Très faible rentabilité et loyauté</a:t>
          </a:fld>
          <a:endParaRPr lang="de-CH" sz="1100">
            <a:solidFill>
              <a:schemeClr val="bg1">
                <a:lumMod val="50000"/>
              </a:schemeClr>
            </a:solidFill>
            <a:latin typeface="Calibri Light" panose="020F0302020204030204" pitchFamily="34" charset="0"/>
            <a:cs typeface="Calibri Light" panose="020F0302020204030204" pitchFamily="34" charset="0"/>
          </a:endParaRPr>
        </a:p>
      </xdr:txBody>
    </xdr:sp>
    <xdr:clientData/>
  </xdr:twoCellAnchor>
  <xdr:twoCellAnchor editAs="oneCell">
    <xdr:from>
      <xdr:col>6</xdr:col>
      <xdr:colOff>777041</xdr:colOff>
      <xdr:row>49</xdr:row>
      <xdr:rowOff>127926</xdr:rowOff>
    </xdr:from>
    <xdr:to>
      <xdr:col>6</xdr:col>
      <xdr:colOff>3079901</xdr:colOff>
      <xdr:row>52</xdr:row>
      <xdr:rowOff>89791</xdr:rowOff>
    </xdr:to>
    <xdr:sp macro="" textlink="' '!A361">
      <xdr:nvSpPr>
        <xdr:cNvPr id="29" name="Textfeld 28">
          <a:extLst>
            <a:ext uri="{FF2B5EF4-FFF2-40B4-BE49-F238E27FC236}">
              <a16:creationId xmlns:a16="http://schemas.microsoft.com/office/drawing/2014/main" id="{00000000-0008-0000-0A00-00001D000000}"/>
            </a:ext>
          </a:extLst>
        </xdr:cNvPr>
        <xdr:cNvSpPr txBox="1"/>
      </xdr:nvSpPr>
      <xdr:spPr>
        <a:xfrm>
          <a:off x="5558591" y="12710451"/>
          <a:ext cx="2302860" cy="5619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ctr"/>
          <a:fld id="{858928CE-E9DD-4F61-84E3-CB3BB0E7D93E}" type="TxLink">
            <a:rPr lang="de-CH" sz="1100">
              <a:solidFill>
                <a:schemeClr val="bg1">
                  <a:lumMod val="50000"/>
                </a:schemeClr>
              </a:solidFill>
              <a:latin typeface="Calibri Light" panose="020F0302020204030204" pitchFamily="34" charset="0"/>
              <a:cs typeface="Calibri Light" panose="020F0302020204030204" pitchFamily="34" charset="0"/>
            </a:rPr>
            <a:pPr algn="ctr"/>
            <a:t>Faible rentabilité, mais grande loyauté</a:t>
          </a:fld>
          <a:endParaRPr lang="de-CH" sz="1100">
            <a:solidFill>
              <a:schemeClr val="bg1">
                <a:lumMod val="50000"/>
              </a:schemeClr>
            </a:solidFill>
            <a:latin typeface="Calibri Light" panose="020F0302020204030204" pitchFamily="34" charset="0"/>
            <a:cs typeface="Calibri Light" panose="020F0302020204030204" pitchFamily="34" charset="0"/>
          </a:endParaRPr>
        </a:p>
      </xdr:txBody>
    </xdr:sp>
    <xdr:clientData/>
  </xdr:twoCellAnchor>
  <xdr:twoCellAnchor editAs="oneCell">
    <xdr:from>
      <xdr:col>6</xdr:col>
      <xdr:colOff>3112430</xdr:colOff>
      <xdr:row>43</xdr:row>
      <xdr:rowOff>123752</xdr:rowOff>
    </xdr:from>
    <xdr:to>
      <xdr:col>6</xdr:col>
      <xdr:colOff>3644645</xdr:colOff>
      <xdr:row>46</xdr:row>
      <xdr:rowOff>3059</xdr:rowOff>
    </xdr:to>
    <xdr:pic>
      <xdr:nvPicPr>
        <xdr:cNvPr id="31" name="il_fi" descr="http://www.buesum24.de/images/system/krabbe.png">
          <a:extLst>
            <a:ext uri="{FF2B5EF4-FFF2-40B4-BE49-F238E27FC236}">
              <a16:creationId xmlns:a16="http://schemas.microsoft.com/office/drawing/2014/main" id="{00000000-0008-0000-0A00-00001F000000}"/>
            </a:ext>
          </a:extLst>
        </xdr:cNvPr>
        <xdr:cNvPicPr>
          <a:picLocks noChangeAspect="1" noChangeArrowheads="1"/>
        </xdr:cNvPicPr>
      </xdr:nvPicPr>
      <xdr:blipFill>
        <a:blip xmlns:r="http://schemas.openxmlformats.org/officeDocument/2006/relationships" r:embed="rId1" cstate="print">
          <a:clrChange>
            <a:clrFrom>
              <a:srgbClr val="000000">
                <a:alpha val="0"/>
              </a:srgbClr>
            </a:clrFrom>
            <a:clrTo>
              <a:srgbClr val="000000">
                <a:alpha val="0"/>
              </a:srgbClr>
            </a:clrTo>
          </a:clrChange>
          <a:duotone>
            <a:schemeClr val="accent2">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893980" y="11039402"/>
          <a:ext cx="532215" cy="4793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636996</xdr:colOff>
      <xdr:row>28</xdr:row>
      <xdr:rowOff>114599</xdr:rowOff>
    </xdr:from>
    <xdr:to>
      <xdr:col>2</xdr:col>
      <xdr:colOff>1056628</xdr:colOff>
      <xdr:row>30</xdr:row>
      <xdr:rowOff>100813</xdr:rowOff>
    </xdr:to>
    <xdr:pic>
      <xdr:nvPicPr>
        <xdr:cNvPr id="32" name="il_fi" descr="http://www.freecoloring.info/img/kupu-05.gif">
          <a:extLst>
            <a:ext uri="{FF2B5EF4-FFF2-40B4-BE49-F238E27FC236}">
              <a16:creationId xmlns:a16="http://schemas.microsoft.com/office/drawing/2014/main" id="{00000000-0008-0000-0A00-000020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duotone>
            <a:prstClr val="black"/>
            <a:schemeClr val="accent1">
              <a:tint val="45000"/>
              <a:satMod val="400000"/>
            </a:schemeClr>
          </a:duotone>
          <a:extLst>
            <a:ext uri="{28A0092B-C50C-407E-A947-70E740481C1C}">
              <a14:useLocalDpi xmlns:a14="http://schemas.microsoft.com/office/drawing/2010/main" val="0"/>
            </a:ext>
          </a:extLst>
        </a:blip>
        <a:srcRect/>
        <a:stretch>
          <a:fillRect/>
        </a:stretch>
      </xdr:blipFill>
      <xdr:spPr bwMode="auto">
        <a:xfrm>
          <a:off x="1408521" y="8696624"/>
          <a:ext cx="419632" cy="3672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3109590</xdr:colOff>
      <xdr:row>28</xdr:row>
      <xdr:rowOff>108157</xdr:rowOff>
    </xdr:from>
    <xdr:to>
      <xdr:col>6</xdr:col>
      <xdr:colOff>3631572</xdr:colOff>
      <xdr:row>31</xdr:row>
      <xdr:rowOff>6821</xdr:rowOff>
    </xdr:to>
    <xdr:pic>
      <xdr:nvPicPr>
        <xdr:cNvPr id="33" name="il_fi" descr="http://3.bp.blogspot.com/-k-S6WfjA63c/TyYCaCjWZOI/AAAAAAAAAvs/ZBj4bAM2IDM/s1600/bestfriendsbw_975x975.jpg">
          <a:extLst>
            <a:ext uri="{FF2B5EF4-FFF2-40B4-BE49-F238E27FC236}">
              <a16:creationId xmlns:a16="http://schemas.microsoft.com/office/drawing/2014/main" id="{00000000-0008-0000-0A00-000021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duotone>
            <a:prstClr val="black"/>
            <a:schemeClr val="accent3">
              <a:tint val="45000"/>
              <a:satMod val="400000"/>
            </a:schemeClr>
          </a:duotone>
          <a:extLst>
            <a:ext uri="{28A0092B-C50C-407E-A947-70E740481C1C}">
              <a14:useLocalDpi xmlns:a14="http://schemas.microsoft.com/office/drawing/2010/main" val="0"/>
            </a:ext>
          </a:extLst>
        </a:blip>
        <a:srcRect/>
        <a:stretch>
          <a:fillRect/>
        </a:stretch>
      </xdr:blipFill>
      <xdr:spPr bwMode="auto">
        <a:xfrm>
          <a:off x="7891140" y="8166307"/>
          <a:ext cx="521982" cy="4701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517017</xdr:colOff>
      <xdr:row>43</xdr:row>
      <xdr:rowOff>151102</xdr:rowOff>
    </xdr:from>
    <xdr:to>
      <xdr:col>2</xdr:col>
      <xdr:colOff>1100408</xdr:colOff>
      <xdr:row>46</xdr:row>
      <xdr:rowOff>76505</xdr:rowOff>
    </xdr:to>
    <xdr:pic>
      <xdr:nvPicPr>
        <xdr:cNvPr id="34" name="il_fi" descr="http://www.falloutwiki.com/images/thumb/7/72/Mysterious_Stranger.png/180px-Mysterious_Stranger.png">
          <a:extLst>
            <a:ext uri="{FF2B5EF4-FFF2-40B4-BE49-F238E27FC236}">
              <a16:creationId xmlns:a16="http://schemas.microsoft.com/office/drawing/2014/main" id="{00000000-0008-0000-0A00-000022000000}"/>
            </a:ext>
          </a:extLst>
        </xdr:cNvPr>
        <xdr:cNvPicPr>
          <a:picLocks noChangeAspect="1" noChangeArrowheads="1"/>
        </xdr:cNvPicPr>
      </xdr:nvPicPr>
      <xdr:blipFill>
        <a:blip xmlns:r="http://schemas.openxmlformats.org/officeDocument/2006/relationships" r:embed="rId4" cstate="print">
          <a:clrChange>
            <a:clrFrom>
              <a:srgbClr val="000000">
                <a:alpha val="0"/>
              </a:srgbClr>
            </a:clrFrom>
            <a:clrTo>
              <a:srgbClr val="000000">
                <a:alpha val="0"/>
              </a:srgbClr>
            </a:clrTo>
          </a:clrChange>
          <a:duotone>
            <a:schemeClr val="accent2">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1288542" y="11066752"/>
          <a:ext cx="583391"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2057400</xdr:colOff>
      <xdr:row>1</xdr:row>
      <xdr:rowOff>57149</xdr:rowOff>
    </xdr:from>
    <xdr:to>
      <xdr:col>8</xdr:col>
      <xdr:colOff>2237400</xdr:colOff>
      <xdr:row>2</xdr:row>
      <xdr:rowOff>39029</xdr:rowOff>
    </xdr:to>
    <xdr:grpSp>
      <xdr:nvGrpSpPr>
        <xdr:cNvPr id="48" name="Gruppieren 47">
          <a:hlinkClick xmlns:r="http://schemas.openxmlformats.org/officeDocument/2006/relationships" r:id="rId5"/>
          <a:extLst>
            <a:ext uri="{FF2B5EF4-FFF2-40B4-BE49-F238E27FC236}">
              <a16:creationId xmlns:a16="http://schemas.microsoft.com/office/drawing/2014/main" id="{00000000-0008-0000-0A00-000030000000}"/>
            </a:ext>
          </a:extLst>
        </xdr:cNvPr>
        <xdr:cNvGrpSpPr>
          <a:grpSpLocks noChangeAspect="1"/>
        </xdr:cNvGrpSpPr>
      </xdr:nvGrpSpPr>
      <xdr:grpSpPr>
        <a:xfrm>
          <a:off x="11292840" y="605789"/>
          <a:ext cx="180000" cy="180000"/>
          <a:chOff x="8105775" y="571500"/>
          <a:chExt cx="172800" cy="172800"/>
        </a:xfrm>
      </xdr:grpSpPr>
      <xdr:sp macro="" textlink="">
        <xdr:nvSpPr>
          <xdr:cNvPr id="49" name="Rechteck 48">
            <a:extLst>
              <a:ext uri="{FF2B5EF4-FFF2-40B4-BE49-F238E27FC236}">
                <a16:creationId xmlns:a16="http://schemas.microsoft.com/office/drawing/2014/main" id="{00000000-0008-0000-0A00-000031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53" name="Textfeld 52">
            <a:extLst>
              <a:ext uri="{FF2B5EF4-FFF2-40B4-BE49-F238E27FC236}">
                <a16:creationId xmlns:a16="http://schemas.microsoft.com/office/drawing/2014/main" id="{00000000-0008-0000-0A00-000035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Calibri Light" panose="020F0302020204030204" pitchFamily="34" charset="0"/>
                <a:cs typeface="Calibri Light" panose="020F0302020204030204" pitchFamily="34" charset="0"/>
              </a:rPr>
              <a:t>?</a:t>
            </a:r>
          </a:p>
        </xdr:txBody>
      </xdr:sp>
    </xdr:grpSp>
    <xdr:clientData fPrintsWithSheet="0"/>
  </xdr:twoCellAnchor>
  <xdr:twoCellAnchor editAs="oneCell">
    <xdr:from>
      <xdr:col>10</xdr:col>
      <xdr:colOff>1905</xdr:colOff>
      <xdr:row>5</xdr:row>
      <xdr:rowOff>0</xdr:rowOff>
    </xdr:from>
    <xdr:to>
      <xdr:col>10</xdr:col>
      <xdr:colOff>324000</xdr:colOff>
      <xdr:row>6</xdr:row>
      <xdr:rowOff>26820</xdr:rowOff>
    </xdr:to>
    <xdr:grpSp>
      <xdr:nvGrpSpPr>
        <xdr:cNvPr id="63" name="Gruppieren 62">
          <a:hlinkClick xmlns:r="http://schemas.openxmlformats.org/officeDocument/2006/relationships" r:id="rId6"/>
          <a:extLst>
            <a:ext uri="{FF2B5EF4-FFF2-40B4-BE49-F238E27FC236}">
              <a16:creationId xmlns:a16="http://schemas.microsoft.com/office/drawing/2014/main" id="{00000000-0008-0000-0A00-00003F000000}"/>
            </a:ext>
          </a:extLst>
        </xdr:cNvPr>
        <xdr:cNvGrpSpPr>
          <a:grpSpLocks noChangeAspect="1"/>
        </xdr:cNvGrpSpPr>
      </xdr:nvGrpSpPr>
      <xdr:grpSpPr>
        <a:xfrm>
          <a:off x="11538585" y="1653540"/>
          <a:ext cx="322095" cy="324000"/>
          <a:chOff x="12020550" y="2171700"/>
          <a:chExt cx="324000" cy="325465"/>
        </a:xfrm>
      </xdr:grpSpPr>
      <xdr:sp macro="" textlink="">
        <xdr:nvSpPr>
          <xdr:cNvPr id="64" name="Rechteck 63">
            <a:extLst>
              <a:ext uri="{FF2B5EF4-FFF2-40B4-BE49-F238E27FC236}">
                <a16:creationId xmlns:a16="http://schemas.microsoft.com/office/drawing/2014/main" id="{00000000-0008-0000-0A00-000040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65" name="Pfeil nach rechts 64">
            <a:extLst>
              <a:ext uri="{FF2B5EF4-FFF2-40B4-BE49-F238E27FC236}">
                <a16:creationId xmlns:a16="http://schemas.microsoft.com/office/drawing/2014/main" id="{00000000-0008-0000-0A00-000041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fPrintsWithSheet="0"/>
  </xdr:twoCellAnchor>
  <xdr:twoCellAnchor editAs="oneCell">
    <xdr:from>
      <xdr:col>0</xdr:col>
      <xdr:colOff>57150</xdr:colOff>
      <xdr:row>3</xdr:row>
      <xdr:rowOff>0</xdr:rowOff>
    </xdr:from>
    <xdr:to>
      <xdr:col>0</xdr:col>
      <xdr:colOff>381150</xdr:colOff>
      <xdr:row>3</xdr:row>
      <xdr:rowOff>325465</xdr:rowOff>
    </xdr:to>
    <xdr:grpSp>
      <xdr:nvGrpSpPr>
        <xdr:cNvPr id="66" name="Gruppieren 65">
          <a:hlinkClick xmlns:r="http://schemas.openxmlformats.org/officeDocument/2006/relationships" r:id="rId7"/>
          <a:extLst>
            <a:ext uri="{FF2B5EF4-FFF2-40B4-BE49-F238E27FC236}">
              <a16:creationId xmlns:a16="http://schemas.microsoft.com/office/drawing/2014/main" id="{00000000-0008-0000-0A00-000042000000}"/>
            </a:ext>
          </a:extLst>
        </xdr:cNvPr>
        <xdr:cNvGrpSpPr/>
      </xdr:nvGrpSpPr>
      <xdr:grpSpPr>
        <a:xfrm>
          <a:off x="57150" y="929640"/>
          <a:ext cx="324000" cy="325465"/>
          <a:chOff x="12382500" y="2152650"/>
          <a:chExt cx="324000" cy="325465"/>
        </a:xfrm>
      </xdr:grpSpPr>
      <xdr:sp macro="" textlink="">
        <xdr:nvSpPr>
          <xdr:cNvPr id="67" name="Rechteck 66">
            <a:extLst>
              <a:ext uri="{FF2B5EF4-FFF2-40B4-BE49-F238E27FC236}">
                <a16:creationId xmlns:a16="http://schemas.microsoft.com/office/drawing/2014/main" id="{00000000-0008-0000-0A00-000043000000}"/>
              </a:ext>
            </a:extLst>
          </xdr:cNvPr>
          <xdr:cNvSpPr>
            <a:spLocks noChangeAspect="1"/>
          </xdr:cNvSpPr>
        </xdr:nvSpPr>
        <xdr:spPr>
          <a:xfrm>
            <a:off x="12382500" y="21526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pic>
        <xdr:nvPicPr>
          <xdr:cNvPr id="68" name="Grafik 67">
            <a:extLst>
              <a:ext uri="{FF2B5EF4-FFF2-40B4-BE49-F238E27FC236}">
                <a16:creationId xmlns:a16="http://schemas.microsoft.com/office/drawing/2014/main" id="{00000000-0008-0000-0A00-000044000000}"/>
              </a:ext>
            </a:extLst>
          </xdr:cNvPr>
          <xdr:cNvPicPr>
            <a:picLocks noChangeAspect="1"/>
          </xdr:cNvPicPr>
        </xdr:nvPicPr>
        <xdr:blipFill>
          <a:blip xmlns:r="http://schemas.openxmlformats.org/officeDocument/2006/relationships" r:embed="rId8">
            <a:clrChange>
              <a:clrFrom>
                <a:srgbClr val="FFFFFF"/>
              </a:clrFrom>
              <a:clrTo>
                <a:srgbClr val="FFFFFF">
                  <a:alpha val="0"/>
                </a:srgbClr>
              </a:clrTo>
            </a:clrChange>
            <a:lum bright="70000" contrast="-70000"/>
          </a:blip>
          <a:stretch>
            <a:fillRect/>
          </a:stretch>
        </xdr:blipFill>
        <xdr:spPr>
          <a:xfrm>
            <a:off x="12446597" y="2209800"/>
            <a:ext cx="219075" cy="209550"/>
          </a:xfrm>
          <a:prstGeom prst="rect">
            <a:avLst/>
          </a:prstGeom>
        </xdr:spPr>
      </xdr:pic>
    </xdr:grpSp>
    <xdr:clientData fPrintsWithSheet="0"/>
  </xdr:twoCellAnchor>
  <xdr:twoCellAnchor editAs="oneCell">
    <xdr:from>
      <xdr:col>0</xdr:col>
      <xdr:colOff>57150</xdr:colOff>
      <xdr:row>61</xdr:row>
      <xdr:rowOff>47625</xdr:rowOff>
    </xdr:from>
    <xdr:to>
      <xdr:col>0</xdr:col>
      <xdr:colOff>381150</xdr:colOff>
      <xdr:row>62</xdr:row>
      <xdr:rowOff>182590</xdr:rowOff>
    </xdr:to>
    <xdr:grpSp>
      <xdr:nvGrpSpPr>
        <xdr:cNvPr id="69" name="Gruppieren 68">
          <a:hlinkClick xmlns:r="http://schemas.openxmlformats.org/officeDocument/2006/relationships" r:id="rId9"/>
          <a:extLst>
            <a:ext uri="{FF2B5EF4-FFF2-40B4-BE49-F238E27FC236}">
              <a16:creationId xmlns:a16="http://schemas.microsoft.com/office/drawing/2014/main" id="{00000000-0008-0000-0A00-000045000000}"/>
            </a:ext>
          </a:extLst>
        </xdr:cNvPr>
        <xdr:cNvGrpSpPr/>
      </xdr:nvGrpSpPr>
      <xdr:grpSpPr>
        <a:xfrm>
          <a:off x="57150" y="14418945"/>
          <a:ext cx="324000" cy="317845"/>
          <a:chOff x="66675" y="4972050"/>
          <a:chExt cx="324000" cy="325465"/>
        </a:xfrm>
      </xdr:grpSpPr>
      <xdr:sp macro="" textlink="">
        <xdr:nvSpPr>
          <xdr:cNvPr id="70" name="Rechteck 69">
            <a:extLst>
              <a:ext uri="{FF2B5EF4-FFF2-40B4-BE49-F238E27FC236}">
                <a16:creationId xmlns:a16="http://schemas.microsoft.com/office/drawing/2014/main" id="{00000000-0008-0000-0A00-000046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71" name="Pfeil nach oben 70">
            <a:extLst>
              <a:ext uri="{FF2B5EF4-FFF2-40B4-BE49-F238E27FC236}">
                <a16:creationId xmlns:a16="http://schemas.microsoft.com/office/drawing/2014/main" id="{00000000-0008-0000-0A00-000047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10</xdr:col>
      <xdr:colOff>1905</xdr:colOff>
      <xdr:row>4</xdr:row>
      <xdr:rowOff>9525</xdr:rowOff>
    </xdr:from>
    <xdr:to>
      <xdr:col>10</xdr:col>
      <xdr:colOff>324000</xdr:colOff>
      <xdr:row>4</xdr:row>
      <xdr:rowOff>295425</xdr:rowOff>
    </xdr:to>
    <xdr:grpSp>
      <xdr:nvGrpSpPr>
        <xdr:cNvPr id="46" name="Gruppieren 45">
          <a:hlinkClick xmlns:r="http://schemas.openxmlformats.org/officeDocument/2006/relationships" r:id="rId10"/>
          <a:extLst>
            <a:ext uri="{FF2B5EF4-FFF2-40B4-BE49-F238E27FC236}">
              <a16:creationId xmlns:a16="http://schemas.microsoft.com/office/drawing/2014/main" id="{00000000-0008-0000-0A00-00002E000000}"/>
            </a:ext>
          </a:extLst>
        </xdr:cNvPr>
        <xdr:cNvGrpSpPr>
          <a:grpSpLocks noChangeAspect="1"/>
        </xdr:cNvGrpSpPr>
      </xdr:nvGrpSpPr>
      <xdr:grpSpPr>
        <a:xfrm>
          <a:off x="11538585" y="1365885"/>
          <a:ext cx="322095" cy="285900"/>
          <a:chOff x="12020550" y="2171700"/>
          <a:chExt cx="324000" cy="325465"/>
        </a:xfrm>
      </xdr:grpSpPr>
      <xdr:sp macro="" textlink="">
        <xdr:nvSpPr>
          <xdr:cNvPr id="50" name="Rechteck 49">
            <a:extLst>
              <a:ext uri="{FF2B5EF4-FFF2-40B4-BE49-F238E27FC236}">
                <a16:creationId xmlns:a16="http://schemas.microsoft.com/office/drawing/2014/main" id="{00000000-0008-0000-0A00-000032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51" name="Pfeil nach rechts 50">
            <a:extLst>
              <a:ext uri="{FF2B5EF4-FFF2-40B4-BE49-F238E27FC236}">
                <a16:creationId xmlns:a16="http://schemas.microsoft.com/office/drawing/2014/main" id="{00000000-0008-0000-0A00-000033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fPrintsWithSheet="0"/>
  </xdr:twoCellAnchor>
  <xdr:twoCellAnchor editAs="oneCell">
    <xdr:from>
      <xdr:col>0</xdr:col>
      <xdr:colOff>76200</xdr:colOff>
      <xdr:row>0</xdr:row>
      <xdr:rowOff>104775</xdr:rowOff>
    </xdr:from>
    <xdr:to>
      <xdr:col>0</xdr:col>
      <xdr:colOff>400200</xdr:colOff>
      <xdr:row>0</xdr:row>
      <xdr:rowOff>430240</xdr:rowOff>
    </xdr:to>
    <xdr:grpSp>
      <xdr:nvGrpSpPr>
        <xdr:cNvPr id="44" name="Gruppieren 43">
          <a:hlinkClick xmlns:r="http://schemas.openxmlformats.org/officeDocument/2006/relationships" r:id="rId11"/>
          <a:extLst>
            <a:ext uri="{FF2B5EF4-FFF2-40B4-BE49-F238E27FC236}">
              <a16:creationId xmlns:a16="http://schemas.microsoft.com/office/drawing/2014/main" id="{00000000-0008-0000-0A00-00002C000000}"/>
            </a:ext>
          </a:extLst>
        </xdr:cNvPr>
        <xdr:cNvGrpSpPr/>
      </xdr:nvGrpSpPr>
      <xdr:grpSpPr>
        <a:xfrm>
          <a:off x="76200" y="104775"/>
          <a:ext cx="324000" cy="325465"/>
          <a:chOff x="9191625" y="3009900"/>
          <a:chExt cx="324000" cy="325465"/>
        </a:xfrm>
      </xdr:grpSpPr>
      <xdr:sp macro="" textlink="">
        <xdr:nvSpPr>
          <xdr:cNvPr id="45" name="Rechteck 44">
            <a:extLst>
              <a:ext uri="{FF2B5EF4-FFF2-40B4-BE49-F238E27FC236}">
                <a16:creationId xmlns:a16="http://schemas.microsoft.com/office/drawing/2014/main" id="{00000000-0008-0000-0A00-00002D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47" name="Pfeil nach links 46">
            <a:extLst>
              <a:ext uri="{FF2B5EF4-FFF2-40B4-BE49-F238E27FC236}">
                <a16:creationId xmlns:a16="http://schemas.microsoft.com/office/drawing/2014/main" id="{00000000-0008-0000-0A00-00002F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fPrintsWithSheet="0"/>
  </xdr:twoCellAnchor>
  <xdr:twoCellAnchor editAs="oneCell">
    <xdr:from>
      <xdr:col>1</xdr:col>
      <xdr:colOff>38100</xdr:colOff>
      <xdr:row>27</xdr:row>
      <xdr:rowOff>57149</xdr:rowOff>
    </xdr:from>
    <xdr:to>
      <xdr:col>7</xdr:col>
      <xdr:colOff>342900</xdr:colOff>
      <xdr:row>60</xdr:row>
      <xdr:rowOff>9524</xdr:rowOff>
    </xdr:to>
    <xdr:graphicFrame macro="">
      <xdr:nvGraphicFramePr>
        <xdr:cNvPr id="16" name="Diagramm 15">
          <a:extLst>
            <a:ext uri="{FF2B5EF4-FFF2-40B4-BE49-F238E27FC236}">
              <a16:creationId xmlns:a16="http://schemas.microsoft.com/office/drawing/2014/main" id="{00000000-0008-0000-0A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mc:AlternateContent xmlns:mc="http://schemas.openxmlformats.org/markup-compatibility/2006">
    <mc:Choice xmlns:a14="http://schemas.microsoft.com/office/drawing/2010/main" Requires="a14">
      <xdr:twoCellAnchor editAs="oneCell">
        <xdr:from>
          <xdr:col>8</xdr:col>
          <xdr:colOff>22860</xdr:colOff>
          <xdr:row>0</xdr:row>
          <xdr:rowOff>0</xdr:rowOff>
        </xdr:from>
        <xdr:to>
          <xdr:col>8</xdr:col>
          <xdr:colOff>2291715</xdr:colOff>
          <xdr:row>0</xdr:row>
          <xdr:rowOff>533400</xdr:rowOff>
        </xdr:to>
        <xdr:pic>
          <xdr:nvPicPr>
            <xdr:cNvPr id="43" name="Grafik 59">
              <a:extLst>
                <a:ext uri="{FF2B5EF4-FFF2-40B4-BE49-F238E27FC236}">
                  <a16:creationId xmlns:a16="http://schemas.microsoft.com/office/drawing/2014/main" id="{00000000-0008-0000-0A00-00002B000000}"/>
                </a:ext>
              </a:extLst>
            </xdr:cNvPr>
            <xdr:cNvPicPr>
              <a:picLocks noChangeAspect="1" noChangeArrowheads="1"/>
              <a:extLst>
                <a:ext uri="{84589F7E-364E-4C9E-8A38-B11213B215E9}">
                  <a14:cameraTool cellRange="Logo!$D$6" spid="_x0000_s228381"/>
                </a:ext>
              </a:extLst>
            </xdr:cNvPicPr>
          </xdr:nvPicPr>
          <xdr:blipFill>
            <a:blip xmlns:r="http://schemas.openxmlformats.org/officeDocument/2006/relationships" r:embed="rId13"/>
            <a:srcRect/>
            <a:stretch>
              <a:fillRect/>
            </a:stretch>
          </xdr:blipFill>
          <xdr:spPr bwMode="auto">
            <a:xfrm>
              <a:off x="9258300" y="0"/>
              <a:ext cx="2268855" cy="533400"/>
            </a:xfrm>
            <a:prstGeom prst="rect">
              <a:avLst/>
            </a:prstGeom>
            <a:solidFill>
              <a:schemeClr val="bg1"/>
            </a:solidFill>
            <a:ln w="9525">
              <a:noFill/>
              <a:miter lim="800000"/>
              <a:headEnd/>
              <a:tailEnd/>
            </a:ln>
          </xdr:spPr>
        </xdr:pic>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2</xdr:col>
      <xdr:colOff>718049</xdr:colOff>
      <xdr:row>19</xdr:row>
      <xdr:rowOff>158403</xdr:rowOff>
    </xdr:from>
    <xdr:to>
      <xdr:col>4</xdr:col>
      <xdr:colOff>580093</xdr:colOff>
      <xdr:row>33</xdr:row>
      <xdr:rowOff>66249</xdr:rowOff>
    </xdr:to>
    <xdr:sp macro="" textlink="">
      <xdr:nvSpPr>
        <xdr:cNvPr id="21" name="Rechteck 20">
          <a:extLst>
            <a:ext uri="{FF2B5EF4-FFF2-40B4-BE49-F238E27FC236}">
              <a16:creationId xmlns:a16="http://schemas.microsoft.com/office/drawing/2014/main" id="{00000000-0008-0000-0B00-000015000000}"/>
            </a:ext>
          </a:extLst>
        </xdr:cNvPr>
        <xdr:cNvSpPr/>
      </xdr:nvSpPr>
      <xdr:spPr>
        <a:xfrm>
          <a:off x="1127624" y="8730903"/>
          <a:ext cx="2890994" cy="2622471"/>
        </a:xfrm>
        <a:prstGeom prst="rect">
          <a:avLst/>
        </a:prstGeom>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2</xdr:col>
      <xdr:colOff>720078</xdr:colOff>
      <xdr:row>33</xdr:row>
      <xdr:rowOff>159211</xdr:rowOff>
    </xdr:from>
    <xdr:to>
      <xdr:col>4</xdr:col>
      <xdr:colOff>582122</xdr:colOff>
      <xdr:row>44</xdr:row>
      <xdr:rowOff>162307</xdr:rowOff>
    </xdr:to>
    <xdr:sp macro="" textlink="">
      <xdr:nvSpPr>
        <xdr:cNvPr id="22" name="Rechteck 21">
          <a:extLst>
            <a:ext uri="{FF2B5EF4-FFF2-40B4-BE49-F238E27FC236}">
              <a16:creationId xmlns:a16="http://schemas.microsoft.com/office/drawing/2014/main" id="{00000000-0008-0000-0B00-000016000000}"/>
            </a:ext>
          </a:extLst>
        </xdr:cNvPr>
        <xdr:cNvSpPr/>
      </xdr:nvSpPr>
      <xdr:spPr>
        <a:xfrm>
          <a:off x="1129653" y="11398711"/>
          <a:ext cx="2890994" cy="2622471"/>
        </a:xfrm>
        <a:prstGeom prst="rect">
          <a:avLst/>
        </a:prstGeom>
        <a:ln w="3175">
          <a:prstDash val="sysDash"/>
        </a:ln>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4</xdr:col>
      <xdr:colOff>623937</xdr:colOff>
      <xdr:row>19</xdr:row>
      <xdr:rowOff>158403</xdr:rowOff>
    </xdr:from>
    <xdr:to>
      <xdr:col>7</xdr:col>
      <xdr:colOff>114506</xdr:colOff>
      <xdr:row>33</xdr:row>
      <xdr:rowOff>66249</xdr:rowOff>
    </xdr:to>
    <xdr:sp macro="" textlink="">
      <xdr:nvSpPr>
        <xdr:cNvPr id="23" name="Rechteck 22">
          <a:extLst>
            <a:ext uri="{FF2B5EF4-FFF2-40B4-BE49-F238E27FC236}">
              <a16:creationId xmlns:a16="http://schemas.microsoft.com/office/drawing/2014/main" id="{00000000-0008-0000-0B00-000017000000}"/>
            </a:ext>
          </a:extLst>
        </xdr:cNvPr>
        <xdr:cNvSpPr/>
      </xdr:nvSpPr>
      <xdr:spPr>
        <a:xfrm>
          <a:off x="4062462" y="8730903"/>
          <a:ext cx="2890994" cy="2622471"/>
        </a:xfrm>
        <a:prstGeom prst="rect">
          <a:avLst/>
        </a:prstGeom>
        <a:ln w="3175">
          <a:prstDash val="sysDash"/>
        </a:ln>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4</xdr:col>
      <xdr:colOff>632322</xdr:colOff>
      <xdr:row>33</xdr:row>
      <xdr:rowOff>159211</xdr:rowOff>
    </xdr:from>
    <xdr:to>
      <xdr:col>7</xdr:col>
      <xdr:colOff>122891</xdr:colOff>
      <xdr:row>44</xdr:row>
      <xdr:rowOff>162307</xdr:rowOff>
    </xdr:to>
    <xdr:sp macro="" textlink="">
      <xdr:nvSpPr>
        <xdr:cNvPr id="24" name="Rechteck 23">
          <a:extLst>
            <a:ext uri="{FF2B5EF4-FFF2-40B4-BE49-F238E27FC236}">
              <a16:creationId xmlns:a16="http://schemas.microsoft.com/office/drawing/2014/main" id="{00000000-0008-0000-0B00-000018000000}"/>
            </a:ext>
          </a:extLst>
        </xdr:cNvPr>
        <xdr:cNvSpPr/>
      </xdr:nvSpPr>
      <xdr:spPr>
        <a:xfrm>
          <a:off x="4070847" y="11398711"/>
          <a:ext cx="2890994" cy="2622471"/>
        </a:xfrm>
        <a:prstGeom prst="rect">
          <a:avLst/>
        </a:prstGeom>
        <a:ln w="3175">
          <a:prstDash val="sysDash"/>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oneCellAnchor>
    <xdr:from>
      <xdr:col>1</xdr:col>
      <xdr:colOff>276228</xdr:colOff>
      <xdr:row>29</xdr:row>
      <xdr:rowOff>5775</xdr:rowOff>
    </xdr:from>
    <xdr:ext cx="342786" cy="1792029"/>
    <xdr:sp macro="" textlink="' '!A185">
      <xdr:nvSpPr>
        <xdr:cNvPr id="25" name="Textfeld 24">
          <a:extLst>
            <a:ext uri="{FF2B5EF4-FFF2-40B4-BE49-F238E27FC236}">
              <a16:creationId xmlns:a16="http://schemas.microsoft.com/office/drawing/2014/main" id="{00000000-0008-0000-0B00-000019000000}"/>
            </a:ext>
          </a:extLst>
        </xdr:cNvPr>
        <xdr:cNvSpPr txBox="1"/>
      </xdr:nvSpPr>
      <xdr:spPr>
        <a:xfrm rot="16200000">
          <a:off x="40556" y="7988447"/>
          <a:ext cx="1792029"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algn="ctr"/>
          <a:fld id="{4AEF2C96-C51F-4EE2-8423-C52BA48B4432}" type="TxLink">
            <a:rPr lang="de-CH" sz="1600" b="1">
              <a:latin typeface="Calibri Light" panose="020F0302020204030204" pitchFamily="34" charset="0"/>
              <a:cs typeface="Calibri Light" panose="020F0302020204030204" pitchFamily="34" charset="0"/>
            </a:rPr>
            <a:pPr algn="ctr"/>
            <a:t>Difficile à substituer</a:t>
          </a:fld>
          <a:endParaRPr lang="de-CH" sz="1600" b="1">
            <a:latin typeface="Calibri Light" panose="020F0302020204030204" pitchFamily="34" charset="0"/>
            <a:cs typeface="Calibri Light" panose="020F0302020204030204" pitchFamily="34" charset="0"/>
          </a:endParaRPr>
        </a:p>
      </xdr:txBody>
    </xdr:sp>
    <xdr:clientData/>
  </xdr:oneCellAnchor>
  <xdr:twoCellAnchor editAs="oneCell">
    <xdr:from>
      <xdr:col>2</xdr:col>
      <xdr:colOff>1431854</xdr:colOff>
      <xdr:row>49</xdr:row>
      <xdr:rowOff>11079</xdr:rowOff>
    </xdr:from>
    <xdr:to>
      <xdr:col>6</xdr:col>
      <xdr:colOff>1220011</xdr:colOff>
      <xdr:row>52</xdr:row>
      <xdr:rowOff>59218</xdr:rowOff>
    </xdr:to>
    <xdr:sp macro="" textlink="' '!A184">
      <xdr:nvSpPr>
        <xdr:cNvPr id="26" name="Textfeld 25">
          <a:extLst>
            <a:ext uri="{FF2B5EF4-FFF2-40B4-BE49-F238E27FC236}">
              <a16:creationId xmlns:a16="http://schemas.microsoft.com/office/drawing/2014/main" id="{00000000-0008-0000-0B00-00001A000000}"/>
            </a:ext>
          </a:extLst>
        </xdr:cNvPr>
        <xdr:cNvSpPr txBox="1"/>
      </xdr:nvSpPr>
      <xdr:spPr>
        <a:xfrm>
          <a:off x="1841429" y="14298579"/>
          <a:ext cx="4417307" cy="4386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fld id="{2A1AEC6F-357D-4759-85EB-79D33A490E04}" type="TxLink">
            <a:rPr lang="de-CH" sz="1600" b="1">
              <a:latin typeface="Calibri Light" panose="020F0302020204030204" pitchFamily="34" charset="0"/>
              <a:cs typeface="Calibri Light" panose="020F0302020204030204" pitchFamily="34" charset="0"/>
            </a:rPr>
            <a:pPr algn="ctr"/>
            <a:t>Plus value pour clients</a:t>
          </a:fld>
          <a:endParaRPr lang="de-CH" sz="1600" b="1">
            <a:latin typeface="Calibri Light" panose="020F0302020204030204" pitchFamily="34" charset="0"/>
            <a:cs typeface="Calibri Light" panose="020F0302020204030204" pitchFamily="34" charset="0"/>
          </a:endParaRPr>
        </a:p>
      </xdr:txBody>
    </xdr:sp>
    <xdr:clientData/>
  </xdr:twoCellAnchor>
  <xdr:oneCellAnchor>
    <xdr:from>
      <xdr:col>2</xdr:col>
      <xdr:colOff>229444</xdr:colOff>
      <xdr:row>20</xdr:row>
      <xdr:rowOff>76290</xdr:rowOff>
    </xdr:from>
    <xdr:ext cx="311496" cy="466923"/>
    <xdr:sp macro="" textlink="' '!A188">
      <xdr:nvSpPr>
        <xdr:cNvPr id="27" name="Textfeld 26">
          <a:extLst>
            <a:ext uri="{FF2B5EF4-FFF2-40B4-BE49-F238E27FC236}">
              <a16:creationId xmlns:a16="http://schemas.microsoft.com/office/drawing/2014/main" id="{00000000-0008-0000-0B00-00001B000000}"/>
            </a:ext>
          </a:extLst>
        </xdr:cNvPr>
        <xdr:cNvSpPr txBox="1"/>
      </xdr:nvSpPr>
      <xdr:spPr>
        <a:xfrm rot="16200000">
          <a:off x="939130" y="5754704"/>
          <a:ext cx="466923"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F9F96628-9812-4A6F-96C2-2AE322DD1171}" type="TxLink">
            <a:rPr lang="de-CH" sz="1400" b="0">
              <a:latin typeface="Calibri Light" panose="020F0302020204030204" pitchFamily="34" charset="0"/>
              <a:cs typeface="Calibri Light" panose="020F0302020204030204" pitchFamily="34" charset="0"/>
            </a:rPr>
            <a:pPr/>
            <a:t>très</a:t>
          </a:fld>
          <a:endParaRPr lang="de-CH" sz="1400" b="0">
            <a:latin typeface="Calibri Light" panose="020F0302020204030204" pitchFamily="34" charset="0"/>
            <a:cs typeface="Calibri Light" panose="020F0302020204030204" pitchFamily="34" charset="0"/>
          </a:endParaRPr>
        </a:p>
      </xdr:txBody>
    </xdr:sp>
    <xdr:clientData/>
  </xdr:oneCellAnchor>
  <xdr:oneCellAnchor>
    <xdr:from>
      <xdr:col>2</xdr:col>
      <xdr:colOff>172295</xdr:colOff>
      <xdr:row>44</xdr:row>
      <xdr:rowOff>205203</xdr:rowOff>
    </xdr:from>
    <xdr:ext cx="311496" cy="462627"/>
    <xdr:sp macro="" textlink="' '!A189">
      <xdr:nvSpPr>
        <xdr:cNvPr id="28" name="Textfeld 27">
          <a:extLst>
            <a:ext uri="{FF2B5EF4-FFF2-40B4-BE49-F238E27FC236}">
              <a16:creationId xmlns:a16="http://schemas.microsoft.com/office/drawing/2014/main" id="{00000000-0008-0000-0B00-00001C000000}"/>
            </a:ext>
          </a:extLst>
        </xdr:cNvPr>
        <xdr:cNvSpPr txBox="1"/>
      </xdr:nvSpPr>
      <xdr:spPr>
        <a:xfrm rot="16200000">
          <a:off x="884129" y="10910669"/>
          <a:ext cx="462627"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2BA274F8-1C94-4A4C-A6D4-E1E62D727422}" type="TxLink">
            <a:rPr lang="de-CH" sz="1400" b="0">
              <a:latin typeface="Calibri Light" panose="020F0302020204030204" pitchFamily="34" charset="0"/>
              <a:cs typeface="Calibri Light" panose="020F0302020204030204" pitchFamily="34" charset="0"/>
            </a:rPr>
            <a:pPr/>
            <a:t>peu</a:t>
          </a:fld>
          <a:endParaRPr lang="de-CH" sz="1400" b="0">
            <a:latin typeface="Calibri Light" panose="020F0302020204030204" pitchFamily="34" charset="0"/>
            <a:cs typeface="Calibri Light" panose="020F0302020204030204" pitchFamily="34" charset="0"/>
          </a:endParaRPr>
        </a:p>
      </xdr:txBody>
    </xdr:sp>
    <xdr:clientData/>
  </xdr:oneCellAnchor>
  <xdr:oneCellAnchor>
    <xdr:from>
      <xdr:col>6</xdr:col>
      <xdr:colOff>1238250</xdr:colOff>
      <xdr:row>48</xdr:row>
      <xdr:rowOff>127944</xdr:rowOff>
    </xdr:from>
    <xdr:ext cx="714376" cy="311496"/>
    <xdr:sp macro="" textlink="' '!A59">
      <xdr:nvSpPr>
        <xdr:cNvPr id="29" name="Textfeld 28">
          <a:extLst>
            <a:ext uri="{FF2B5EF4-FFF2-40B4-BE49-F238E27FC236}">
              <a16:creationId xmlns:a16="http://schemas.microsoft.com/office/drawing/2014/main" id="{00000000-0008-0000-0B00-00001D000000}"/>
            </a:ext>
          </a:extLst>
        </xdr:cNvPr>
        <xdr:cNvSpPr txBox="1"/>
      </xdr:nvSpPr>
      <xdr:spPr>
        <a:xfrm>
          <a:off x="6619875" y="10843569"/>
          <a:ext cx="714376"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1CAF50A4-6ED3-4475-9C21-A5023CD7C2E2}" type="TxLink">
            <a:rPr lang="de-CH" sz="1400" b="0">
              <a:latin typeface="Calibri Light" panose="020F0302020204030204" pitchFamily="34" charset="0"/>
              <a:cs typeface="Calibri Light" panose="020F0302020204030204" pitchFamily="34" charset="0"/>
            </a:rPr>
            <a:pPr/>
            <a:t>grande</a:t>
          </a:fld>
          <a:endParaRPr lang="de-CH" sz="1400" b="0">
            <a:latin typeface="Calibri Light" panose="020F0302020204030204" pitchFamily="34" charset="0"/>
            <a:cs typeface="Calibri Light" panose="020F0302020204030204" pitchFamily="34" charset="0"/>
          </a:endParaRPr>
        </a:p>
      </xdr:txBody>
    </xdr:sp>
    <xdr:clientData/>
  </xdr:oneCellAnchor>
  <xdr:oneCellAnchor>
    <xdr:from>
      <xdr:col>2</xdr:col>
      <xdr:colOff>753650</xdr:colOff>
      <xdr:row>48</xdr:row>
      <xdr:rowOff>127944</xdr:rowOff>
    </xdr:from>
    <xdr:ext cx="613053" cy="311496"/>
    <xdr:sp macro="" textlink="' '!A62">
      <xdr:nvSpPr>
        <xdr:cNvPr id="30" name="Textfeld 29">
          <a:extLst>
            <a:ext uri="{FF2B5EF4-FFF2-40B4-BE49-F238E27FC236}">
              <a16:creationId xmlns:a16="http://schemas.microsoft.com/office/drawing/2014/main" id="{00000000-0008-0000-0B00-00001E000000}"/>
            </a:ext>
          </a:extLst>
        </xdr:cNvPr>
        <xdr:cNvSpPr txBox="1"/>
      </xdr:nvSpPr>
      <xdr:spPr>
        <a:xfrm>
          <a:off x="1541050" y="11545244"/>
          <a:ext cx="613053"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1BC1E323-0E8A-4454-9AFA-F31ECD1E03EF}" type="TxLink">
            <a:rPr lang="de-CH" sz="1400" b="0">
              <a:latin typeface="Calibri Light" panose="020F0302020204030204" pitchFamily="34" charset="0"/>
              <a:cs typeface="Calibri Light" panose="020F0302020204030204" pitchFamily="34" charset="0"/>
            </a:rPr>
            <a:pPr/>
            <a:t>petite</a:t>
          </a:fld>
          <a:endParaRPr lang="de-CH" sz="1400" b="0">
            <a:latin typeface="Calibri Light" panose="020F0302020204030204" pitchFamily="34" charset="0"/>
            <a:cs typeface="Calibri Light" panose="020F0302020204030204" pitchFamily="34" charset="0"/>
          </a:endParaRPr>
        </a:p>
      </xdr:txBody>
    </xdr:sp>
    <xdr:clientData/>
  </xdr:oneCellAnchor>
  <xdr:twoCellAnchor editAs="oneCell">
    <xdr:from>
      <xdr:col>1</xdr:col>
      <xdr:colOff>123825</xdr:colOff>
      <xdr:row>18</xdr:row>
      <xdr:rowOff>104775</xdr:rowOff>
    </xdr:from>
    <xdr:to>
      <xdr:col>7</xdr:col>
      <xdr:colOff>428625</xdr:colOff>
      <xdr:row>46</xdr:row>
      <xdr:rowOff>81583</xdr:rowOff>
    </xdr:to>
    <xdr:graphicFrame macro="">
      <xdr:nvGraphicFramePr>
        <xdr:cNvPr id="20" name="Diagramm 19">
          <a:extLst>
            <a:ext uri="{FF2B5EF4-FFF2-40B4-BE49-F238E27FC236}">
              <a16:creationId xmlns:a16="http://schemas.microsoft.com/office/drawing/2014/main" id="{00000000-0008-0000-0B00-00001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9</xdr:col>
      <xdr:colOff>280035</xdr:colOff>
      <xdr:row>1</xdr:row>
      <xdr:rowOff>57150</xdr:rowOff>
    </xdr:from>
    <xdr:to>
      <xdr:col>9</xdr:col>
      <xdr:colOff>452835</xdr:colOff>
      <xdr:row>2</xdr:row>
      <xdr:rowOff>58500</xdr:rowOff>
    </xdr:to>
    <xdr:grpSp>
      <xdr:nvGrpSpPr>
        <xdr:cNvPr id="36" name="Gruppieren 35">
          <a:hlinkClick xmlns:r="http://schemas.openxmlformats.org/officeDocument/2006/relationships" r:id="rId2"/>
          <a:extLst>
            <a:ext uri="{FF2B5EF4-FFF2-40B4-BE49-F238E27FC236}">
              <a16:creationId xmlns:a16="http://schemas.microsoft.com/office/drawing/2014/main" id="{00000000-0008-0000-0B00-000024000000}"/>
            </a:ext>
          </a:extLst>
        </xdr:cNvPr>
        <xdr:cNvGrpSpPr/>
      </xdr:nvGrpSpPr>
      <xdr:grpSpPr>
        <a:xfrm>
          <a:off x="11725275" y="628650"/>
          <a:ext cx="172800" cy="168990"/>
          <a:chOff x="8105775" y="571500"/>
          <a:chExt cx="172800" cy="172800"/>
        </a:xfrm>
      </xdr:grpSpPr>
      <xdr:sp macro="" textlink="">
        <xdr:nvSpPr>
          <xdr:cNvPr id="40" name="Rechteck 39">
            <a:extLst>
              <a:ext uri="{FF2B5EF4-FFF2-40B4-BE49-F238E27FC236}">
                <a16:creationId xmlns:a16="http://schemas.microsoft.com/office/drawing/2014/main" id="{00000000-0008-0000-0B00-000028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41" name="Textfeld 40">
            <a:extLst>
              <a:ext uri="{FF2B5EF4-FFF2-40B4-BE49-F238E27FC236}">
                <a16:creationId xmlns:a16="http://schemas.microsoft.com/office/drawing/2014/main" id="{00000000-0008-0000-0B00-000029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Calibri Light" panose="020F0302020204030204" pitchFamily="34" charset="0"/>
                <a:cs typeface="Calibri Light" panose="020F0302020204030204" pitchFamily="34" charset="0"/>
              </a:rPr>
              <a:t>?</a:t>
            </a:r>
          </a:p>
        </xdr:txBody>
      </xdr:sp>
    </xdr:grpSp>
    <xdr:clientData fPrintsWithSheet="0"/>
  </xdr:twoCellAnchor>
  <xdr:twoCellAnchor editAs="oneCell">
    <xdr:from>
      <xdr:col>0</xdr:col>
      <xdr:colOff>57150</xdr:colOff>
      <xdr:row>49</xdr:row>
      <xdr:rowOff>57150</xdr:rowOff>
    </xdr:from>
    <xdr:to>
      <xdr:col>0</xdr:col>
      <xdr:colOff>381150</xdr:colOff>
      <xdr:row>51</xdr:row>
      <xdr:rowOff>1615</xdr:rowOff>
    </xdr:to>
    <xdr:grpSp>
      <xdr:nvGrpSpPr>
        <xdr:cNvPr id="45" name="Gruppieren 44">
          <a:hlinkClick xmlns:r="http://schemas.openxmlformats.org/officeDocument/2006/relationships" r:id="rId3"/>
          <a:extLst>
            <a:ext uri="{FF2B5EF4-FFF2-40B4-BE49-F238E27FC236}">
              <a16:creationId xmlns:a16="http://schemas.microsoft.com/office/drawing/2014/main" id="{00000000-0008-0000-0B00-00002D000000}"/>
            </a:ext>
          </a:extLst>
        </xdr:cNvPr>
        <xdr:cNvGrpSpPr/>
      </xdr:nvGrpSpPr>
      <xdr:grpSpPr>
        <a:xfrm>
          <a:off x="57150" y="11532870"/>
          <a:ext cx="324000" cy="310225"/>
          <a:chOff x="66675" y="4972050"/>
          <a:chExt cx="324000" cy="325465"/>
        </a:xfrm>
      </xdr:grpSpPr>
      <xdr:sp macro="" textlink="">
        <xdr:nvSpPr>
          <xdr:cNvPr id="46" name="Rechteck 45">
            <a:extLst>
              <a:ext uri="{FF2B5EF4-FFF2-40B4-BE49-F238E27FC236}">
                <a16:creationId xmlns:a16="http://schemas.microsoft.com/office/drawing/2014/main" id="{00000000-0008-0000-0B00-00002E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47" name="Pfeil nach oben 46">
            <a:extLst>
              <a:ext uri="{FF2B5EF4-FFF2-40B4-BE49-F238E27FC236}">
                <a16:creationId xmlns:a16="http://schemas.microsoft.com/office/drawing/2014/main" id="{00000000-0008-0000-0B00-00002F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0</xdr:col>
      <xdr:colOff>57150</xdr:colOff>
      <xdr:row>4</xdr:row>
      <xdr:rowOff>0</xdr:rowOff>
    </xdr:from>
    <xdr:to>
      <xdr:col>0</xdr:col>
      <xdr:colOff>381150</xdr:colOff>
      <xdr:row>4</xdr:row>
      <xdr:rowOff>324000</xdr:rowOff>
    </xdr:to>
    <xdr:grpSp>
      <xdr:nvGrpSpPr>
        <xdr:cNvPr id="48" name="Gruppieren 47">
          <a:hlinkClick xmlns:r="http://schemas.openxmlformats.org/officeDocument/2006/relationships" r:id="rId4"/>
          <a:extLst>
            <a:ext uri="{FF2B5EF4-FFF2-40B4-BE49-F238E27FC236}">
              <a16:creationId xmlns:a16="http://schemas.microsoft.com/office/drawing/2014/main" id="{00000000-0008-0000-0B00-000030000000}"/>
            </a:ext>
          </a:extLst>
        </xdr:cNvPr>
        <xdr:cNvGrpSpPr>
          <a:grpSpLocks noChangeAspect="1"/>
        </xdr:cNvGrpSpPr>
      </xdr:nvGrpSpPr>
      <xdr:grpSpPr>
        <a:xfrm>
          <a:off x="57150" y="1066800"/>
          <a:ext cx="324000" cy="324000"/>
          <a:chOff x="12382500" y="2152650"/>
          <a:chExt cx="324000" cy="325465"/>
        </a:xfrm>
      </xdr:grpSpPr>
      <xdr:sp macro="" textlink="">
        <xdr:nvSpPr>
          <xdr:cNvPr id="49" name="Rechteck 48">
            <a:extLst>
              <a:ext uri="{FF2B5EF4-FFF2-40B4-BE49-F238E27FC236}">
                <a16:creationId xmlns:a16="http://schemas.microsoft.com/office/drawing/2014/main" id="{00000000-0008-0000-0B00-000031000000}"/>
              </a:ext>
            </a:extLst>
          </xdr:cNvPr>
          <xdr:cNvSpPr>
            <a:spLocks noChangeAspect="1"/>
          </xdr:cNvSpPr>
        </xdr:nvSpPr>
        <xdr:spPr>
          <a:xfrm>
            <a:off x="12382500" y="21526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pic>
        <xdr:nvPicPr>
          <xdr:cNvPr id="50" name="Grafik 49">
            <a:extLst>
              <a:ext uri="{FF2B5EF4-FFF2-40B4-BE49-F238E27FC236}">
                <a16:creationId xmlns:a16="http://schemas.microsoft.com/office/drawing/2014/main" id="{00000000-0008-0000-0B00-000032000000}"/>
              </a:ext>
            </a:extLst>
          </xdr:cNvPr>
          <xdr:cNvPicPr>
            <a:picLocks noChangeAspect="1"/>
          </xdr:cNvPicPr>
        </xdr:nvPicPr>
        <xdr:blipFill>
          <a:blip xmlns:r="http://schemas.openxmlformats.org/officeDocument/2006/relationships" r:embed="rId5">
            <a:clrChange>
              <a:clrFrom>
                <a:srgbClr val="FFFFFF"/>
              </a:clrFrom>
              <a:clrTo>
                <a:srgbClr val="FFFFFF">
                  <a:alpha val="0"/>
                </a:srgbClr>
              </a:clrTo>
            </a:clrChange>
            <a:lum bright="70000" contrast="-70000"/>
          </a:blip>
          <a:stretch>
            <a:fillRect/>
          </a:stretch>
        </xdr:blipFill>
        <xdr:spPr>
          <a:xfrm>
            <a:off x="12446597" y="2209800"/>
            <a:ext cx="219075" cy="209550"/>
          </a:xfrm>
          <a:prstGeom prst="rect">
            <a:avLst/>
          </a:prstGeom>
        </xdr:spPr>
      </xdr:pic>
    </xdr:grpSp>
    <xdr:clientData fPrintsWithSheet="0"/>
  </xdr:twoCellAnchor>
  <xdr:twoCellAnchor editAs="oneCell">
    <xdr:from>
      <xdr:col>0</xdr:col>
      <xdr:colOff>76200</xdr:colOff>
      <xdr:row>0</xdr:row>
      <xdr:rowOff>104775</xdr:rowOff>
    </xdr:from>
    <xdr:to>
      <xdr:col>0</xdr:col>
      <xdr:colOff>400200</xdr:colOff>
      <xdr:row>0</xdr:row>
      <xdr:rowOff>430240</xdr:rowOff>
    </xdr:to>
    <xdr:grpSp>
      <xdr:nvGrpSpPr>
        <xdr:cNvPr id="31" name="Gruppieren 30">
          <a:hlinkClick xmlns:r="http://schemas.openxmlformats.org/officeDocument/2006/relationships" r:id="rId6"/>
          <a:extLst>
            <a:ext uri="{FF2B5EF4-FFF2-40B4-BE49-F238E27FC236}">
              <a16:creationId xmlns:a16="http://schemas.microsoft.com/office/drawing/2014/main" id="{00000000-0008-0000-0B00-00001F000000}"/>
            </a:ext>
          </a:extLst>
        </xdr:cNvPr>
        <xdr:cNvGrpSpPr/>
      </xdr:nvGrpSpPr>
      <xdr:grpSpPr>
        <a:xfrm>
          <a:off x="76200" y="104775"/>
          <a:ext cx="324000" cy="325465"/>
          <a:chOff x="9191625" y="3009900"/>
          <a:chExt cx="324000" cy="325465"/>
        </a:xfrm>
      </xdr:grpSpPr>
      <xdr:sp macro="" textlink="">
        <xdr:nvSpPr>
          <xdr:cNvPr id="32" name="Rechteck 31">
            <a:extLst>
              <a:ext uri="{FF2B5EF4-FFF2-40B4-BE49-F238E27FC236}">
                <a16:creationId xmlns:a16="http://schemas.microsoft.com/office/drawing/2014/main" id="{00000000-0008-0000-0B00-000020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33" name="Pfeil nach links 32">
            <a:extLst>
              <a:ext uri="{FF2B5EF4-FFF2-40B4-BE49-F238E27FC236}">
                <a16:creationId xmlns:a16="http://schemas.microsoft.com/office/drawing/2014/main" id="{00000000-0008-0000-0B00-000021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8</xdr:col>
          <xdr:colOff>76200</xdr:colOff>
          <xdr:row>0</xdr:row>
          <xdr:rowOff>0</xdr:rowOff>
        </xdr:from>
        <xdr:to>
          <xdr:col>9</xdr:col>
          <xdr:colOff>485775</xdr:colOff>
          <xdr:row>0</xdr:row>
          <xdr:rowOff>533400</xdr:rowOff>
        </xdr:to>
        <xdr:pic>
          <xdr:nvPicPr>
            <xdr:cNvPr id="34" name="Grafik 59">
              <a:extLst>
                <a:ext uri="{FF2B5EF4-FFF2-40B4-BE49-F238E27FC236}">
                  <a16:creationId xmlns:a16="http://schemas.microsoft.com/office/drawing/2014/main" id="{00000000-0008-0000-0B00-000022000000}"/>
                </a:ext>
              </a:extLst>
            </xdr:cNvPr>
            <xdr:cNvPicPr>
              <a:picLocks noChangeAspect="1" noChangeArrowheads="1"/>
              <a:extLst>
                <a:ext uri="{84589F7E-364E-4C9E-8A38-B11213B215E9}">
                  <a14:cameraTool cellRange="Logo!$D$6" spid="_x0000_s71710"/>
                </a:ext>
              </a:extLst>
            </xdr:cNvPicPr>
          </xdr:nvPicPr>
          <xdr:blipFill>
            <a:blip xmlns:r="http://schemas.openxmlformats.org/officeDocument/2006/relationships" r:embed="rId7"/>
            <a:srcRect/>
            <a:stretch>
              <a:fillRect/>
            </a:stretch>
          </xdr:blipFill>
          <xdr:spPr bwMode="auto">
            <a:xfrm>
              <a:off x="9662160" y="0"/>
              <a:ext cx="2268855" cy="533400"/>
            </a:xfrm>
            <a:prstGeom prst="rect">
              <a:avLst/>
            </a:prstGeom>
            <a:solidFill>
              <a:schemeClr val="bg1"/>
            </a:solidFill>
            <a:ln w="9525">
              <a:noFill/>
              <a:miter lim="800000"/>
              <a:headEnd/>
              <a:tailEnd/>
            </a:ln>
          </xdr:spPr>
        </xdr:pic>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3</xdr:col>
      <xdr:colOff>2210418</xdr:colOff>
      <xdr:row>6</xdr:row>
      <xdr:rowOff>0</xdr:rowOff>
    </xdr:from>
    <xdr:to>
      <xdr:col>3</xdr:col>
      <xdr:colOff>2276072</xdr:colOff>
      <xdr:row>6</xdr:row>
      <xdr:rowOff>400050</xdr:rowOff>
    </xdr:to>
    <xdr:sp macro="" textlink="">
      <xdr:nvSpPr>
        <xdr:cNvPr id="2" name="Rechteck 1">
          <a:extLst>
            <a:ext uri="{FF2B5EF4-FFF2-40B4-BE49-F238E27FC236}">
              <a16:creationId xmlns:a16="http://schemas.microsoft.com/office/drawing/2014/main" id="{00000000-0008-0000-0C00-000002000000}"/>
            </a:ext>
          </a:extLst>
        </xdr:cNvPr>
        <xdr:cNvSpPr/>
      </xdr:nvSpPr>
      <xdr:spPr>
        <a:xfrm>
          <a:off x="5029818" y="1504950"/>
          <a:ext cx="65654" cy="40005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2210418</xdr:colOff>
      <xdr:row>7</xdr:row>
      <xdr:rowOff>9524</xdr:rowOff>
    </xdr:from>
    <xdr:to>
      <xdr:col>3</xdr:col>
      <xdr:colOff>2276072</xdr:colOff>
      <xdr:row>8</xdr:row>
      <xdr:rowOff>0</xdr:rowOff>
    </xdr:to>
    <xdr:sp macro="" textlink="">
      <xdr:nvSpPr>
        <xdr:cNvPr id="14" name="Rechteck 13">
          <a:extLst>
            <a:ext uri="{FF2B5EF4-FFF2-40B4-BE49-F238E27FC236}">
              <a16:creationId xmlns:a16="http://schemas.microsoft.com/office/drawing/2014/main" id="{00000000-0008-0000-0C00-00000E000000}"/>
            </a:ext>
          </a:extLst>
        </xdr:cNvPr>
        <xdr:cNvSpPr/>
      </xdr:nvSpPr>
      <xdr:spPr>
        <a:xfrm>
          <a:off x="5029818" y="1924049"/>
          <a:ext cx="65654" cy="40005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2210418</xdr:colOff>
      <xdr:row>8</xdr:row>
      <xdr:rowOff>9524</xdr:rowOff>
    </xdr:from>
    <xdr:to>
      <xdr:col>3</xdr:col>
      <xdr:colOff>2276072</xdr:colOff>
      <xdr:row>9</xdr:row>
      <xdr:rowOff>0</xdr:rowOff>
    </xdr:to>
    <xdr:sp macro="" textlink="">
      <xdr:nvSpPr>
        <xdr:cNvPr id="15" name="Rechteck 14">
          <a:extLst>
            <a:ext uri="{FF2B5EF4-FFF2-40B4-BE49-F238E27FC236}">
              <a16:creationId xmlns:a16="http://schemas.microsoft.com/office/drawing/2014/main" id="{00000000-0008-0000-0C00-00000F000000}"/>
            </a:ext>
          </a:extLst>
        </xdr:cNvPr>
        <xdr:cNvSpPr/>
      </xdr:nvSpPr>
      <xdr:spPr>
        <a:xfrm>
          <a:off x="5029818" y="2333624"/>
          <a:ext cx="65654" cy="40005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2210418</xdr:colOff>
      <xdr:row>9</xdr:row>
      <xdr:rowOff>9524</xdr:rowOff>
    </xdr:from>
    <xdr:to>
      <xdr:col>3</xdr:col>
      <xdr:colOff>2276072</xdr:colOff>
      <xdr:row>9</xdr:row>
      <xdr:rowOff>408214</xdr:rowOff>
    </xdr:to>
    <xdr:sp macro="" textlink="">
      <xdr:nvSpPr>
        <xdr:cNvPr id="16" name="Rechteck 15">
          <a:extLst>
            <a:ext uri="{FF2B5EF4-FFF2-40B4-BE49-F238E27FC236}">
              <a16:creationId xmlns:a16="http://schemas.microsoft.com/office/drawing/2014/main" id="{00000000-0008-0000-0C00-000010000000}"/>
            </a:ext>
          </a:extLst>
        </xdr:cNvPr>
        <xdr:cNvSpPr/>
      </xdr:nvSpPr>
      <xdr:spPr>
        <a:xfrm>
          <a:off x="5029818" y="2743199"/>
          <a:ext cx="65654" cy="39869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2210418</xdr:colOff>
      <xdr:row>10</xdr:row>
      <xdr:rowOff>9524</xdr:rowOff>
    </xdr:from>
    <xdr:to>
      <xdr:col>3</xdr:col>
      <xdr:colOff>2276072</xdr:colOff>
      <xdr:row>11</xdr:row>
      <xdr:rowOff>540</xdr:rowOff>
    </xdr:to>
    <xdr:sp macro="" textlink="">
      <xdr:nvSpPr>
        <xdr:cNvPr id="17" name="Rechteck 16">
          <a:extLst>
            <a:ext uri="{FF2B5EF4-FFF2-40B4-BE49-F238E27FC236}">
              <a16:creationId xmlns:a16="http://schemas.microsoft.com/office/drawing/2014/main" id="{00000000-0008-0000-0C00-000011000000}"/>
            </a:ext>
          </a:extLst>
        </xdr:cNvPr>
        <xdr:cNvSpPr/>
      </xdr:nvSpPr>
      <xdr:spPr>
        <a:xfrm>
          <a:off x="5029818" y="3152774"/>
          <a:ext cx="65654" cy="40059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2210418</xdr:colOff>
      <xdr:row>11</xdr:row>
      <xdr:rowOff>9524</xdr:rowOff>
    </xdr:from>
    <xdr:to>
      <xdr:col>3</xdr:col>
      <xdr:colOff>2276072</xdr:colOff>
      <xdr:row>11</xdr:row>
      <xdr:rowOff>410765</xdr:rowOff>
    </xdr:to>
    <xdr:sp macro="" textlink="">
      <xdr:nvSpPr>
        <xdr:cNvPr id="18" name="Rechteck 17">
          <a:extLst>
            <a:ext uri="{FF2B5EF4-FFF2-40B4-BE49-F238E27FC236}">
              <a16:creationId xmlns:a16="http://schemas.microsoft.com/office/drawing/2014/main" id="{00000000-0008-0000-0C00-000012000000}"/>
            </a:ext>
          </a:extLst>
        </xdr:cNvPr>
        <xdr:cNvSpPr/>
      </xdr:nvSpPr>
      <xdr:spPr>
        <a:xfrm>
          <a:off x="5029818" y="3562349"/>
          <a:ext cx="65654" cy="40124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2210418</xdr:colOff>
      <xdr:row>12</xdr:row>
      <xdr:rowOff>4082</xdr:rowOff>
    </xdr:from>
    <xdr:to>
      <xdr:col>3</xdr:col>
      <xdr:colOff>2276072</xdr:colOff>
      <xdr:row>12</xdr:row>
      <xdr:rowOff>402772</xdr:rowOff>
    </xdr:to>
    <xdr:sp macro="" textlink="">
      <xdr:nvSpPr>
        <xdr:cNvPr id="19" name="Rechteck 18">
          <a:extLst>
            <a:ext uri="{FF2B5EF4-FFF2-40B4-BE49-F238E27FC236}">
              <a16:creationId xmlns:a16="http://schemas.microsoft.com/office/drawing/2014/main" id="{00000000-0008-0000-0C00-000013000000}"/>
            </a:ext>
          </a:extLst>
        </xdr:cNvPr>
        <xdr:cNvSpPr/>
      </xdr:nvSpPr>
      <xdr:spPr>
        <a:xfrm>
          <a:off x="5029818" y="3966482"/>
          <a:ext cx="65654" cy="39869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2210418</xdr:colOff>
      <xdr:row>13</xdr:row>
      <xdr:rowOff>4082</xdr:rowOff>
    </xdr:from>
    <xdr:to>
      <xdr:col>3</xdr:col>
      <xdr:colOff>2276072</xdr:colOff>
      <xdr:row>13</xdr:row>
      <xdr:rowOff>402772</xdr:rowOff>
    </xdr:to>
    <xdr:sp macro="" textlink="">
      <xdr:nvSpPr>
        <xdr:cNvPr id="20" name="Rechteck 19">
          <a:extLst>
            <a:ext uri="{FF2B5EF4-FFF2-40B4-BE49-F238E27FC236}">
              <a16:creationId xmlns:a16="http://schemas.microsoft.com/office/drawing/2014/main" id="{00000000-0008-0000-0C00-000014000000}"/>
            </a:ext>
          </a:extLst>
        </xdr:cNvPr>
        <xdr:cNvSpPr/>
      </xdr:nvSpPr>
      <xdr:spPr>
        <a:xfrm>
          <a:off x="5029818" y="4376057"/>
          <a:ext cx="65654" cy="39869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2210418</xdr:colOff>
      <xdr:row>14</xdr:row>
      <xdr:rowOff>4081</xdr:rowOff>
    </xdr:from>
    <xdr:to>
      <xdr:col>3</xdr:col>
      <xdr:colOff>2276072</xdr:colOff>
      <xdr:row>14</xdr:row>
      <xdr:rowOff>402771</xdr:rowOff>
    </xdr:to>
    <xdr:sp macro="" textlink="">
      <xdr:nvSpPr>
        <xdr:cNvPr id="21" name="Rechteck 20">
          <a:extLst>
            <a:ext uri="{FF2B5EF4-FFF2-40B4-BE49-F238E27FC236}">
              <a16:creationId xmlns:a16="http://schemas.microsoft.com/office/drawing/2014/main" id="{00000000-0008-0000-0C00-000015000000}"/>
            </a:ext>
          </a:extLst>
        </xdr:cNvPr>
        <xdr:cNvSpPr/>
      </xdr:nvSpPr>
      <xdr:spPr>
        <a:xfrm>
          <a:off x="5029818" y="4785631"/>
          <a:ext cx="65654" cy="39869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2210418</xdr:colOff>
      <xdr:row>15</xdr:row>
      <xdr:rowOff>4082</xdr:rowOff>
    </xdr:from>
    <xdr:to>
      <xdr:col>3</xdr:col>
      <xdr:colOff>2276072</xdr:colOff>
      <xdr:row>15</xdr:row>
      <xdr:rowOff>402772</xdr:rowOff>
    </xdr:to>
    <xdr:sp macro="" textlink="">
      <xdr:nvSpPr>
        <xdr:cNvPr id="22" name="Rechteck 21">
          <a:extLst>
            <a:ext uri="{FF2B5EF4-FFF2-40B4-BE49-F238E27FC236}">
              <a16:creationId xmlns:a16="http://schemas.microsoft.com/office/drawing/2014/main" id="{00000000-0008-0000-0C00-000016000000}"/>
            </a:ext>
          </a:extLst>
        </xdr:cNvPr>
        <xdr:cNvSpPr/>
      </xdr:nvSpPr>
      <xdr:spPr>
        <a:xfrm>
          <a:off x="5029818" y="5195207"/>
          <a:ext cx="65654" cy="39869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2210418</xdr:colOff>
      <xdr:row>16</xdr:row>
      <xdr:rowOff>4082</xdr:rowOff>
    </xdr:from>
    <xdr:to>
      <xdr:col>3</xdr:col>
      <xdr:colOff>2276072</xdr:colOff>
      <xdr:row>16</xdr:row>
      <xdr:rowOff>402772</xdr:rowOff>
    </xdr:to>
    <xdr:sp macro="" textlink="">
      <xdr:nvSpPr>
        <xdr:cNvPr id="23" name="Rechteck 22">
          <a:extLst>
            <a:ext uri="{FF2B5EF4-FFF2-40B4-BE49-F238E27FC236}">
              <a16:creationId xmlns:a16="http://schemas.microsoft.com/office/drawing/2014/main" id="{00000000-0008-0000-0C00-000017000000}"/>
            </a:ext>
          </a:extLst>
        </xdr:cNvPr>
        <xdr:cNvSpPr/>
      </xdr:nvSpPr>
      <xdr:spPr>
        <a:xfrm>
          <a:off x="5029818" y="5604782"/>
          <a:ext cx="65654" cy="39869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2208654</xdr:colOff>
      <xdr:row>17</xdr:row>
      <xdr:rowOff>0</xdr:rowOff>
    </xdr:from>
    <xdr:to>
      <xdr:col>3</xdr:col>
      <xdr:colOff>2276689</xdr:colOff>
      <xdr:row>17</xdr:row>
      <xdr:rowOff>400050</xdr:rowOff>
    </xdr:to>
    <xdr:sp macro="" textlink="">
      <xdr:nvSpPr>
        <xdr:cNvPr id="24" name="Rechteck 23">
          <a:extLst>
            <a:ext uri="{FF2B5EF4-FFF2-40B4-BE49-F238E27FC236}">
              <a16:creationId xmlns:a16="http://schemas.microsoft.com/office/drawing/2014/main" id="{00000000-0008-0000-0C00-000018000000}"/>
            </a:ext>
          </a:extLst>
        </xdr:cNvPr>
        <xdr:cNvSpPr/>
      </xdr:nvSpPr>
      <xdr:spPr>
        <a:xfrm>
          <a:off x="5028054" y="6010275"/>
          <a:ext cx="68035" cy="40005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2208654</xdr:colOff>
      <xdr:row>17</xdr:row>
      <xdr:rowOff>409574</xdr:rowOff>
    </xdr:from>
    <xdr:to>
      <xdr:col>3</xdr:col>
      <xdr:colOff>2276689</xdr:colOff>
      <xdr:row>18</xdr:row>
      <xdr:rowOff>400050</xdr:rowOff>
    </xdr:to>
    <xdr:sp macro="" textlink="">
      <xdr:nvSpPr>
        <xdr:cNvPr id="25" name="Rechteck 24">
          <a:extLst>
            <a:ext uri="{FF2B5EF4-FFF2-40B4-BE49-F238E27FC236}">
              <a16:creationId xmlns:a16="http://schemas.microsoft.com/office/drawing/2014/main" id="{00000000-0008-0000-0C00-000019000000}"/>
            </a:ext>
          </a:extLst>
        </xdr:cNvPr>
        <xdr:cNvSpPr/>
      </xdr:nvSpPr>
      <xdr:spPr>
        <a:xfrm>
          <a:off x="5028054" y="6419849"/>
          <a:ext cx="68035" cy="40005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2208654</xdr:colOff>
      <xdr:row>18</xdr:row>
      <xdr:rowOff>409574</xdr:rowOff>
    </xdr:from>
    <xdr:to>
      <xdr:col>3</xdr:col>
      <xdr:colOff>2276689</xdr:colOff>
      <xdr:row>19</xdr:row>
      <xdr:rowOff>400050</xdr:rowOff>
    </xdr:to>
    <xdr:sp macro="" textlink="">
      <xdr:nvSpPr>
        <xdr:cNvPr id="26" name="Rechteck 25">
          <a:extLst>
            <a:ext uri="{FF2B5EF4-FFF2-40B4-BE49-F238E27FC236}">
              <a16:creationId xmlns:a16="http://schemas.microsoft.com/office/drawing/2014/main" id="{00000000-0008-0000-0C00-00001A000000}"/>
            </a:ext>
          </a:extLst>
        </xdr:cNvPr>
        <xdr:cNvSpPr/>
      </xdr:nvSpPr>
      <xdr:spPr>
        <a:xfrm>
          <a:off x="5028054" y="6829424"/>
          <a:ext cx="68035" cy="40005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2208654</xdr:colOff>
      <xdr:row>19</xdr:row>
      <xdr:rowOff>409574</xdr:rowOff>
    </xdr:from>
    <xdr:to>
      <xdr:col>3</xdr:col>
      <xdr:colOff>2276689</xdr:colOff>
      <xdr:row>20</xdr:row>
      <xdr:rowOff>398689</xdr:rowOff>
    </xdr:to>
    <xdr:sp macro="" textlink="">
      <xdr:nvSpPr>
        <xdr:cNvPr id="27" name="Rechteck 26">
          <a:extLst>
            <a:ext uri="{FF2B5EF4-FFF2-40B4-BE49-F238E27FC236}">
              <a16:creationId xmlns:a16="http://schemas.microsoft.com/office/drawing/2014/main" id="{00000000-0008-0000-0C00-00001B000000}"/>
            </a:ext>
          </a:extLst>
        </xdr:cNvPr>
        <xdr:cNvSpPr/>
      </xdr:nvSpPr>
      <xdr:spPr>
        <a:xfrm>
          <a:off x="5028054" y="7238999"/>
          <a:ext cx="68035" cy="39869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2208654</xdr:colOff>
      <xdr:row>20</xdr:row>
      <xdr:rowOff>409574</xdr:rowOff>
    </xdr:from>
    <xdr:to>
      <xdr:col>3</xdr:col>
      <xdr:colOff>2276689</xdr:colOff>
      <xdr:row>21</xdr:row>
      <xdr:rowOff>401781</xdr:rowOff>
    </xdr:to>
    <xdr:sp macro="" textlink="">
      <xdr:nvSpPr>
        <xdr:cNvPr id="28" name="Rechteck 27">
          <a:extLst>
            <a:ext uri="{FF2B5EF4-FFF2-40B4-BE49-F238E27FC236}">
              <a16:creationId xmlns:a16="http://schemas.microsoft.com/office/drawing/2014/main" id="{00000000-0008-0000-0C00-00001C000000}"/>
            </a:ext>
          </a:extLst>
        </xdr:cNvPr>
        <xdr:cNvSpPr/>
      </xdr:nvSpPr>
      <xdr:spPr>
        <a:xfrm>
          <a:off x="5028054" y="7648574"/>
          <a:ext cx="68035" cy="401782"/>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2208654</xdr:colOff>
      <xdr:row>21</xdr:row>
      <xdr:rowOff>409574</xdr:rowOff>
    </xdr:from>
    <xdr:to>
      <xdr:col>3</xdr:col>
      <xdr:colOff>2276689</xdr:colOff>
      <xdr:row>22</xdr:row>
      <xdr:rowOff>400050</xdr:rowOff>
    </xdr:to>
    <xdr:sp macro="" textlink="">
      <xdr:nvSpPr>
        <xdr:cNvPr id="29" name="Rechteck 28">
          <a:extLst>
            <a:ext uri="{FF2B5EF4-FFF2-40B4-BE49-F238E27FC236}">
              <a16:creationId xmlns:a16="http://schemas.microsoft.com/office/drawing/2014/main" id="{00000000-0008-0000-0C00-00001D000000}"/>
            </a:ext>
          </a:extLst>
        </xdr:cNvPr>
        <xdr:cNvSpPr/>
      </xdr:nvSpPr>
      <xdr:spPr>
        <a:xfrm>
          <a:off x="5028054" y="8058149"/>
          <a:ext cx="68035" cy="40005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2208654</xdr:colOff>
      <xdr:row>22</xdr:row>
      <xdr:rowOff>404132</xdr:rowOff>
    </xdr:from>
    <xdr:to>
      <xdr:col>3</xdr:col>
      <xdr:colOff>2276689</xdr:colOff>
      <xdr:row>23</xdr:row>
      <xdr:rowOff>393247</xdr:rowOff>
    </xdr:to>
    <xdr:sp macro="" textlink="">
      <xdr:nvSpPr>
        <xdr:cNvPr id="30" name="Rechteck 29">
          <a:extLst>
            <a:ext uri="{FF2B5EF4-FFF2-40B4-BE49-F238E27FC236}">
              <a16:creationId xmlns:a16="http://schemas.microsoft.com/office/drawing/2014/main" id="{00000000-0008-0000-0C00-00001E000000}"/>
            </a:ext>
          </a:extLst>
        </xdr:cNvPr>
        <xdr:cNvSpPr/>
      </xdr:nvSpPr>
      <xdr:spPr>
        <a:xfrm>
          <a:off x="5028054" y="8462282"/>
          <a:ext cx="68035" cy="39869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2208654</xdr:colOff>
      <xdr:row>23</xdr:row>
      <xdr:rowOff>404132</xdr:rowOff>
    </xdr:from>
    <xdr:to>
      <xdr:col>3</xdr:col>
      <xdr:colOff>2276689</xdr:colOff>
      <xdr:row>24</xdr:row>
      <xdr:rowOff>393247</xdr:rowOff>
    </xdr:to>
    <xdr:sp macro="" textlink="">
      <xdr:nvSpPr>
        <xdr:cNvPr id="31" name="Rechteck 30">
          <a:extLst>
            <a:ext uri="{FF2B5EF4-FFF2-40B4-BE49-F238E27FC236}">
              <a16:creationId xmlns:a16="http://schemas.microsoft.com/office/drawing/2014/main" id="{00000000-0008-0000-0C00-00001F000000}"/>
            </a:ext>
          </a:extLst>
        </xdr:cNvPr>
        <xdr:cNvSpPr/>
      </xdr:nvSpPr>
      <xdr:spPr>
        <a:xfrm>
          <a:off x="5028054" y="8871857"/>
          <a:ext cx="68035" cy="39869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2208654</xdr:colOff>
      <xdr:row>24</xdr:row>
      <xdr:rowOff>404131</xdr:rowOff>
    </xdr:from>
    <xdr:to>
      <xdr:col>3</xdr:col>
      <xdr:colOff>2276689</xdr:colOff>
      <xdr:row>25</xdr:row>
      <xdr:rowOff>393246</xdr:rowOff>
    </xdr:to>
    <xdr:sp macro="" textlink="">
      <xdr:nvSpPr>
        <xdr:cNvPr id="32" name="Rechteck 31">
          <a:extLst>
            <a:ext uri="{FF2B5EF4-FFF2-40B4-BE49-F238E27FC236}">
              <a16:creationId xmlns:a16="http://schemas.microsoft.com/office/drawing/2014/main" id="{00000000-0008-0000-0C00-000020000000}"/>
            </a:ext>
          </a:extLst>
        </xdr:cNvPr>
        <xdr:cNvSpPr/>
      </xdr:nvSpPr>
      <xdr:spPr>
        <a:xfrm>
          <a:off x="5028054" y="9281431"/>
          <a:ext cx="68035" cy="39869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1764</xdr:colOff>
      <xdr:row>6</xdr:row>
      <xdr:rowOff>0</xdr:rowOff>
    </xdr:from>
    <xdr:to>
      <xdr:col>3</xdr:col>
      <xdr:colOff>67418</xdr:colOff>
      <xdr:row>6</xdr:row>
      <xdr:rowOff>401240</xdr:rowOff>
    </xdr:to>
    <xdr:sp macro="" textlink="">
      <xdr:nvSpPr>
        <xdr:cNvPr id="33" name="Rechteck 32">
          <a:extLst>
            <a:ext uri="{FF2B5EF4-FFF2-40B4-BE49-F238E27FC236}">
              <a16:creationId xmlns:a16="http://schemas.microsoft.com/office/drawing/2014/main" id="{00000000-0008-0000-0C00-000021000000}"/>
            </a:ext>
          </a:extLst>
        </xdr:cNvPr>
        <xdr:cNvSpPr/>
      </xdr:nvSpPr>
      <xdr:spPr>
        <a:xfrm>
          <a:off x="2821164" y="1504950"/>
          <a:ext cx="65654" cy="40124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1764</xdr:colOff>
      <xdr:row>7</xdr:row>
      <xdr:rowOff>1189</xdr:rowOff>
    </xdr:from>
    <xdr:to>
      <xdr:col>3</xdr:col>
      <xdr:colOff>67418</xdr:colOff>
      <xdr:row>7</xdr:row>
      <xdr:rowOff>401241</xdr:rowOff>
    </xdr:to>
    <xdr:sp macro="" textlink="">
      <xdr:nvSpPr>
        <xdr:cNvPr id="34" name="Rechteck 33">
          <a:extLst>
            <a:ext uri="{FF2B5EF4-FFF2-40B4-BE49-F238E27FC236}">
              <a16:creationId xmlns:a16="http://schemas.microsoft.com/office/drawing/2014/main" id="{00000000-0008-0000-0C00-000022000000}"/>
            </a:ext>
          </a:extLst>
        </xdr:cNvPr>
        <xdr:cNvSpPr/>
      </xdr:nvSpPr>
      <xdr:spPr>
        <a:xfrm>
          <a:off x="2821164" y="1915714"/>
          <a:ext cx="65654" cy="400052"/>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1764</xdr:colOff>
      <xdr:row>7</xdr:row>
      <xdr:rowOff>410765</xdr:rowOff>
    </xdr:from>
    <xdr:to>
      <xdr:col>3</xdr:col>
      <xdr:colOff>67418</xdr:colOff>
      <xdr:row>8</xdr:row>
      <xdr:rowOff>401241</xdr:rowOff>
    </xdr:to>
    <xdr:sp macro="" textlink="">
      <xdr:nvSpPr>
        <xdr:cNvPr id="35" name="Rechteck 34">
          <a:extLst>
            <a:ext uri="{FF2B5EF4-FFF2-40B4-BE49-F238E27FC236}">
              <a16:creationId xmlns:a16="http://schemas.microsoft.com/office/drawing/2014/main" id="{00000000-0008-0000-0C00-000023000000}"/>
            </a:ext>
          </a:extLst>
        </xdr:cNvPr>
        <xdr:cNvSpPr/>
      </xdr:nvSpPr>
      <xdr:spPr>
        <a:xfrm>
          <a:off x="2821164" y="2325290"/>
          <a:ext cx="65654" cy="40005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1764</xdr:colOff>
      <xdr:row>8</xdr:row>
      <xdr:rowOff>410765</xdr:rowOff>
    </xdr:from>
    <xdr:to>
      <xdr:col>3</xdr:col>
      <xdr:colOff>67418</xdr:colOff>
      <xdr:row>9</xdr:row>
      <xdr:rowOff>398689</xdr:rowOff>
    </xdr:to>
    <xdr:sp macro="" textlink="">
      <xdr:nvSpPr>
        <xdr:cNvPr id="36" name="Rechteck 35">
          <a:extLst>
            <a:ext uri="{FF2B5EF4-FFF2-40B4-BE49-F238E27FC236}">
              <a16:creationId xmlns:a16="http://schemas.microsoft.com/office/drawing/2014/main" id="{00000000-0008-0000-0C00-000024000000}"/>
            </a:ext>
          </a:extLst>
        </xdr:cNvPr>
        <xdr:cNvSpPr/>
      </xdr:nvSpPr>
      <xdr:spPr>
        <a:xfrm>
          <a:off x="2821164" y="2734865"/>
          <a:ext cx="65654" cy="397499"/>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1764</xdr:colOff>
      <xdr:row>9</xdr:row>
      <xdr:rowOff>410764</xdr:rowOff>
    </xdr:from>
    <xdr:to>
      <xdr:col>3</xdr:col>
      <xdr:colOff>67418</xdr:colOff>
      <xdr:row>10</xdr:row>
      <xdr:rowOff>401781</xdr:rowOff>
    </xdr:to>
    <xdr:sp macro="" textlink="">
      <xdr:nvSpPr>
        <xdr:cNvPr id="37" name="Rechteck 36">
          <a:extLst>
            <a:ext uri="{FF2B5EF4-FFF2-40B4-BE49-F238E27FC236}">
              <a16:creationId xmlns:a16="http://schemas.microsoft.com/office/drawing/2014/main" id="{00000000-0008-0000-0C00-000025000000}"/>
            </a:ext>
          </a:extLst>
        </xdr:cNvPr>
        <xdr:cNvSpPr/>
      </xdr:nvSpPr>
      <xdr:spPr>
        <a:xfrm>
          <a:off x="2821164" y="3144439"/>
          <a:ext cx="65654" cy="400592"/>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1764</xdr:colOff>
      <xdr:row>10</xdr:row>
      <xdr:rowOff>410765</xdr:rowOff>
    </xdr:from>
    <xdr:to>
      <xdr:col>3</xdr:col>
      <xdr:colOff>67418</xdr:colOff>
      <xdr:row>11</xdr:row>
      <xdr:rowOff>401240</xdr:rowOff>
    </xdr:to>
    <xdr:sp macro="" textlink="">
      <xdr:nvSpPr>
        <xdr:cNvPr id="38" name="Rechteck 37">
          <a:extLst>
            <a:ext uri="{FF2B5EF4-FFF2-40B4-BE49-F238E27FC236}">
              <a16:creationId xmlns:a16="http://schemas.microsoft.com/office/drawing/2014/main" id="{00000000-0008-0000-0C00-000026000000}"/>
            </a:ext>
          </a:extLst>
        </xdr:cNvPr>
        <xdr:cNvSpPr/>
      </xdr:nvSpPr>
      <xdr:spPr>
        <a:xfrm>
          <a:off x="2821164" y="3554015"/>
          <a:ext cx="65654" cy="40005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1764</xdr:colOff>
      <xdr:row>11</xdr:row>
      <xdr:rowOff>405322</xdr:rowOff>
    </xdr:from>
    <xdr:to>
      <xdr:col>3</xdr:col>
      <xdr:colOff>67418</xdr:colOff>
      <xdr:row>12</xdr:row>
      <xdr:rowOff>393247</xdr:rowOff>
    </xdr:to>
    <xdr:sp macro="" textlink="">
      <xdr:nvSpPr>
        <xdr:cNvPr id="39" name="Rechteck 38">
          <a:extLst>
            <a:ext uri="{FF2B5EF4-FFF2-40B4-BE49-F238E27FC236}">
              <a16:creationId xmlns:a16="http://schemas.microsoft.com/office/drawing/2014/main" id="{00000000-0008-0000-0C00-000027000000}"/>
            </a:ext>
          </a:extLst>
        </xdr:cNvPr>
        <xdr:cNvSpPr/>
      </xdr:nvSpPr>
      <xdr:spPr>
        <a:xfrm>
          <a:off x="2821164" y="3958147"/>
          <a:ext cx="65654" cy="39750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1764</xdr:colOff>
      <xdr:row>12</xdr:row>
      <xdr:rowOff>405323</xdr:rowOff>
    </xdr:from>
    <xdr:to>
      <xdr:col>3</xdr:col>
      <xdr:colOff>67418</xdr:colOff>
      <xdr:row>13</xdr:row>
      <xdr:rowOff>393247</xdr:rowOff>
    </xdr:to>
    <xdr:sp macro="" textlink="">
      <xdr:nvSpPr>
        <xdr:cNvPr id="40" name="Rechteck 39">
          <a:extLst>
            <a:ext uri="{FF2B5EF4-FFF2-40B4-BE49-F238E27FC236}">
              <a16:creationId xmlns:a16="http://schemas.microsoft.com/office/drawing/2014/main" id="{00000000-0008-0000-0C00-000028000000}"/>
            </a:ext>
          </a:extLst>
        </xdr:cNvPr>
        <xdr:cNvSpPr/>
      </xdr:nvSpPr>
      <xdr:spPr>
        <a:xfrm>
          <a:off x="2821164" y="4367723"/>
          <a:ext cx="65654" cy="397499"/>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1764</xdr:colOff>
      <xdr:row>13</xdr:row>
      <xdr:rowOff>405322</xdr:rowOff>
    </xdr:from>
    <xdr:to>
      <xdr:col>3</xdr:col>
      <xdr:colOff>67418</xdr:colOff>
      <xdr:row>14</xdr:row>
      <xdr:rowOff>393246</xdr:rowOff>
    </xdr:to>
    <xdr:sp macro="" textlink="">
      <xdr:nvSpPr>
        <xdr:cNvPr id="41" name="Rechteck 40">
          <a:extLst>
            <a:ext uri="{FF2B5EF4-FFF2-40B4-BE49-F238E27FC236}">
              <a16:creationId xmlns:a16="http://schemas.microsoft.com/office/drawing/2014/main" id="{00000000-0008-0000-0C00-000029000000}"/>
            </a:ext>
          </a:extLst>
        </xdr:cNvPr>
        <xdr:cNvSpPr/>
      </xdr:nvSpPr>
      <xdr:spPr>
        <a:xfrm>
          <a:off x="2821164" y="4777297"/>
          <a:ext cx="65654" cy="397499"/>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1764</xdr:colOff>
      <xdr:row>14</xdr:row>
      <xdr:rowOff>405322</xdr:rowOff>
    </xdr:from>
    <xdr:to>
      <xdr:col>3</xdr:col>
      <xdr:colOff>67418</xdr:colOff>
      <xdr:row>15</xdr:row>
      <xdr:rowOff>393247</xdr:rowOff>
    </xdr:to>
    <xdr:sp macro="" textlink="">
      <xdr:nvSpPr>
        <xdr:cNvPr id="42" name="Rechteck 41">
          <a:extLst>
            <a:ext uri="{FF2B5EF4-FFF2-40B4-BE49-F238E27FC236}">
              <a16:creationId xmlns:a16="http://schemas.microsoft.com/office/drawing/2014/main" id="{00000000-0008-0000-0C00-00002A000000}"/>
            </a:ext>
          </a:extLst>
        </xdr:cNvPr>
        <xdr:cNvSpPr/>
      </xdr:nvSpPr>
      <xdr:spPr>
        <a:xfrm>
          <a:off x="2821164" y="5186872"/>
          <a:ext cx="65654" cy="39750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1764</xdr:colOff>
      <xdr:row>15</xdr:row>
      <xdr:rowOff>405323</xdr:rowOff>
    </xdr:from>
    <xdr:to>
      <xdr:col>3</xdr:col>
      <xdr:colOff>67418</xdr:colOff>
      <xdr:row>16</xdr:row>
      <xdr:rowOff>393247</xdr:rowOff>
    </xdr:to>
    <xdr:sp macro="" textlink="">
      <xdr:nvSpPr>
        <xdr:cNvPr id="43" name="Rechteck 42">
          <a:extLst>
            <a:ext uri="{FF2B5EF4-FFF2-40B4-BE49-F238E27FC236}">
              <a16:creationId xmlns:a16="http://schemas.microsoft.com/office/drawing/2014/main" id="{00000000-0008-0000-0C00-00002B000000}"/>
            </a:ext>
          </a:extLst>
        </xdr:cNvPr>
        <xdr:cNvSpPr/>
      </xdr:nvSpPr>
      <xdr:spPr>
        <a:xfrm>
          <a:off x="2821164" y="5596448"/>
          <a:ext cx="65654" cy="397499"/>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0</xdr:colOff>
      <xdr:row>16</xdr:row>
      <xdr:rowOff>401241</xdr:rowOff>
    </xdr:from>
    <xdr:to>
      <xdr:col>3</xdr:col>
      <xdr:colOff>68035</xdr:colOff>
      <xdr:row>17</xdr:row>
      <xdr:rowOff>390525</xdr:rowOff>
    </xdr:to>
    <xdr:sp macro="" textlink="">
      <xdr:nvSpPr>
        <xdr:cNvPr id="44" name="Rechteck 43">
          <a:extLst>
            <a:ext uri="{FF2B5EF4-FFF2-40B4-BE49-F238E27FC236}">
              <a16:creationId xmlns:a16="http://schemas.microsoft.com/office/drawing/2014/main" id="{00000000-0008-0000-0C00-00002C000000}"/>
            </a:ext>
          </a:extLst>
        </xdr:cNvPr>
        <xdr:cNvSpPr/>
      </xdr:nvSpPr>
      <xdr:spPr>
        <a:xfrm>
          <a:off x="2819400" y="6001941"/>
          <a:ext cx="68035" cy="398859"/>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0</xdr:colOff>
      <xdr:row>17</xdr:row>
      <xdr:rowOff>400049</xdr:rowOff>
    </xdr:from>
    <xdr:to>
      <xdr:col>3</xdr:col>
      <xdr:colOff>68035</xdr:colOff>
      <xdr:row>18</xdr:row>
      <xdr:rowOff>390525</xdr:rowOff>
    </xdr:to>
    <xdr:sp macro="" textlink="">
      <xdr:nvSpPr>
        <xdr:cNvPr id="45" name="Rechteck 44">
          <a:extLst>
            <a:ext uri="{FF2B5EF4-FFF2-40B4-BE49-F238E27FC236}">
              <a16:creationId xmlns:a16="http://schemas.microsoft.com/office/drawing/2014/main" id="{00000000-0008-0000-0C00-00002D000000}"/>
            </a:ext>
          </a:extLst>
        </xdr:cNvPr>
        <xdr:cNvSpPr/>
      </xdr:nvSpPr>
      <xdr:spPr>
        <a:xfrm>
          <a:off x="2819400" y="6410324"/>
          <a:ext cx="68035" cy="40005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0</xdr:colOff>
      <xdr:row>18</xdr:row>
      <xdr:rowOff>400049</xdr:rowOff>
    </xdr:from>
    <xdr:to>
      <xdr:col>3</xdr:col>
      <xdr:colOff>68035</xdr:colOff>
      <xdr:row>19</xdr:row>
      <xdr:rowOff>390525</xdr:rowOff>
    </xdr:to>
    <xdr:sp macro="" textlink="">
      <xdr:nvSpPr>
        <xdr:cNvPr id="46" name="Rechteck 45">
          <a:extLst>
            <a:ext uri="{FF2B5EF4-FFF2-40B4-BE49-F238E27FC236}">
              <a16:creationId xmlns:a16="http://schemas.microsoft.com/office/drawing/2014/main" id="{00000000-0008-0000-0C00-00002E000000}"/>
            </a:ext>
          </a:extLst>
        </xdr:cNvPr>
        <xdr:cNvSpPr/>
      </xdr:nvSpPr>
      <xdr:spPr>
        <a:xfrm>
          <a:off x="2819400" y="6819899"/>
          <a:ext cx="68035" cy="40005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0</xdr:colOff>
      <xdr:row>19</xdr:row>
      <xdr:rowOff>400049</xdr:rowOff>
    </xdr:from>
    <xdr:to>
      <xdr:col>3</xdr:col>
      <xdr:colOff>68035</xdr:colOff>
      <xdr:row>20</xdr:row>
      <xdr:rowOff>389164</xdr:rowOff>
    </xdr:to>
    <xdr:sp macro="" textlink="">
      <xdr:nvSpPr>
        <xdr:cNvPr id="47" name="Rechteck 46">
          <a:extLst>
            <a:ext uri="{FF2B5EF4-FFF2-40B4-BE49-F238E27FC236}">
              <a16:creationId xmlns:a16="http://schemas.microsoft.com/office/drawing/2014/main" id="{00000000-0008-0000-0C00-00002F000000}"/>
            </a:ext>
          </a:extLst>
        </xdr:cNvPr>
        <xdr:cNvSpPr/>
      </xdr:nvSpPr>
      <xdr:spPr>
        <a:xfrm>
          <a:off x="2819400" y="7229474"/>
          <a:ext cx="68035" cy="39869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0</xdr:colOff>
      <xdr:row>20</xdr:row>
      <xdr:rowOff>400049</xdr:rowOff>
    </xdr:from>
    <xdr:to>
      <xdr:col>3</xdr:col>
      <xdr:colOff>68035</xdr:colOff>
      <xdr:row>21</xdr:row>
      <xdr:rowOff>392256</xdr:rowOff>
    </xdr:to>
    <xdr:sp macro="" textlink="">
      <xdr:nvSpPr>
        <xdr:cNvPr id="48" name="Rechteck 47">
          <a:extLst>
            <a:ext uri="{FF2B5EF4-FFF2-40B4-BE49-F238E27FC236}">
              <a16:creationId xmlns:a16="http://schemas.microsoft.com/office/drawing/2014/main" id="{00000000-0008-0000-0C00-000030000000}"/>
            </a:ext>
          </a:extLst>
        </xdr:cNvPr>
        <xdr:cNvSpPr/>
      </xdr:nvSpPr>
      <xdr:spPr>
        <a:xfrm>
          <a:off x="2819400" y="7639049"/>
          <a:ext cx="68035" cy="401782"/>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0</xdr:colOff>
      <xdr:row>21</xdr:row>
      <xdr:rowOff>400049</xdr:rowOff>
    </xdr:from>
    <xdr:to>
      <xdr:col>3</xdr:col>
      <xdr:colOff>68035</xdr:colOff>
      <xdr:row>22</xdr:row>
      <xdr:rowOff>390525</xdr:rowOff>
    </xdr:to>
    <xdr:sp macro="" textlink="">
      <xdr:nvSpPr>
        <xdr:cNvPr id="49" name="Rechteck 48">
          <a:extLst>
            <a:ext uri="{FF2B5EF4-FFF2-40B4-BE49-F238E27FC236}">
              <a16:creationId xmlns:a16="http://schemas.microsoft.com/office/drawing/2014/main" id="{00000000-0008-0000-0C00-000031000000}"/>
            </a:ext>
          </a:extLst>
        </xdr:cNvPr>
        <xdr:cNvSpPr/>
      </xdr:nvSpPr>
      <xdr:spPr>
        <a:xfrm>
          <a:off x="2819400" y="8048624"/>
          <a:ext cx="68035" cy="40005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0</xdr:colOff>
      <xdr:row>22</xdr:row>
      <xdr:rowOff>394607</xdr:rowOff>
    </xdr:from>
    <xdr:to>
      <xdr:col>3</xdr:col>
      <xdr:colOff>68035</xdr:colOff>
      <xdr:row>23</xdr:row>
      <xdr:rowOff>383722</xdr:rowOff>
    </xdr:to>
    <xdr:sp macro="" textlink="">
      <xdr:nvSpPr>
        <xdr:cNvPr id="50" name="Rechteck 49">
          <a:extLst>
            <a:ext uri="{FF2B5EF4-FFF2-40B4-BE49-F238E27FC236}">
              <a16:creationId xmlns:a16="http://schemas.microsoft.com/office/drawing/2014/main" id="{00000000-0008-0000-0C00-000032000000}"/>
            </a:ext>
          </a:extLst>
        </xdr:cNvPr>
        <xdr:cNvSpPr/>
      </xdr:nvSpPr>
      <xdr:spPr>
        <a:xfrm>
          <a:off x="2819400" y="8452757"/>
          <a:ext cx="68035" cy="39869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0</xdr:colOff>
      <xdr:row>23</xdr:row>
      <xdr:rowOff>394607</xdr:rowOff>
    </xdr:from>
    <xdr:to>
      <xdr:col>3</xdr:col>
      <xdr:colOff>68035</xdr:colOff>
      <xdr:row>24</xdr:row>
      <xdr:rowOff>383722</xdr:rowOff>
    </xdr:to>
    <xdr:sp macro="" textlink="">
      <xdr:nvSpPr>
        <xdr:cNvPr id="51" name="Rechteck 50">
          <a:extLst>
            <a:ext uri="{FF2B5EF4-FFF2-40B4-BE49-F238E27FC236}">
              <a16:creationId xmlns:a16="http://schemas.microsoft.com/office/drawing/2014/main" id="{00000000-0008-0000-0C00-000033000000}"/>
            </a:ext>
          </a:extLst>
        </xdr:cNvPr>
        <xdr:cNvSpPr/>
      </xdr:nvSpPr>
      <xdr:spPr>
        <a:xfrm>
          <a:off x="2819400" y="8862332"/>
          <a:ext cx="68035" cy="39869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xdr:from>
      <xdr:col>3</xdr:col>
      <xdr:colOff>0</xdr:colOff>
      <xdr:row>24</xdr:row>
      <xdr:rowOff>394606</xdr:rowOff>
    </xdr:from>
    <xdr:to>
      <xdr:col>3</xdr:col>
      <xdr:colOff>68035</xdr:colOff>
      <xdr:row>25</xdr:row>
      <xdr:rowOff>383721</xdr:rowOff>
    </xdr:to>
    <xdr:sp macro="" textlink="">
      <xdr:nvSpPr>
        <xdr:cNvPr id="52" name="Rechteck 51">
          <a:extLst>
            <a:ext uri="{FF2B5EF4-FFF2-40B4-BE49-F238E27FC236}">
              <a16:creationId xmlns:a16="http://schemas.microsoft.com/office/drawing/2014/main" id="{00000000-0008-0000-0C00-000034000000}"/>
            </a:ext>
          </a:extLst>
        </xdr:cNvPr>
        <xdr:cNvSpPr/>
      </xdr:nvSpPr>
      <xdr:spPr>
        <a:xfrm>
          <a:off x="2819400" y="9271906"/>
          <a:ext cx="68035" cy="39869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fPrintsWithSheet="0"/>
  </xdr:twoCellAnchor>
  <xdr:twoCellAnchor editAs="oneCell">
    <xdr:from>
      <xdr:col>3</xdr:col>
      <xdr:colOff>161925</xdr:colOff>
      <xdr:row>4</xdr:row>
      <xdr:rowOff>47625</xdr:rowOff>
    </xdr:from>
    <xdr:to>
      <xdr:col>3</xdr:col>
      <xdr:colOff>2114550</xdr:colOff>
      <xdr:row>4</xdr:row>
      <xdr:rowOff>447675</xdr:rowOff>
    </xdr:to>
    <xdr:grpSp>
      <xdr:nvGrpSpPr>
        <xdr:cNvPr id="64" name="Gruppieren 63">
          <a:extLst>
            <a:ext uri="{FF2B5EF4-FFF2-40B4-BE49-F238E27FC236}">
              <a16:creationId xmlns:a16="http://schemas.microsoft.com/office/drawing/2014/main" id="{00000000-0008-0000-0C00-000040000000}"/>
            </a:ext>
          </a:extLst>
        </xdr:cNvPr>
        <xdr:cNvGrpSpPr/>
      </xdr:nvGrpSpPr>
      <xdr:grpSpPr>
        <a:xfrm>
          <a:off x="3057525" y="992505"/>
          <a:ext cx="1952625" cy="400050"/>
          <a:chOff x="2981325" y="981075"/>
          <a:chExt cx="1952625" cy="400050"/>
        </a:xfrm>
      </xdr:grpSpPr>
      <xdr:sp macro="" textlink="">
        <xdr:nvSpPr>
          <xdr:cNvPr id="65" name="Eingekerbter Richtungspfeil 64">
            <a:extLst>
              <a:ext uri="{FF2B5EF4-FFF2-40B4-BE49-F238E27FC236}">
                <a16:creationId xmlns:a16="http://schemas.microsoft.com/office/drawing/2014/main" id="{00000000-0008-0000-0C00-000041000000}"/>
              </a:ext>
            </a:extLst>
          </xdr:cNvPr>
          <xdr:cNvSpPr/>
        </xdr:nvSpPr>
        <xdr:spPr>
          <a:xfrm rot="10800000">
            <a:off x="3606165" y="981075"/>
            <a:ext cx="247650" cy="400050"/>
          </a:xfrm>
          <a:prstGeom prst="chevron">
            <a:avLst/>
          </a:prstGeom>
        </xdr:spPr>
        <xdr:style>
          <a:lnRef idx="1">
            <a:schemeClr val="accent4"/>
          </a:lnRef>
          <a:fillRef idx="2">
            <a:schemeClr val="accent4"/>
          </a:fillRef>
          <a:effectRef idx="1">
            <a:schemeClr val="accent4"/>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latin typeface="Calibri Light" panose="020F0302020204030204" pitchFamily="34" charset="0"/>
              <a:cs typeface="Calibri Light" panose="020F0302020204030204" pitchFamily="34" charset="0"/>
            </a:endParaRPr>
          </a:p>
        </xdr:txBody>
      </xdr:sp>
      <xdr:sp macro="" textlink="">
        <xdr:nvSpPr>
          <xdr:cNvPr id="66" name="Eingekerbter Richtungspfeil 65">
            <a:extLst>
              <a:ext uri="{FF2B5EF4-FFF2-40B4-BE49-F238E27FC236}">
                <a16:creationId xmlns:a16="http://schemas.microsoft.com/office/drawing/2014/main" id="{00000000-0008-0000-0C00-000042000000}"/>
              </a:ext>
            </a:extLst>
          </xdr:cNvPr>
          <xdr:cNvSpPr/>
        </xdr:nvSpPr>
        <xdr:spPr>
          <a:xfrm>
            <a:off x="4061460" y="981075"/>
            <a:ext cx="247650" cy="400050"/>
          </a:xfrm>
          <a:prstGeom prst="chevron">
            <a:avLst/>
          </a:prstGeom>
        </xdr:spPr>
        <xdr:style>
          <a:lnRef idx="1">
            <a:schemeClr val="accent4"/>
          </a:lnRef>
          <a:fillRef idx="2">
            <a:schemeClr val="accent4"/>
          </a:fillRef>
          <a:effectRef idx="1">
            <a:schemeClr val="accent4"/>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latin typeface="Calibri Light" panose="020F0302020204030204" pitchFamily="34" charset="0"/>
              <a:cs typeface="Calibri Light" panose="020F0302020204030204" pitchFamily="34" charset="0"/>
            </a:endParaRPr>
          </a:p>
        </xdr:txBody>
      </xdr:sp>
      <xdr:sp macro="" textlink="">
        <xdr:nvSpPr>
          <xdr:cNvPr id="67" name="Eingekerbter Richtungspfeil 66">
            <a:extLst>
              <a:ext uri="{FF2B5EF4-FFF2-40B4-BE49-F238E27FC236}">
                <a16:creationId xmlns:a16="http://schemas.microsoft.com/office/drawing/2014/main" id="{00000000-0008-0000-0C00-000043000000}"/>
              </a:ext>
            </a:extLst>
          </xdr:cNvPr>
          <xdr:cNvSpPr/>
        </xdr:nvSpPr>
        <xdr:spPr>
          <a:xfrm>
            <a:off x="4686300" y="981075"/>
            <a:ext cx="247650" cy="400050"/>
          </a:xfrm>
          <a:prstGeom prst="chevron">
            <a:avLst/>
          </a:prstGeom>
        </xdr:spPr>
        <xdr:style>
          <a:lnRef idx="1">
            <a:schemeClr val="accent4"/>
          </a:lnRef>
          <a:fillRef idx="2">
            <a:schemeClr val="accent4"/>
          </a:fillRef>
          <a:effectRef idx="1">
            <a:schemeClr val="accent4"/>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latin typeface="Calibri Light" panose="020F0302020204030204" pitchFamily="34" charset="0"/>
              <a:cs typeface="Calibri Light" panose="020F0302020204030204" pitchFamily="34" charset="0"/>
            </a:endParaRPr>
          </a:p>
        </xdr:txBody>
      </xdr:sp>
      <xdr:sp macro="" textlink="">
        <xdr:nvSpPr>
          <xdr:cNvPr id="68" name="Eingekerbter Richtungspfeil 67">
            <a:extLst>
              <a:ext uri="{FF2B5EF4-FFF2-40B4-BE49-F238E27FC236}">
                <a16:creationId xmlns:a16="http://schemas.microsoft.com/office/drawing/2014/main" id="{00000000-0008-0000-0C00-000044000000}"/>
              </a:ext>
            </a:extLst>
          </xdr:cNvPr>
          <xdr:cNvSpPr/>
        </xdr:nvSpPr>
        <xdr:spPr>
          <a:xfrm>
            <a:off x="4373880" y="981075"/>
            <a:ext cx="247650" cy="400050"/>
          </a:xfrm>
          <a:prstGeom prst="chevron">
            <a:avLst/>
          </a:prstGeom>
        </xdr:spPr>
        <xdr:style>
          <a:lnRef idx="1">
            <a:schemeClr val="accent4"/>
          </a:lnRef>
          <a:fillRef idx="2">
            <a:schemeClr val="accent4"/>
          </a:fillRef>
          <a:effectRef idx="1">
            <a:schemeClr val="accent4"/>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latin typeface="Calibri Light" panose="020F0302020204030204" pitchFamily="34" charset="0"/>
              <a:cs typeface="Calibri Light" panose="020F0302020204030204" pitchFamily="34" charset="0"/>
            </a:endParaRPr>
          </a:p>
        </xdr:txBody>
      </xdr:sp>
      <xdr:sp macro="" textlink="">
        <xdr:nvSpPr>
          <xdr:cNvPr id="69" name="Eingekerbter Richtungspfeil 68">
            <a:extLst>
              <a:ext uri="{FF2B5EF4-FFF2-40B4-BE49-F238E27FC236}">
                <a16:creationId xmlns:a16="http://schemas.microsoft.com/office/drawing/2014/main" id="{00000000-0008-0000-0C00-000045000000}"/>
              </a:ext>
            </a:extLst>
          </xdr:cNvPr>
          <xdr:cNvSpPr/>
        </xdr:nvSpPr>
        <xdr:spPr>
          <a:xfrm rot="10800000">
            <a:off x="3293745" y="981075"/>
            <a:ext cx="247650" cy="400050"/>
          </a:xfrm>
          <a:prstGeom prst="chevron">
            <a:avLst/>
          </a:prstGeom>
        </xdr:spPr>
        <xdr:style>
          <a:lnRef idx="1">
            <a:schemeClr val="accent4"/>
          </a:lnRef>
          <a:fillRef idx="2">
            <a:schemeClr val="accent4"/>
          </a:fillRef>
          <a:effectRef idx="1">
            <a:schemeClr val="accent4"/>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latin typeface="Calibri Light" panose="020F0302020204030204" pitchFamily="34" charset="0"/>
              <a:cs typeface="Calibri Light" panose="020F0302020204030204" pitchFamily="34" charset="0"/>
            </a:endParaRPr>
          </a:p>
        </xdr:txBody>
      </xdr:sp>
      <xdr:sp macro="" textlink="">
        <xdr:nvSpPr>
          <xdr:cNvPr id="70" name="Eingekerbter Richtungspfeil 69">
            <a:extLst>
              <a:ext uri="{FF2B5EF4-FFF2-40B4-BE49-F238E27FC236}">
                <a16:creationId xmlns:a16="http://schemas.microsoft.com/office/drawing/2014/main" id="{00000000-0008-0000-0C00-000046000000}"/>
              </a:ext>
            </a:extLst>
          </xdr:cNvPr>
          <xdr:cNvSpPr/>
        </xdr:nvSpPr>
        <xdr:spPr>
          <a:xfrm rot="10800000">
            <a:off x="2981325" y="981075"/>
            <a:ext cx="247650" cy="400050"/>
          </a:xfrm>
          <a:prstGeom prst="chevron">
            <a:avLst/>
          </a:prstGeom>
        </xdr:spPr>
        <xdr:style>
          <a:lnRef idx="1">
            <a:schemeClr val="accent4"/>
          </a:lnRef>
          <a:fillRef idx="2">
            <a:schemeClr val="accent4"/>
          </a:fillRef>
          <a:effectRef idx="1">
            <a:schemeClr val="accent4"/>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latin typeface="Calibri Light" panose="020F0302020204030204" pitchFamily="34" charset="0"/>
              <a:cs typeface="Calibri Light" panose="020F0302020204030204" pitchFamily="34" charset="0"/>
            </a:endParaRPr>
          </a:p>
        </xdr:txBody>
      </xdr:sp>
    </xdr:grpSp>
    <xdr:clientData/>
  </xdr:twoCellAnchor>
  <xdr:twoCellAnchor>
    <xdr:from>
      <xdr:col>3</xdr:col>
      <xdr:colOff>67418</xdr:colOff>
      <xdr:row>6</xdr:row>
      <xdr:rowOff>200025</xdr:rowOff>
    </xdr:from>
    <xdr:to>
      <xdr:col>3</xdr:col>
      <xdr:colOff>2210418</xdr:colOff>
      <xdr:row>6</xdr:row>
      <xdr:rowOff>200620</xdr:rowOff>
    </xdr:to>
    <xdr:cxnSp macro="">
      <xdr:nvCxnSpPr>
        <xdr:cNvPr id="74" name="Gerade Verbindung mit Pfeil 73">
          <a:extLst>
            <a:ext uri="{FF2B5EF4-FFF2-40B4-BE49-F238E27FC236}">
              <a16:creationId xmlns:a16="http://schemas.microsoft.com/office/drawing/2014/main" id="{00000000-0008-0000-0C00-00004A000000}"/>
            </a:ext>
          </a:extLst>
        </xdr:cNvPr>
        <xdr:cNvCxnSpPr>
          <a:stCxn id="33" idx="3"/>
          <a:endCxn id="2" idx="1"/>
        </xdr:cNvCxnSpPr>
      </xdr:nvCxnSpPr>
      <xdr:spPr>
        <a:xfrm flipV="1">
          <a:off x="2886818" y="1704975"/>
          <a:ext cx="2143000" cy="595"/>
        </a:xfrm>
        <a:prstGeom prst="straightConnector1">
          <a:avLst/>
        </a:prstGeom>
        <a:ln w="3175">
          <a:solidFill>
            <a:schemeClr val="accent1">
              <a:lumMod val="50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3</xdr:col>
      <xdr:colOff>67418</xdr:colOff>
      <xdr:row>6</xdr:row>
      <xdr:rowOff>200620</xdr:rowOff>
    </xdr:from>
    <xdr:to>
      <xdr:col>3</xdr:col>
      <xdr:colOff>2210418</xdr:colOff>
      <xdr:row>8</xdr:row>
      <xdr:rowOff>209550</xdr:rowOff>
    </xdr:to>
    <xdr:cxnSp macro="">
      <xdr:nvCxnSpPr>
        <xdr:cNvPr id="77" name="Gerade Verbindung mit Pfeil 76">
          <a:extLst>
            <a:ext uri="{FF2B5EF4-FFF2-40B4-BE49-F238E27FC236}">
              <a16:creationId xmlns:a16="http://schemas.microsoft.com/office/drawing/2014/main" id="{00000000-0008-0000-0C00-00004D000000}"/>
            </a:ext>
          </a:extLst>
        </xdr:cNvPr>
        <xdr:cNvCxnSpPr>
          <a:stCxn id="33" idx="3"/>
          <a:endCxn id="15" idx="1"/>
        </xdr:cNvCxnSpPr>
      </xdr:nvCxnSpPr>
      <xdr:spPr>
        <a:xfrm>
          <a:off x="2886818" y="1705570"/>
          <a:ext cx="2143000" cy="828080"/>
        </a:xfrm>
        <a:prstGeom prst="straightConnector1">
          <a:avLst/>
        </a:prstGeom>
        <a:ln w="3175">
          <a:solidFill>
            <a:schemeClr val="accent1">
              <a:lumMod val="50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3</xdr:col>
      <xdr:colOff>67418</xdr:colOff>
      <xdr:row>6</xdr:row>
      <xdr:rowOff>200620</xdr:rowOff>
    </xdr:from>
    <xdr:to>
      <xdr:col>3</xdr:col>
      <xdr:colOff>2210418</xdr:colOff>
      <xdr:row>10</xdr:row>
      <xdr:rowOff>209820</xdr:rowOff>
    </xdr:to>
    <xdr:cxnSp macro="">
      <xdr:nvCxnSpPr>
        <xdr:cNvPr id="80" name="Gerade Verbindung mit Pfeil 79">
          <a:extLst>
            <a:ext uri="{FF2B5EF4-FFF2-40B4-BE49-F238E27FC236}">
              <a16:creationId xmlns:a16="http://schemas.microsoft.com/office/drawing/2014/main" id="{00000000-0008-0000-0C00-000050000000}"/>
            </a:ext>
          </a:extLst>
        </xdr:cNvPr>
        <xdr:cNvCxnSpPr>
          <a:stCxn id="33" idx="3"/>
          <a:endCxn id="17" idx="1"/>
        </xdr:cNvCxnSpPr>
      </xdr:nvCxnSpPr>
      <xdr:spPr>
        <a:xfrm>
          <a:off x="2886818" y="1705570"/>
          <a:ext cx="2143000" cy="1647500"/>
        </a:xfrm>
        <a:prstGeom prst="straightConnector1">
          <a:avLst/>
        </a:prstGeom>
        <a:ln w="3175">
          <a:solidFill>
            <a:schemeClr val="accent1">
              <a:lumMod val="50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3</xdr:col>
      <xdr:colOff>67418</xdr:colOff>
      <xdr:row>6</xdr:row>
      <xdr:rowOff>200025</xdr:rowOff>
    </xdr:from>
    <xdr:to>
      <xdr:col>3</xdr:col>
      <xdr:colOff>2210418</xdr:colOff>
      <xdr:row>7</xdr:row>
      <xdr:rowOff>201215</xdr:rowOff>
    </xdr:to>
    <xdr:cxnSp macro="">
      <xdr:nvCxnSpPr>
        <xdr:cNvPr id="83" name="Gerade Verbindung mit Pfeil 82">
          <a:extLst>
            <a:ext uri="{FF2B5EF4-FFF2-40B4-BE49-F238E27FC236}">
              <a16:creationId xmlns:a16="http://schemas.microsoft.com/office/drawing/2014/main" id="{00000000-0008-0000-0C00-000053000000}"/>
            </a:ext>
          </a:extLst>
        </xdr:cNvPr>
        <xdr:cNvCxnSpPr>
          <a:stCxn id="34" idx="3"/>
          <a:endCxn id="2" idx="1"/>
        </xdr:cNvCxnSpPr>
      </xdr:nvCxnSpPr>
      <xdr:spPr>
        <a:xfrm flipV="1">
          <a:off x="2886818" y="1704975"/>
          <a:ext cx="2143000" cy="410765"/>
        </a:xfrm>
        <a:prstGeom prst="straightConnector1">
          <a:avLst/>
        </a:prstGeom>
        <a:ln w="3175">
          <a:solidFill>
            <a:schemeClr val="accent1">
              <a:lumMod val="50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editAs="oneCell">
    <xdr:from>
      <xdr:col>6</xdr:col>
      <xdr:colOff>295275</xdr:colOff>
      <xdr:row>2</xdr:row>
      <xdr:rowOff>47625</xdr:rowOff>
    </xdr:from>
    <xdr:to>
      <xdr:col>6</xdr:col>
      <xdr:colOff>468075</xdr:colOff>
      <xdr:row>3</xdr:row>
      <xdr:rowOff>10875</xdr:rowOff>
    </xdr:to>
    <xdr:grpSp>
      <xdr:nvGrpSpPr>
        <xdr:cNvPr id="76" name="Gruppieren 75">
          <a:hlinkClick xmlns:r="http://schemas.openxmlformats.org/officeDocument/2006/relationships" r:id="rId1"/>
          <a:extLst>
            <a:ext uri="{FF2B5EF4-FFF2-40B4-BE49-F238E27FC236}">
              <a16:creationId xmlns:a16="http://schemas.microsoft.com/office/drawing/2014/main" id="{00000000-0008-0000-0C00-00004C000000}"/>
            </a:ext>
          </a:extLst>
        </xdr:cNvPr>
        <xdr:cNvGrpSpPr/>
      </xdr:nvGrpSpPr>
      <xdr:grpSpPr>
        <a:xfrm>
          <a:off x="9606915" y="611505"/>
          <a:ext cx="172800" cy="168990"/>
          <a:chOff x="8105775" y="571500"/>
          <a:chExt cx="172800" cy="172800"/>
        </a:xfrm>
      </xdr:grpSpPr>
      <xdr:sp macro="" textlink="">
        <xdr:nvSpPr>
          <xdr:cNvPr id="78" name="Rechteck 77">
            <a:extLst>
              <a:ext uri="{FF2B5EF4-FFF2-40B4-BE49-F238E27FC236}">
                <a16:creationId xmlns:a16="http://schemas.microsoft.com/office/drawing/2014/main" id="{00000000-0008-0000-0C00-00004E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79" name="Textfeld 78">
            <a:extLst>
              <a:ext uri="{FF2B5EF4-FFF2-40B4-BE49-F238E27FC236}">
                <a16:creationId xmlns:a16="http://schemas.microsoft.com/office/drawing/2014/main" id="{00000000-0008-0000-0C00-00004F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Calibri Light" panose="020F0302020204030204" pitchFamily="34" charset="0"/>
                <a:cs typeface="Calibri Light" panose="020F0302020204030204" pitchFamily="34" charset="0"/>
              </a:rPr>
              <a:t>?</a:t>
            </a:r>
          </a:p>
        </xdr:txBody>
      </xdr:sp>
    </xdr:grpSp>
    <xdr:clientData fPrintsWithSheet="0"/>
  </xdr:twoCellAnchor>
  <xdr:twoCellAnchor editAs="oneCell">
    <xdr:from>
      <xdr:col>0</xdr:col>
      <xdr:colOff>57150</xdr:colOff>
      <xdr:row>0</xdr:row>
      <xdr:rowOff>114300</xdr:rowOff>
    </xdr:from>
    <xdr:to>
      <xdr:col>0</xdr:col>
      <xdr:colOff>381150</xdr:colOff>
      <xdr:row>0</xdr:row>
      <xdr:rowOff>439765</xdr:rowOff>
    </xdr:to>
    <xdr:grpSp>
      <xdr:nvGrpSpPr>
        <xdr:cNvPr id="81" name="Gruppieren 80">
          <a:hlinkClick xmlns:r="http://schemas.openxmlformats.org/officeDocument/2006/relationships" r:id="rId2"/>
          <a:extLst>
            <a:ext uri="{FF2B5EF4-FFF2-40B4-BE49-F238E27FC236}">
              <a16:creationId xmlns:a16="http://schemas.microsoft.com/office/drawing/2014/main" id="{00000000-0008-0000-0C00-000051000000}"/>
            </a:ext>
          </a:extLst>
        </xdr:cNvPr>
        <xdr:cNvGrpSpPr/>
      </xdr:nvGrpSpPr>
      <xdr:grpSpPr>
        <a:xfrm>
          <a:off x="57150" y="114300"/>
          <a:ext cx="324000" cy="325465"/>
          <a:chOff x="9191625" y="3009900"/>
          <a:chExt cx="324000" cy="325465"/>
        </a:xfrm>
      </xdr:grpSpPr>
      <xdr:sp macro="" textlink="">
        <xdr:nvSpPr>
          <xdr:cNvPr id="82" name="Rechteck 81">
            <a:extLst>
              <a:ext uri="{FF2B5EF4-FFF2-40B4-BE49-F238E27FC236}">
                <a16:creationId xmlns:a16="http://schemas.microsoft.com/office/drawing/2014/main" id="{00000000-0008-0000-0C00-000052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84" name="Pfeil nach links 83">
            <a:extLst>
              <a:ext uri="{FF2B5EF4-FFF2-40B4-BE49-F238E27FC236}">
                <a16:creationId xmlns:a16="http://schemas.microsoft.com/office/drawing/2014/main" id="{00000000-0008-0000-0C00-000054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fPrintsWithSheet="0"/>
  </xdr:twoCellAnchor>
  <xdr:twoCellAnchor editAs="oneCell">
    <xdr:from>
      <xdr:col>0</xdr:col>
      <xdr:colOff>57150</xdr:colOff>
      <xdr:row>25</xdr:row>
      <xdr:rowOff>85725</xdr:rowOff>
    </xdr:from>
    <xdr:to>
      <xdr:col>0</xdr:col>
      <xdr:colOff>381150</xdr:colOff>
      <xdr:row>26</xdr:row>
      <xdr:rowOff>1615</xdr:rowOff>
    </xdr:to>
    <xdr:grpSp>
      <xdr:nvGrpSpPr>
        <xdr:cNvPr id="85" name="Gruppieren 84">
          <a:hlinkClick xmlns:r="http://schemas.openxmlformats.org/officeDocument/2006/relationships" r:id="rId3"/>
          <a:extLst>
            <a:ext uri="{FF2B5EF4-FFF2-40B4-BE49-F238E27FC236}">
              <a16:creationId xmlns:a16="http://schemas.microsoft.com/office/drawing/2014/main" id="{00000000-0008-0000-0C00-000055000000}"/>
            </a:ext>
          </a:extLst>
        </xdr:cNvPr>
        <xdr:cNvGrpSpPr/>
      </xdr:nvGrpSpPr>
      <xdr:grpSpPr>
        <a:xfrm>
          <a:off x="57150" y="8886825"/>
          <a:ext cx="324000" cy="319750"/>
          <a:chOff x="66675" y="4972050"/>
          <a:chExt cx="324000" cy="325465"/>
        </a:xfrm>
      </xdr:grpSpPr>
      <xdr:sp macro="" textlink="">
        <xdr:nvSpPr>
          <xdr:cNvPr id="86" name="Rechteck 85">
            <a:extLst>
              <a:ext uri="{FF2B5EF4-FFF2-40B4-BE49-F238E27FC236}">
                <a16:creationId xmlns:a16="http://schemas.microsoft.com/office/drawing/2014/main" id="{00000000-0008-0000-0C00-000056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87" name="Pfeil nach oben 86">
            <a:extLst>
              <a:ext uri="{FF2B5EF4-FFF2-40B4-BE49-F238E27FC236}">
                <a16:creationId xmlns:a16="http://schemas.microsoft.com/office/drawing/2014/main" id="{00000000-0008-0000-0C00-000057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5</xdr:col>
          <xdr:colOff>182880</xdr:colOff>
          <xdr:row>0</xdr:row>
          <xdr:rowOff>0</xdr:rowOff>
        </xdr:from>
        <xdr:to>
          <xdr:col>6</xdr:col>
          <xdr:colOff>485775</xdr:colOff>
          <xdr:row>0</xdr:row>
          <xdr:rowOff>533400</xdr:rowOff>
        </xdr:to>
        <xdr:pic>
          <xdr:nvPicPr>
            <xdr:cNvPr id="62" name="Grafik 59">
              <a:extLst>
                <a:ext uri="{FF2B5EF4-FFF2-40B4-BE49-F238E27FC236}">
                  <a16:creationId xmlns:a16="http://schemas.microsoft.com/office/drawing/2014/main" id="{00000000-0008-0000-0C00-00003E000000}"/>
                </a:ext>
              </a:extLst>
            </xdr:cNvPr>
            <xdr:cNvPicPr>
              <a:picLocks noChangeAspect="1" noChangeArrowheads="1"/>
              <a:extLst>
                <a:ext uri="{84589F7E-364E-4C9E-8A38-B11213B215E9}">
                  <a14:cameraTool cellRange="Logo!$D$6" spid="_x0000_s406553"/>
                </a:ext>
              </a:extLst>
            </xdr:cNvPicPr>
          </xdr:nvPicPr>
          <xdr:blipFill>
            <a:blip xmlns:r="http://schemas.openxmlformats.org/officeDocument/2006/relationships" r:embed="rId4"/>
            <a:srcRect/>
            <a:stretch>
              <a:fillRect/>
            </a:stretch>
          </xdr:blipFill>
          <xdr:spPr bwMode="auto">
            <a:xfrm>
              <a:off x="7528560" y="0"/>
              <a:ext cx="2268855" cy="533400"/>
            </a:xfrm>
            <a:prstGeom prst="rect">
              <a:avLst/>
            </a:prstGeom>
            <a:solidFill>
              <a:schemeClr val="bg1"/>
            </a:solidFill>
            <a:ln w="9525">
              <a:noFill/>
              <a:miter lim="800000"/>
              <a:headEnd/>
              <a:tailEnd/>
            </a:ln>
          </xdr:spPr>
        </xdr:pic>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0</xdr:col>
      <xdr:colOff>95250</xdr:colOff>
      <xdr:row>1</xdr:row>
      <xdr:rowOff>142875</xdr:rowOff>
    </xdr:from>
    <xdr:to>
      <xdr:col>7</xdr:col>
      <xdr:colOff>276225</xdr:colOff>
      <xdr:row>23</xdr:row>
      <xdr:rowOff>161925</xdr:rowOff>
    </xdr:to>
    <xdr:graphicFrame macro="">
      <xdr:nvGraphicFramePr>
        <xdr:cNvPr id="3" name="Diagramm 2">
          <a:extLst>
            <a:ext uri="{FF2B5EF4-FFF2-40B4-BE49-F238E27FC236}">
              <a16:creationId xmlns:a16="http://schemas.microsoft.com/office/drawing/2014/main" id="{00000000-0008-0000-0D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7</xdr:col>
      <xdr:colOff>285750</xdr:colOff>
      <xdr:row>1</xdr:row>
      <xdr:rowOff>57150</xdr:rowOff>
    </xdr:from>
    <xdr:to>
      <xdr:col>7</xdr:col>
      <xdr:colOff>458550</xdr:colOff>
      <xdr:row>1</xdr:row>
      <xdr:rowOff>229950</xdr:rowOff>
    </xdr:to>
    <xdr:grpSp>
      <xdr:nvGrpSpPr>
        <xdr:cNvPr id="13" name="Gruppieren 12">
          <a:hlinkClick xmlns:r="http://schemas.openxmlformats.org/officeDocument/2006/relationships" r:id="rId2"/>
          <a:extLst>
            <a:ext uri="{FF2B5EF4-FFF2-40B4-BE49-F238E27FC236}">
              <a16:creationId xmlns:a16="http://schemas.microsoft.com/office/drawing/2014/main" id="{00000000-0008-0000-0D00-00000D000000}"/>
            </a:ext>
          </a:extLst>
        </xdr:cNvPr>
        <xdr:cNvGrpSpPr/>
      </xdr:nvGrpSpPr>
      <xdr:grpSpPr>
        <a:xfrm>
          <a:off x="8263890" y="613410"/>
          <a:ext cx="172800" cy="172800"/>
          <a:chOff x="8105775" y="571500"/>
          <a:chExt cx="172800" cy="172800"/>
        </a:xfrm>
      </xdr:grpSpPr>
      <xdr:sp macro="" textlink="">
        <xdr:nvSpPr>
          <xdr:cNvPr id="14" name="Rechteck 13">
            <a:extLst>
              <a:ext uri="{FF2B5EF4-FFF2-40B4-BE49-F238E27FC236}">
                <a16:creationId xmlns:a16="http://schemas.microsoft.com/office/drawing/2014/main" id="{00000000-0008-0000-0D00-00000E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15" name="Textfeld 14">
            <a:extLst>
              <a:ext uri="{FF2B5EF4-FFF2-40B4-BE49-F238E27FC236}">
                <a16:creationId xmlns:a16="http://schemas.microsoft.com/office/drawing/2014/main" id="{00000000-0008-0000-0D00-00000F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Calibri Light" panose="020F0302020204030204" pitchFamily="34" charset="0"/>
                <a:cs typeface="Calibri Light" panose="020F0302020204030204" pitchFamily="34" charset="0"/>
              </a:rPr>
              <a:t>?</a:t>
            </a:r>
          </a:p>
        </xdr:txBody>
      </xdr:sp>
    </xdr:grpSp>
    <xdr:clientData fPrintsWithSheet="0"/>
  </xdr:twoCellAnchor>
  <xdr:twoCellAnchor editAs="oneCell">
    <xdr:from>
      <xdr:col>0</xdr:col>
      <xdr:colOff>76200</xdr:colOff>
      <xdr:row>0</xdr:row>
      <xdr:rowOff>114300</xdr:rowOff>
    </xdr:from>
    <xdr:to>
      <xdr:col>0</xdr:col>
      <xdr:colOff>400200</xdr:colOff>
      <xdr:row>0</xdr:row>
      <xdr:rowOff>439765</xdr:rowOff>
    </xdr:to>
    <xdr:grpSp>
      <xdr:nvGrpSpPr>
        <xdr:cNvPr id="9" name="Gruppieren 8">
          <a:hlinkClick xmlns:r="http://schemas.openxmlformats.org/officeDocument/2006/relationships" r:id="rId3"/>
          <a:extLst>
            <a:ext uri="{FF2B5EF4-FFF2-40B4-BE49-F238E27FC236}">
              <a16:creationId xmlns:a16="http://schemas.microsoft.com/office/drawing/2014/main" id="{00000000-0008-0000-0D00-000009000000}"/>
            </a:ext>
          </a:extLst>
        </xdr:cNvPr>
        <xdr:cNvGrpSpPr/>
      </xdr:nvGrpSpPr>
      <xdr:grpSpPr>
        <a:xfrm>
          <a:off x="76200" y="114300"/>
          <a:ext cx="324000" cy="325465"/>
          <a:chOff x="9191625" y="3009900"/>
          <a:chExt cx="324000" cy="325465"/>
        </a:xfrm>
      </xdr:grpSpPr>
      <xdr:sp macro="" textlink="">
        <xdr:nvSpPr>
          <xdr:cNvPr id="10" name="Rechteck 9">
            <a:extLst>
              <a:ext uri="{FF2B5EF4-FFF2-40B4-BE49-F238E27FC236}">
                <a16:creationId xmlns:a16="http://schemas.microsoft.com/office/drawing/2014/main" id="{00000000-0008-0000-0D00-00000A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11" name="Pfeil nach links 10">
            <a:extLst>
              <a:ext uri="{FF2B5EF4-FFF2-40B4-BE49-F238E27FC236}">
                <a16:creationId xmlns:a16="http://schemas.microsoft.com/office/drawing/2014/main" id="{00000000-0008-0000-0D00-00000B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6</xdr:col>
          <xdr:colOff>198120</xdr:colOff>
          <xdr:row>0</xdr:row>
          <xdr:rowOff>0</xdr:rowOff>
        </xdr:from>
        <xdr:to>
          <xdr:col>8</xdr:col>
          <xdr:colOff>5715</xdr:colOff>
          <xdr:row>0</xdr:row>
          <xdr:rowOff>533400</xdr:rowOff>
        </xdr:to>
        <xdr:pic>
          <xdr:nvPicPr>
            <xdr:cNvPr id="12" name="Grafik 59">
              <a:extLst>
                <a:ext uri="{FF2B5EF4-FFF2-40B4-BE49-F238E27FC236}">
                  <a16:creationId xmlns:a16="http://schemas.microsoft.com/office/drawing/2014/main" id="{00000000-0008-0000-0D00-00000C000000}"/>
                </a:ext>
              </a:extLst>
            </xdr:cNvPr>
            <xdr:cNvPicPr>
              <a:picLocks noChangeAspect="1" noChangeArrowheads="1"/>
              <a:extLst>
                <a:ext uri="{84589F7E-364E-4C9E-8A38-B11213B215E9}">
                  <a14:cameraTool cellRange="Logo!$D$6" spid="_x0000_s229404"/>
                </a:ext>
              </a:extLst>
            </xdr:cNvPicPr>
          </xdr:nvPicPr>
          <xdr:blipFill>
            <a:blip xmlns:r="http://schemas.openxmlformats.org/officeDocument/2006/relationships" r:embed="rId4"/>
            <a:srcRect/>
            <a:stretch>
              <a:fillRect/>
            </a:stretch>
          </xdr:blipFill>
          <xdr:spPr bwMode="auto">
            <a:xfrm>
              <a:off x="6195060" y="0"/>
              <a:ext cx="2268855" cy="533400"/>
            </a:xfrm>
            <a:prstGeom prst="rect">
              <a:avLst/>
            </a:prstGeom>
            <a:solidFill>
              <a:schemeClr val="bg1"/>
            </a:solidFill>
            <a:ln w="9525">
              <a:noFill/>
              <a:miter lim="800000"/>
              <a:headEnd/>
              <a:tailEnd/>
            </a:ln>
          </xdr:spPr>
        </xdr:pic>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0</xdr:col>
      <xdr:colOff>91438</xdr:colOff>
      <xdr:row>1</xdr:row>
      <xdr:rowOff>104775</xdr:rowOff>
    </xdr:from>
    <xdr:to>
      <xdr:col>7</xdr:col>
      <xdr:colOff>366088</xdr:colOff>
      <xdr:row>23</xdr:row>
      <xdr:rowOff>192600</xdr:rowOff>
    </xdr:to>
    <xdr:graphicFrame macro="">
      <xdr:nvGraphicFramePr>
        <xdr:cNvPr id="7" name="Diagramm 6">
          <a:extLst>
            <a:ext uri="{FF2B5EF4-FFF2-40B4-BE49-F238E27FC236}">
              <a16:creationId xmlns:a16="http://schemas.microsoft.com/office/drawing/2014/main" id="{00000000-0008-0000-0E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7</xdr:col>
      <xdr:colOff>285750</xdr:colOff>
      <xdr:row>1</xdr:row>
      <xdr:rowOff>57150</xdr:rowOff>
    </xdr:from>
    <xdr:to>
      <xdr:col>7</xdr:col>
      <xdr:colOff>458550</xdr:colOff>
      <xdr:row>1</xdr:row>
      <xdr:rowOff>229950</xdr:rowOff>
    </xdr:to>
    <xdr:grpSp>
      <xdr:nvGrpSpPr>
        <xdr:cNvPr id="13" name="Gruppieren 12">
          <a:hlinkClick xmlns:r="http://schemas.openxmlformats.org/officeDocument/2006/relationships" r:id="rId2"/>
          <a:extLst>
            <a:ext uri="{FF2B5EF4-FFF2-40B4-BE49-F238E27FC236}">
              <a16:creationId xmlns:a16="http://schemas.microsoft.com/office/drawing/2014/main" id="{00000000-0008-0000-0E00-00000D000000}"/>
            </a:ext>
          </a:extLst>
        </xdr:cNvPr>
        <xdr:cNvGrpSpPr/>
      </xdr:nvGrpSpPr>
      <xdr:grpSpPr>
        <a:xfrm>
          <a:off x="8263890" y="613410"/>
          <a:ext cx="172800" cy="172800"/>
          <a:chOff x="8105775" y="571500"/>
          <a:chExt cx="172800" cy="172800"/>
        </a:xfrm>
      </xdr:grpSpPr>
      <xdr:sp macro="" textlink="">
        <xdr:nvSpPr>
          <xdr:cNvPr id="14" name="Rechteck 13">
            <a:extLst>
              <a:ext uri="{FF2B5EF4-FFF2-40B4-BE49-F238E27FC236}">
                <a16:creationId xmlns:a16="http://schemas.microsoft.com/office/drawing/2014/main" id="{00000000-0008-0000-0E00-00000E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15" name="Textfeld 14">
            <a:extLst>
              <a:ext uri="{FF2B5EF4-FFF2-40B4-BE49-F238E27FC236}">
                <a16:creationId xmlns:a16="http://schemas.microsoft.com/office/drawing/2014/main" id="{00000000-0008-0000-0E00-00000F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Calibri Light" panose="020F0302020204030204" pitchFamily="34" charset="0"/>
                <a:cs typeface="Calibri Light" panose="020F0302020204030204" pitchFamily="34" charset="0"/>
              </a:rPr>
              <a:t>?</a:t>
            </a:r>
          </a:p>
        </xdr:txBody>
      </xdr:sp>
    </xdr:grpSp>
    <xdr:clientData fPrintsWithSheet="0"/>
  </xdr:twoCellAnchor>
  <xdr:twoCellAnchor editAs="oneCell">
    <xdr:from>
      <xdr:col>0</xdr:col>
      <xdr:colOff>76200</xdr:colOff>
      <xdr:row>0</xdr:row>
      <xdr:rowOff>104775</xdr:rowOff>
    </xdr:from>
    <xdr:to>
      <xdr:col>0</xdr:col>
      <xdr:colOff>400200</xdr:colOff>
      <xdr:row>0</xdr:row>
      <xdr:rowOff>430240</xdr:rowOff>
    </xdr:to>
    <xdr:grpSp>
      <xdr:nvGrpSpPr>
        <xdr:cNvPr id="9" name="Gruppieren 8">
          <a:hlinkClick xmlns:r="http://schemas.openxmlformats.org/officeDocument/2006/relationships" r:id="rId3"/>
          <a:extLst>
            <a:ext uri="{FF2B5EF4-FFF2-40B4-BE49-F238E27FC236}">
              <a16:creationId xmlns:a16="http://schemas.microsoft.com/office/drawing/2014/main" id="{00000000-0008-0000-0E00-000009000000}"/>
            </a:ext>
          </a:extLst>
        </xdr:cNvPr>
        <xdr:cNvGrpSpPr/>
      </xdr:nvGrpSpPr>
      <xdr:grpSpPr>
        <a:xfrm>
          <a:off x="76200" y="104775"/>
          <a:ext cx="324000" cy="325465"/>
          <a:chOff x="9191625" y="3009900"/>
          <a:chExt cx="324000" cy="325465"/>
        </a:xfrm>
      </xdr:grpSpPr>
      <xdr:sp macro="" textlink="">
        <xdr:nvSpPr>
          <xdr:cNvPr id="10" name="Rechteck 9">
            <a:extLst>
              <a:ext uri="{FF2B5EF4-FFF2-40B4-BE49-F238E27FC236}">
                <a16:creationId xmlns:a16="http://schemas.microsoft.com/office/drawing/2014/main" id="{00000000-0008-0000-0E00-00000A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11" name="Pfeil nach links 10">
            <a:extLst>
              <a:ext uri="{FF2B5EF4-FFF2-40B4-BE49-F238E27FC236}">
                <a16:creationId xmlns:a16="http://schemas.microsoft.com/office/drawing/2014/main" id="{00000000-0008-0000-0E00-00000B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6</xdr:col>
          <xdr:colOff>190500</xdr:colOff>
          <xdr:row>0</xdr:row>
          <xdr:rowOff>0</xdr:rowOff>
        </xdr:from>
        <xdr:to>
          <xdr:col>7</xdr:col>
          <xdr:colOff>478155</xdr:colOff>
          <xdr:row>0</xdr:row>
          <xdr:rowOff>533400</xdr:rowOff>
        </xdr:to>
        <xdr:pic>
          <xdr:nvPicPr>
            <xdr:cNvPr id="12" name="Grafik 59">
              <a:extLst>
                <a:ext uri="{FF2B5EF4-FFF2-40B4-BE49-F238E27FC236}">
                  <a16:creationId xmlns:a16="http://schemas.microsoft.com/office/drawing/2014/main" id="{00000000-0008-0000-0E00-00000C000000}"/>
                </a:ext>
              </a:extLst>
            </xdr:cNvPr>
            <xdr:cNvPicPr>
              <a:picLocks noChangeAspect="1" noChangeArrowheads="1"/>
              <a:extLst>
                <a:ext uri="{84589F7E-364E-4C9E-8A38-B11213B215E9}">
                  <a14:cameraTool cellRange="Logo!$D$6" spid="_x0000_s243740"/>
                </a:ext>
              </a:extLst>
            </xdr:cNvPicPr>
          </xdr:nvPicPr>
          <xdr:blipFill>
            <a:blip xmlns:r="http://schemas.openxmlformats.org/officeDocument/2006/relationships" r:embed="rId4"/>
            <a:srcRect/>
            <a:stretch>
              <a:fillRect/>
            </a:stretch>
          </xdr:blipFill>
          <xdr:spPr bwMode="auto">
            <a:xfrm>
              <a:off x="6187440" y="0"/>
              <a:ext cx="2268855" cy="533400"/>
            </a:xfrm>
            <a:prstGeom prst="rect">
              <a:avLst/>
            </a:prstGeom>
            <a:solidFill>
              <a:schemeClr val="bg1"/>
            </a:solidFill>
            <a:ln w="9525">
              <a:noFill/>
              <a:miter lim="800000"/>
              <a:headEnd/>
              <a:tailEnd/>
            </a:ln>
          </xdr:spPr>
        </xdr:pic>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2</xdr:col>
      <xdr:colOff>580362</xdr:colOff>
      <xdr:row>17</xdr:row>
      <xdr:rowOff>39189</xdr:rowOff>
    </xdr:from>
    <xdr:to>
      <xdr:col>4</xdr:col>
      <xdr:colOff>12612</xdr:colOff>
      <xdr:row>32</xdr:row>
      <xdr:rowOff>61689</xdr:rowOff>
    </xdr:to>
    <xdr:sp macro="" textlink="">
      <xdr:nvSpPr>
        <xdr:cNvPr id="2" name="Rechteck 1">
          <a:extLst>
            <a:ext uri="{FF2B5EF4-FFF2-40B4-BE49-F238E27FC236}">
              <a16:creationId xmlns:a16="http://schemas.microsoft.com/office/drawing/2014/main" id="{00000000-0008-0000-0F00-000002000000}"/>
            </a:ext>
          </a:extLst>
        </xdr:cNvPr>
        <xdr:cNvSpPr/>
      </xdr:nvSpPr>
      <xdr:spPr>
        <a:xfrm>
          <a:off x="1351887" y="5925639"/>
          <a:ext cx="3528000" cy="2880000"/>
        </a:xfrm>
        <a:prstGeom prst="rect">
          <a:avLst/>
        </a:prstGeom>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2</xdr:col>
      <xdr:colOff>582183</xdr:colOff>
      <xdr:row>32</xdr:row>
      <xdr:rowOff>111896</xdr:rowOff>
    </xdr:from>
    <xdr:to>
      <xdr:col>4</xdr:col>
      <xdr:colOff>14433</xdr:colOff>
      <xdr:row>47</xdr:row>
      <xdr:rowOff>134396</xdr:rowOff>
    </xdr:to>
    <xdr:sp macro="" textlink="">
      <xdr:nvSpPr>
        <xdr:cNvPr id="3" name="Rechteck 2">
          <a:extLst>
            <a:ext uri="{FF2B5EF4-FFF2-40B4-BE49-F238E27FC236}">
              <a16:creationId xmlns:a16="http://schemas.microsoft.com/office/drawing/2014/main" id="{00000000-0008-0000-0F00-000003000000}"/>
            </a:ext>
          </a:extLst>
        </xdr:cNvPr>
        <xdr:cNvSpPr/>
      </xdr:nvSpPr>
      <xdr:spPr>
        <a:xfrm>
          <a:off x="1353708" y="8855846"/>
          <a:ext cx="3528000" cy="2880000"/>
        </a:xfrm>
        <a:prstGeom prst="rect">
          <a:avLst/>
        </a:prstGeom>
        <a:ln w="3175">
          <a:prstDash val="sysDash"/>
        </a:ln>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4</xdr:col>
      <xdr:colOff>78746</xdr:colOff>
      <xdr:row>17</xdr:row>
      <xdr:rowOff>39189</xdr:rowOff>
    </xdr:from>
    <xdr:to>
      <xdr:col>8</xdr:col>
      <xdr:colOff>406346</xdr:colOff>
      <xdr:row>32</xdr:row>
      <xdr:rowOff>61689</xdr:rowOff>
    </xdr:to>
    <xdr:sp macro="" textlink="">
      <xdr:nvSpPr>
        <xdr:cNvPr id="4" name="Rechteck 3">
          <a:extLst>
            <a:ext uri="{FF2B5EF4-FFF2-40B4-BE49-F238E27FC236}">
              <a16:creationId xmlns:a16="http://schemas.microsoft.com/office/drawing/2014/main" id="{00000000-0008-0000-0F00-000004000000}"/>
            </a:ext>
          </a:extLst>
        </xdr:cNvPr>
        <xdr:cNvSpPr/>
      </xdr:nvSpPr>
      <xdr:spPr>
        <a:xfrm>
          <a:off x="4946021" y="5925639"/>
          <a:ext cx="3528000" cy="2880000"/>
        </a:xfrm>
        <a:prstGeom prst="rect">
          <a:avLst/>
        </a:prstGeom>
        <a:ln w="3175">
          <a:prstDash val="sysDash"/>
        </a:ln>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4</xdr:col>
      <xdr:colOff>78746</xdr:colOff>
      <xdr:row>32</xdr:row>
      <xdr:rowOff>111896</xdr:rowOff>
    </xdr:from>
    <xdr:to>
      <xdr:col>8</xdr:col>
      <xdr:colOff>406346</xdr:colOff>
      <xdr:row>47</xdr:row>
      <xdr:rowOff>134396</xdr:rowOff>
    </xdr:to>
    <xdr:sp macro="" textlink="">
      <xdr:nvSpPr>
        <xdr:cNvPr id="5" name="Rechteck 4">
          <a:extLst>
            <a:ext uri="{FF2B5EF4-FFF2-40B4-BE49-F238E27FC236}">
              <a16:creationId xmlns:a16="http://schemas.microsoft.com/office/drawing/2014/main" id="{00000000-0008-0000-0F00-000005000000}"/>
            </a:ext>
          </a:extLst>
        </xdr:cNvPr>
        <xdr:cNvSpPr>
          <a:spLocks noChangeAspect="1"/>
        </xdr:cNvSpPr>
      </xdr:nvSpPr>
      <xdr:spPr>
        <a:xfrm>
          <a:off x="4946021" y="8855846"/>
          <a:ext cx="3528000" cy="2880000"/>
        </a:xfrm>
        <a:prstGeom prst="rect">
          <a:avLst/>
        </a:prstGeom>
        <a:ln w="3175">
          <a:prstDash val="sysDash"/>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oneCellAnchor>
    <xdr:from>
      <xdr:col>1</xdr:col>
      <xdr:colOff>53220</xdr:colOff>
      <xdr:row>17</xdr:row>
      <xdr:rowOff>47625</xdr:rowOff>
    </xdr:from>
    <xdr:ext cx="342786" cy="5876927"/>
    <xdr:sp macro="" textlink="' '!A509">
      <xdr:nvSpPr>
        <xdr:cNvPr id="7" name="Textfeld 6">
          <a:extLst>
            <a:ext uri="{FF2B5EF4-FFF2-40B4-BE49-F238E27FC236}">
              <a16:creationId xmlns:a16="http://schemas.microsoft.com/office/drawing/2014/main" id="{00000000-0008-0000-0F00-000007000000}"/>
            </a:ext>
          </a:extLst>
        </xdr:cNvPr>
        <xdr:cNvSpPr txBox="1"/>
      </xdr:nvSpPr>
      <xdr:spPr>
        <a:xfrm rot="16200000">
          <a:off x="-2247126" y="8624946"/>
          <a:ext cx="5876927"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lgn="ctr"/>
          <a:fld id="{21B139CB-D5A2-418F-AA5D-772E04B4EB36}" type="TxLink">
            <a:rPr lang="en-US" sz="1600" b="1" i="0" u="none" strike="noStrike">
              <a:solidFill>
                <a:schemeClr val="tx2"/>
              </a:solidFill>
              <a:latin typeface="Calibri Light" panose="020F0302020204030204" pitchFamily="34" charset="0"/>
              <a:ea typeface="+mn-ea"/>
              <a:cs typeface="Calibri Light" panose="020F0302020204030204" pitchFamily="34" charset="0"/>
            </a:rPr>
            <a:pPr marL="0" indent="0" algn="ctr"/>
            <a:t>Croissance attendue</a:t>
          </a:fld>
          <a:endParaRPr lang="de-CH" sz="1600" b="1" i="0" u="none" strike="noStrike">
            <a:solidFill>
              <a:schemeClr val="tx2"/>
            </a:solidFill>
            <a:latin typeface="Calibri Light" panose="020F0302020204030204" pitchFamily="34" charset="0"/>
            <a:ea typeface="+mn-ea"/>
            <a:cs typeface="Calibri Light" panose="020F0302020204030204" pitchFamily="34" charset="0"/>
          </a:endParaRPr>
        </a:p>
      </xdr:txBody>
    </xdr:sp>
    <xdr:clientData/>
  </xdr:oneCellAnchor>
  <xdr:oneCellAnchor>
    <xdr:from>
      <xdr:col>2</xdr:col>
      <xdr:colOff>523875</xdr:colOff>
      <xdr:row>49</xdr:row>
      <xdr:rowOff>105494</xdr:rowOff>
    </xdr:from>
    <xdr:ext cx="7191375" cy="342786"/>
    <xdr:sp macro="" textlink="' '!A508">
      <xdr:nvSpPr>
        <xdr:cNvPr id="8" name="Textfeld 7">
          <a:extLst>
            <a:ext uri="{FF2B5EF4-FFF2-40B4-BE49-F238E27FC236}">
              <a16:creationId xmlns:a16="http://schemas.microsoft.com/office/drawing/2014/main" id="{00000000-0008-0000-0F00-000008000000}"/>
            </a:ext>
          </a:extLst>
        </xdr:cNvPr>
        <xdr:cNvSpPr txBox="1"/>
      </xdr:nvSpPr>
      <xdr:spPr>
        <a:xfrm>
          <a:off x="1295400" y="12011744"/>
          <a:ext cx="7191375"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lgn="ctr"/>
          <a:fld id="{A16C65E1-ECBE-48E6-A5C3-822C8D64535F}" type="TxLink">
            <a:rPr lang="en-US" sz="1600" b="1" i="0" u="none" strike="noStrike">
              <a:solidFill>
                <a:schemeClr val="tx2"/>
              </a:solidFill>
              <a:latin typeface="Calibri Light" panose="020F0302020204030204" pitchFamily="34" charset="0"/>
              <a:ea typeface="+mn-ea"/>
              <a:cs typeface="Calibri Light" panose="020F0302020204030204" pitchFamily="34" charset="0"/>
            </a:rPr>
            <a:pPr marL="0" indent="0" algn="ctr"/>
            <a:t>Potentiel</a:t>
          </a:fld>
          <a:endParaRPr lang="de-CH" sz="1600" b="1" i="0" u="none" strike="noStrike">
            <a:solidFill>
              <a:schemeClr val="tx2"/>
            </a:solidFill>
            <a:latin typeface="Calibri Light" panose="020F0302020204030204" pitchFamily="34" charset="0"/>
            <a:ea typeface="+mn-ea"/>
            <a:cs typeface="Calibri Light" panose="020F0302020204030204" pitchFamily="34" charset="0"/>
          </a:endParaRPr>
        </a:p>
      </xdr:txBody>
    </xdr:sp>
    <xdr:clientData/>
  </xdr:oneCellAnchor>
  <xdr:oneCellAnchor>
    <xdr:from>
      <xdr:col>1</xdr:col>
      <xdr:colOff>280386</xdr:colOff>
      <xdr:row>17</xdr:row>
      <xdr:rowOff>19050</xdr:rowOff>
    </xdr:from>
    <xdr:ext cx="311496" cy="1066799"/>
    <xdr:sp macro="" textlink="' '!A59">
      <xdr:nvSpPr>
        <xdr:cNvPr id="9" name="Textfeld 8">
          <a:extLst>
            <a:ext uri="{FF2B5EF4-FFF2-40B4-BE49-F238E27FC236}">
              <a16:creationId xmlns:a16="http://schemas.microsoft.com/office/drawing/2014/main" id="{00000000-0008-0000-0F00-000009000000}"/>
            </a:ext>
          </a:extLst>
        </xdr:cNvPr>
        <xdr:cNvSpPr txBox="1"/>
      </xdr:nvSpPr>
      <xdr:spPr>
        <a:xfrm rot="16200000">
          <a:off x="369459" y="6206952"/>
          <a:ext cx="1066799"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marL="0" indent="0" algn="ctr"/>
          <a:fld id="{068E1560-841B-4772-A2AD-8228D17C4172}" type="TxLink">
            <a:rPr lang="en-US" sz="1400" b="0" i="0" u="none" strike="noStrike">
              <a:solidFill>
                <a:srgbClr val="000000"/>
              </a:solidFill>
              <a:latin typeface="Calibri Light" panose="020F0302020204030204" pitchFamily="34" charset="0"/>
              <a:ea typeface="+mn-ea"/>
              <a:cs typeface="Calibri Light" panose="020F0302020204030204" pitchFamily="34" charset="0"/>
            </a:rPr>
            <a:pPr marL="0" indent="0" algn="ctr"/>
            <a:t>grande</a:t>
          </a:fld>
          <a:endParaRPr lang="de-CH" sz="1400" b="0" i="0" u="none" strike="noStrike">
            <a:solidFill>
              <a:srgbClr val="000000"/>
            </a:solidFill>
            <a:latin typeface="Calibri Light" panose="020F0302020204030204" pitchFamily="34" charset="0"/>
            <a:ea typeface="+mn-ea"/>
            <a:cs typeface="Calibri Light" panose="020F0302020204030204" pitchFamily="34" charset="0"/>
          </a:endParaRPr>
        </a:p>
      </xdr:txBody>
    </xdr:sp>
    <xdr:clientData/>
  </xdr:oneCellAnchor>
  <xdr:oneCellAnchor>
    <xdr:from>
      <xdr:col>1</xdr:col>
      <xdr:colOff>280385</xdr:colOff>
      <xdr:row>42</xdr:row>
      <xdr:rowOff>104775</xdr:rowOff>
    </xdr:from>
    <xdr:ext cx="311496" cy="1076325"/>
    <xdr:sp macro="" textlink="' '!A62">
      <xdr:nvSpPr>
        <xdr:cNvPr id="10" name="Textfeld 9">
          <a:extLst>
            <a:ext uri="{FF2B5EF4-FFF2-40B4-BE49-F238E27FC236}">
              <a16:creationId xmlns:a16="http://schemas.microsoft.com/office/drawing/2014/main" id="{00000000-0008-0000-0F00-00000A000000}"/>
            </a:ext>
          </a:extLst>
        </xdr:cNvPr>
        <xdr:cNvSpPr txBox="1"/>
      </xdr:nvSpPr>
      <xdr:spPr>
        <a:xfrm rot="16200000">
          <a:off x="364695" y="11059940"/>
          <a:ext cx="107632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marL="0" indent="0" algn="ctr"/>
          <a:fld id="{7E62F365-BD44-41A9-A2D7-4662373955EB}" type="TxLink">
            <a:rPr lang="en-US" sz="1400" b="0" i="0" u="none" strike="noStrike">
              <a:solidFill>
                <a:srgbClr val="000000"/>
              </a:solidFill>
              <a:latin typeface="Calibri Light" panose="020F0302020204030204" pitchFamily="34" charset="0"/>
              <a:ea typeface="+mn-ea"/>
              <a:cs typeface="Calibri Light" panose="020F0302020204030204" pitchFamily="34" charset="0"/>
            </a:rPr>
            <a:pPr marL="0" indent="0" algn="ctr"/>
            <a:t>petite</a:t>
          </a:fld>
          <a:endParaRPr lang="de-CH" sz="1400" b="0" i="0" u="none" strike="noStrike">
            <a:solidFill>
              <a:srgbClr val="000000"/>
            </a:solidFill>
            <a:latin typeface="Calibri Light" panose="020F0302020204030204" pitchFamily="34" charset="0"/>
            <a:ea typeface="+mn-ea"/>
            <a:cs typeface="Calibri Light" panose="020F0302020204030204" pitchFamily="34" charset="0"/>
          </a:endParaRPr>
        </a:p>
      </xdr:txBody>
    </xdr:sp>
    <xdr:clientData/>
  </xdr:oneCellAnchor>
  <xdr:oneCellAnchor>
    <xdr:from>
      <xdr:col>6</xdr:col>
      <xdr:colOff>457200</xdr:colOff>
      <xdr:row>49</xdr:row>
      <xdr:rowOff>55201</xdr:rowOff>
    </xdr:from>
    <xdr:ext cx="1343025" cy="311496"/>
    <xdr:sp macro="" textlink="' '!A59">
      <xdr:nvSpPr>
        <xdr:cNvPr id="11" name="Textfeld 10">
          <a:extLst>
            <a:ext uri="{FF2B5EF4-FFF2-40B4-BE49-F238E27FC236}">
              <a16:creationId xmlns:a16="http://schemas.microsoft.com/office/drawing/2014/main" id="{00000000-0008-0000-0F00-00000B000000}"/>
            </a:ext>
          </a:extLst>
        </xdr:cNvPr>
        <xdr:cNvSpPr txBox="1"/>
      </xdr:nvSpPr>
      <xdr:spPr>
        <a:xfrm>
          <a:off x="7162800" y="11961451"/>
          <a:ext cx="134302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marL="0" indent="0" algn="ctr"/>
          <a:fld id="{43EDA67E-A291-43D7-B072-6717FD076D44}" type="TxLink">
            <a:rPr lang="en-US" sz="1400" b="0" i="0" u="none" strike="noStrike">
              <a:solidFill>
                <a:srgbClr val="000000"/>
              </a:solidFill>
              <a:latin typeface="Calibri Light" panose="020F0302020204030204" pitchFamily="34" charset="0"/>
              <a:ea typeface="+mn-ea"/>
              <a:cs typeface="Calibri Light" panose="020F0302020204030204" pitchFamily="34" charset="0"/>
            </a:rPr>
            <a:pPr marL="0" indent="0" algn="ctr"/>
            <a:t>grande</a:t>
          </a:fld>
          <a:endParaRPr lang="de-CH" sz="1400" b="0" i="0" u="none" strike="noStrike">
            <a:solidFill>
              <a:srgbClr val="000000"/>
            </a:solidFill>
            <a:latin typeface="Calibri Light" panose="020F0302020204030204" pitchFamily="34" charset="0"/>
            <a:ea typeface="+mn-ea"/>
            <a:cs typeface="Calibri Light" panose="020F0302020204030204" pitchFamily="34" charset="0"/>
          </a:endParaRPr>
        </a:p>
      </xdr:txBody>
    </xdr:sp>
    <xdr:clientData/>
  </xdr:oneCellAnchor>
  <xdr:oneCellAnchor>
    <xdr:from>
      <xdr:col>2</xdr:col>
      <xdr:colOff>514350</xdr:colOff>
      <xdr:row>49</xdr:row>
      <xdr:rowOff>55201</xdr:rowOff>
    </xdr:from>
    <xdr:ext cx="1314450" cy="311496"/>
    <xdr:sp macro="" textlink="' '!A62">
      <xdr:nvSpPr>
        <xdr:cNvPr id="12" name="Textfeld 11">
          <a:extLst>
            <a:ext uri="{FF2B5EF4-FFF2-40B4-BE49-F238E27FC236}">
              <a16:creationId xmlns:a16="http://schemas.microsoft.com/office/drawing/2014/main" id="{00000000-0008-0000-0F00-00000C000000}"/>
            </a:ext>
          </a:extLst>
        </xdr:cNvPr>
        <xdr:cNvSpPr txBox="1"/>
      </xdr:nvSpPr>
      <xdr:spPr>
        <a:xfrm>
          <a:off x="1285875" y="11961451"/>
          <a:ext cx="131445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marL="0" indent="0" algn="ctr"/>
          <a:fld id="{48D064DE-6371-454F-B1A6-46A713F77FFF}" type="TxLink">
            <a:rPr lang="en-US" sz="1400" b="0" i="0" u="none" strike="noStrike">
              <a:solidFill>
                <a:srgbClr val="000000"/>
              </a:solidFill>
              <a:latin typeface="Calibri Light" panose="020F0302020204030204" pitchFamily="34" charset="0"/>
              <a:ea typeface="+mn-ea"/>
              <a:cs typeface="Calibri Light" panose="020F0302020204030204" pitchFamily="34" charset="0"/>
            </a:rPr>
            <a:pPr marL="0" indent="0" algn="ctr"/>
            <a:t>petite</a:t>
          </a:fld>
          <a:endParaRPr lang="de-CH" sz="1400" b="0" i="0" u="none" strike="noStrike">
            <a:solidFill>
              <a:srgbClr val="000000"/>
            </a:solidFill>
            <a:latin typeface="Calibri Light" panose="020F0302020204030204" pitchFamily="34" charset="0"/>
            <a:ea typeface="+mn-ea"/>
            <a:cs typeface="Calibri Light" panose="020F0302020204030204" pitchFamily="34" charset="0"/>
          </a:endParaRPr>
        </a:p>
      </xdr:txBody>
    </xdr:sp>
    <xdr:clientData/>
  </xdr:oneCellAnchor>
  <xdr:twoCellAnchor editAs="oneCell">
    <xdr:from>
      <xdr:col>10</xdr:col>
      <xdr:colOff>895350</xdr:colOff>
      <xdr:row>2</xdr:row>
      <xdr:rowOff>47625</xdr:rowOff>
    </xdr:from>
    <xdr:to>
      <xdr:col>10</xdr:col>
      <xdr:colOff>1068150</xdr:colOff>
      <xdr:row>3</xdr:row>
      <xdr:rowOff>39450</xdr:rowOff>
    </xdr:to>
    <xdr:grpSp>
      <xdr:nvGrpSpPr>
        <xdr:cNvPr id="13" name="Gruppieren 12">
          <a:hlinkClick xmlns:r="http://schemas.openxmlformats.org/officeDocument/2006/relationships" r:id="rId1"/>
          <a:extLst>
            <a:ext uri="{FF2B5EF4-FFF2-40B4-BE49-F238E27FC236}">
              <a16:creationId xmlns:a16="http://schemas.microsoft.com/office/drawing/2014/main" id="{00000000-0008-0000-0F00-00000D000000}"/>
            </a:ext>
          </a:extLst>
        </xdr:cNvPr>
        <xdr:cNvGrpSpPr/>
      </xdr:nvGrpSpPr>
      <xdr:grpSpPr>
        <a:xfrm>
          <a:off x="11327130" y="611505"/>
          <a:ext cx="172800" cy="167085"/>
          <a:chOff x="8105775" y="571500"/>
          <a:chExt cx="172800" cy="172800"/>
        </a:xfrm>
      </xdr:grpSpPr>
      <xdr:sp macro="" textlink="">
        <xdr:nvSpPr>
          <xdr:cNvPr id="14" name="Rechteck 13">
            <a:extLst>
              <a:ext uri="{FF2B5EF4-FFF2-40B4-BE49-F238E27FC236}">
                <a16:creationId xmlns:a16="http://schemas.microsoft.com/office/drawing/2014/main" id="{00000000-0008-0000-0F00-00000E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15" name="Textfeld 14">
            <a:extLst>
              <a:ext uri="{FF2B5EF4-FFF2-40B4-BE49-F238E27FC236}">
                <a16:creationId xmlns:a16="http://schemas.microsoft.com/office/drawing/2014/main" id="{00000000-0008-0000-0F00-00000F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Calibri Light" panose="020F0302020204030204" pitchFamily="34" charset="0"/>
                <a:cs typeface="Calibri Light" panose="020F0302020204030204" pitchFamily="34" charset="0"/>
              </a:rPr>
              <a:t>?</a:t>
            </a:r>
          </a:p>
        </xdr:txBody>
      </xdr:sp>
    </xdr:grpSp>
    <xdr:clientData fPrintsWithSheet="0"/>
  </xdr:twoCellAnchor>
  <xdr:twoCellAnchor editAs="oneCell">
    <xdr:from>
      <xdr:col>0</xdr:col>
      <xdr:colOff>76200</xdr:colOff>
      <xdr:row>0</xdr:row>
      <xdr:rowOff>114300</xdr:rowOff>
    </xdr:from>
    <xdr:to>
      <xdr:col>0</xdr:col>
      <xdr:colOff>400200</xdr:colOff>
      <xdr:row>0</xdr:row>
      <xdr:rowOff>439765</xdr:rowOff>
    </xdr:to>
    <xdr:grpSp>
      <xdr:nvGrpSpPr>
        <xdr:cNvPr id="16" name="Gruppieren 15">
          <a:hlinkClick xmlns:r="http://schemas.openxmlformats.org/officeDocument/2006/relationships" r:id="rId2"/>
          <a:extLst>
            <a:ext uri="{FF2B5EF4-FFF2-40B4-BE49-F238E27FC236}">
              <a16:creationId xmlns:a16="http://schemas.microsoft.com/office/drawing/2014/main" id="{00000000-0008-0000-0F00-000010000000}"/>
            </a:ext>
          </a:extLst>
        </xdr:cNvPr>
        <xdr:cNvGrpSpPr/>
      </xdr:nvGrpSpPr>
      <xdr:grpSpPr>
        <a:xfrm>
          <a:off x="76200" y="114300"/>
          <a:ext cx="324000" cy="325465"/>
          <a:chOff x="12729063" y="1298331"/>
          <a:chExt cx="324000" cy="323267"/>
        </a:xfrm>
      </xdr:grpSpPr>
      <xdr:sp macro="" textlink="">
        <xdr:nvSpPr>
          <xdr:cNvPr id="17" name="Rechteck 16">
            <a:extLst>
              <a:ext uri="{FF2B5EF4-FFF2-40B4-BE49-F238E27FC236}">
                <a16:creationId xmlns:a16="http://schemas.microsoft.com/office/drawing/2014/main" id="{00000000-0008-0000-0F00-000011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pic>
        <xdr:nvPicPr>
          <xdr:cNvPr id="18" name="Grafik 17" descr="http://www.clker.com/cliparts/Z/I/5/L/X/x/white-house-md.png">
            <a:extLst>
              <a:ext uri="{FF2B5EF4-FFF2-40B4-BE49-F238E27FC236}">
                <a16:creationId xmlns:a16="http://schemas.microsoft.com/office/drawing/2014/main" id="{00000000-0008-0000-0F00-00001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editAs="oneCell">
    <xdr:from>
      <xdr:col>0</xdr:col>
      <xdr:colOff>76200</xdr:colOff>
      <xdr:row>5</xdr:row>
      <xdr:rowOff>409575</xdr:rowOff>
    </xdr:from>
    <xdr:to>
      <xdr:col>0</xdr:col>
      <xdr:colOff>400200</xdr:colOff>
      <xdr:row>7</xdr:row>
      <xdr:rowOff>11140</xdr:rowOff>
    </xdr:to>
    <xdr:grpSp>
      <xdr:nvGrpSpPr>
        <xdr:cNvPr id="19" name="Gruppieren 18">
          <a:hlinkClick xmlns:r="http://schemas.openxmlformats.org/officeDocument/2006/relationships" r:id="rId4"/>
          <a:extLst>
            <a:ext uri="{FF2B5EF4-FFF2-40B4-BE49-F238E27FC236}">
              <a16:creationId xmlns:a16="http://schemas.microsoft.com/office/drawing/2014/main" id="{00000000-0008-0000-0F00-000013000000}"/>
            </a:ext>
          </a:extLst>
        </xdr:cNvPr>
        <xdr:cNvGrpSpPr/>
      </xdr:nvGrpSpPr>
      <xdr:grpSpPr>
        <a:xfrm>
          <a:off x="76200" y="2855595"/>
          <a:ext cx="324000" cy="325465"/>
          <a:chOff x="12382500" y="2152650"/>
          <a:chExt cx="324000" cy="325465"/>
        </a:xfrm>
      </xdr:grpSpPr>
      <xdr:sp macro="" textlink="">
        <xdr:nvSpPr>
          <xdr:cNvPr id="20" name="Rechteck 19">
            <a:extLst>
              <a:ext uri="{FF2B5EF4-FFF2-40B4-BE49-F238E27FC236}">
                <a16:creationId xmlns:a16="http://schemas.microsoft.com/office/drawing/2014/main" id="{00000000-0008-0000-0F00-000014000000}"/>
              </a:ext>
            </a:extLst>
          </xdr:cNvPr>
          <xdr:cNvSpPr>
            <a:spLocks noChangeAspect="1"/>
          </xdr:cNvSpPr>
        </xdr:nvSpPr>
        <xdr:spPr>
          <a:xfrm>
            <a:off x="12382500" y="21526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pic>
        <xdr:nvPicPr>
          <xdr:cNvPr id="21" name="Grafik 20">
            <a:extLst>
              <a:ext uri="{FF2B5EF4-FFF2-40B4-BE49-F238E27FC236}">
                <a16:creationId xmlns:a16="http://schemas.microsoft.com/office/drawing/2014/main" id="{00000000-0008-0000-0F00-000015000000}"/>
              </a:ext>
            </a:extLst>
          </xdr:cNvPr>
          <xdr:cNvPicPr>
            <a:picLocks noChangeAspect="1"/>
          </xdr:cNvPicPr>
        </xdr:nvPicPr>
        <xdr:blipFill>
          <a:blip xmlns:r="http://schemas.openxmlformats.org/officeDocument/2006/relationships" r:embed="rId5">
            <a:clrChange>
              <a:clrFrom>
                <a:srgbClr val="FFFFFF"/>
              </a:clrFrom>
              <a:clrTo>
                <a:srgbClr val="FFFFFF">
                  <a:alpha val="0"/>
                </a:srgbClr>
              </a:clrTo>
            </a:clrChange>
            <a:lum bright="70000" contrast="-70000"/>
          </a:blip>
          <a:stretch>
            <a:fillRect/>
          </a:stretch>
        </xdr:blipFill>
        <xdr:spPr>
          <a:xfrm>
            <a:off x="12446597" y="2209800"/>
            <a:ext cx="219075" cy="209550"/>
          </a:xfrm>
          <a:prstGeom prst="rect">
            <a:avLst/>
          </a:prstGeom>
        </xdr:spPr>
      </xdr:pic>
    </xdr:grpSp>
    <xdr:clientData fPrintsWithSheet="0"/>
  </xdr:twoCellAnchor>
  <xdr:twoCellAnchor editAs="oneCell">
    <xdr:from>
      <xdr:col>0</xdr:col>
      <xdr:colOff>57150</xdr:colOff>
      <xdr:row>50</xdr:row>
      <xdr:rowOff>47625</xdr:rowOff>
    </xdr:from>
    <xdr:to>
      <xdr:col>0</xdr:col>
      <xdr:colOff>381150</xdr:colOff>
      <xdr:row>51</xdr:row>
      <xdr:rowOff>182590</xdr:rowOff>
    </xdr:to>
    <xdr:grpSp>
      <xdr:nvGrpSpPr>
        <xdr:cNvPr id="22" name="Gruppieren 21">
          <a:hlinkClick xmlns:r="http://schemas.openxmlformats.org/officeDocument/2006/relationships" r:id="rId6"/>
          <a:extLst>
            <a:ext uri="{FF2B5EF4-FFF2-40B4-BE49-F238E27FC236}">
              <a16:creationId xmlns:a16="http://schemas.microsoft.com/office/drawing/2014/main" id="{00000000-0008-0000-0F00-000016000000}"/>
            </a:ext>
          </a:extLst>
        </xdr:cNvPr>
        <xdr:cNvGrpSpPr/>
      </xdr:nvGrpSpPr>
      <xdr:grpSpPr>
        <a:xfrm>
          <a:off x="57150" y="11889105"/>
          <a:ext cx="324000" cy="317845"/>
          <a:chOff x="66675" y="4972050"/>
          <a:chExt cx="324000" cy="325465"/>
        </a:xfrm>
      </xdr:grpSpPr>
      <xdr:sp macro="" textlink="">
        <xdr:nvSpPr>
          <xdr:cNvPr id="23" name="Rechteck 22">
            <a:extLst>
              <a:ext uri="{FF2B5EF4-FFF2-40B4-BE49-F238E27FC236}">
                <a16:creationId xmlns:a16="http://schemas.microsoft.com/office/drawing/2014/main" id="{00000000-0008-0000-0F00-000017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24" name="Pfeil nach oben 23">
            <a:extLst>
              <a:ext uri="{FF2B5EF4-FFF2-40B4-BE49-F238E27FC236}">
                <a16:creationId xmlns:a16="http://schemas.microsoft.com/office/drawing/2014/main" id="{00000000-0008-0000-0F00-000018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xdr:from>
      <xdr:col>2</xdr:col>
      <xdr:colOff>1044056</xdr:colOff>
      <xdr:row>3</xdr:row>
      <xdr:rowOff>94995</xdr:rowOff>
    </xdr:from>
    <xdr:to>
      <xdr:col>3</xdr:col>
      <xdr:colOff>318035</xdr:colOff>
      <xdr:row>3</xdr:row>
      <xdr:rowOff>1464832</xdr:rowOff>
    </xdr:to>
    <xdr:grpSp>
      <xdr:nvGrpSpPr>
        <xdr:cNvPr id="26" name="Gruppieren 25">
          <a:extLst>
            <a:ext uri="{FF2B5EF4-FFF2-40B4-BE49-F238E27FC236}">
              <a16:creationId xmlns:a16="http://schemas.microsoft.com/office/drawing/2014/main" id="{00000000-0008-0000-0F00-00001A000000}"/>
            </a:ext>
          </a:extLst>
        </xdr:cNvPr>
        <xdr:cNvGrpSpPr/>
      </xdr:nvGrpSpPr>
      <xdr:grpSpPr>
        <a:xfrm>
          <a:off x="2080376" y="834135"/>
          <a:ext cx="1262799" cy="1369837"/>
          <a:chOff x="2666848" y="1048684"/>
          <a:chExt cx="1203826" cy="1369837"/>
        </a:xfrm>
      </xdr:grpSpPr>
      <xdr:graphicFrame macro="">
        <xdr:nvGraphicFramePr>
          <xdr:cNvPr id="27" name="Diagramm 26">
            <a:extLst>
              <a:ext uri="{FF2B5EF4-FFF2-40B4-BE49-F238E27FC236}">
                <a16:creationId xmlns:a16="http://schemas.microsoft.com/office/drawing/2014/main" id="{00000000-0008-0000-0F00-00001B000000}"/>
              </a:ext>
            </a:extLst>
          </xdr:cNvPr>
          <xdr:cNvGraphicFramePr/>
        </xdr:nvGraphicFramePr>
        <xdr:xfrm>
          <a:off x="2666849" y="1214696"/>
          <a:ext cx="1203825" cy="1203825"/>
        </xdr:xfrm>
        <a:graphic>
          <a:graphicData uri="http://schemas.openxmlformats.org/drawingml/2006/chart">
            <c:chart xmlns:c="http://schemas.openxmlformats.org/drawingml/2006/chart" xmlns:r="http://schemas.openxmlformats.org/officeDocument/2006/relationships" r:id="rId7"/>
          </a:graphicData>
        </a:graphic>
      </xdr:graphicFrame>
      <xdr:sp macro="" textlink="$C$8">
        <xdr:nvSpPr>
          <xdr:cNvPr id="28" name="Rechteck 27">
            <a:extLst>
              <a:ext uri="{FF2B5EF4-FFF2-40B4-BE49-F238E27FC236}">
                <a16:creationId xmlns:a16="http://schemas.microsoft.com/office/drawing/2014/main" id="{00000000-0008-0000-0F00-00001C000000}"/>
              </a:ext>
            </a:extLst>
          </xdr:cNvPr>
          <xdr:cNvSpPr/>
        </xdr:nvSpPr>
        <xdr:spPr>
          <a:xfrm>
            <a:off x="2666848" y="1048684"/>
            <a:ext cx="1203825" cy="166012"/>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fld id="{F2A82841-6246-45A8-B861-A3B9F02BB3B2}" type="TxLink">
              <a:rPr lang="en-US" sz="1000" b="0" i="0" u="none" strike="noStrike" baseline="0">
                <a:solidFill>
                  <a:schemeClr val="tx2"/>
                </a:solidFill>
                <a:effectLst/>
                <a:latin typeface="Calibri Light" panose="020F0302020204030204" pitchFamily="34" charset="0"/>
                <a:cs typeface="Calibri Light" panose="020F0302020204030204" pitchFamily="34" charset="0"/>
              </a:rPr>
              <a:pPr algn="ctr"/>
              <a:t>Markt 2</a:t>
            </a:fld>
            <a:endParaRPr lang="de-CH" sz="1000" baseline="0">
              <a:solidFill>
                <a:schemeClr val="tx2"/>
              </a:solidFill>
              <a:effectLst/>
              <a:latin typeface="Calibri Light" panose="020F0302020204030204" pitchFamily="34" charset="0"/>
              <a:cs typeface="Calibri Light" panose="020F0302020204030204" pitchFamily="34" charset="0"/>
            </a:endParaRPr>
          </a:p>
        </xdr:txBody>
      </xdr:sp>
    </xdr:grpSp>
    <xdr:clientData/>
  </xdr:twoCellAnchor>
  <xdr:twoCellAnchor>
    <xdr:from>
      <xdr:col>3</xdr:col>
      <xdr:colOff>437359</xdr:colOff>
      <xdr:row>3</xdr:row>
      <xdr:rowOff>94995</xdr:rowOff>
    </xdr:from>
    <xdr:to>
      <xdr:col>3</xdr:col>
      <xdr:colOff>1661359</xdr:colOff>
      <xdr:row>3</xdr:row>
      <xdr:rowOff>1464832</xdr:rowOff>
    </xdr:to>
    <xdr:grpSp>
      <xdr:nvGrpSpPr>
        <xdr:cNvPr id="29" name="Gruppieren 28">
          <a:extLst>
            <a:ext uri="{FF2B5EF4-FFF2-40B4-BE49-F238E27FC236}">
              <a16:creationId xmlns:a16="http://schemas.microsoft.com/office/drawing/2014/main" id="{00000000-0008-0000-0F00-00001D000000}"/>
            </a:ext>
          </a:extLst>
        </xdr:cNvPr>
        <xdr:cNvGrpSpPr/>
      </xdr:nvGrpSpPr>
      <xdr:grpSpPr>
        <a:xfrm>
          <a:off x="3462499" y="834135"/>
          <a:ext cx="1224000" cy="1369837"/>
          <a:chOff x="2666848" y="1048684"/>
          <a:chExt cx="1224000" cy="1369837"/>
        </a:xfrm>
      </xdr:grpSpPr>
      <xdr:graphicFrame macro="">
        <xdr:nvGraphicFramePr>
          <xdr:cNvPr id="30" name="Diagramm 29">
            <a:extLst>
              <a:ext uri="{FF2B5EF4-FFF2-40B4-BE49-F238E27FC236}">
                <a16:creationId xmlns:a16="http://schemas.microsoft.com/office/drawing/2014/main" id="{00000000-0008-0000-0F00-00001E000000}"/>
              </a:ext>
            </a:extLst>
          </xdr:cNvPr>
          <xdr:cNvGraphicFramePr/>
        </xdr:nvGraphicFramePr>
        <xdr:xfrm>
          <a:off x="2666848" y="1214696"/>
          <a:ext cx="1224000" cy="1203825"/>
        </xdr:xfrm>
        <a:graphic>
          <a:graphicData uri="http://schemas.openxmlformats.org/drawingml/2006/chart">
            <c:chart xmlns:c="http://schemas.openxmlformats.org/drawingml/2006/chart" xmlns:r="http://schemas.openxmlformats.org/officeDocument/2006/relationships" r:id="rId8"/>
          </a:graphicData>
        </a:graphic>
      </xdr:graphicFrame>
      <xdr:sp macro="" textlink="$C$9">
        <xdr:nvSpPr>
          <xdr:cNvPr id="31" name="Rechteck 30">
            <a:extLst>
              <a:ext uri="{FF2B5EF4-FFF2-40B4-BE49-F238E27FC236}">
                <a16:creationId xmlns:a16="http://schemas.microsoft.com/office/drawing/2014/main" id="{00000000-0008-0000-0F00-00001F000000}"/>
              </a:ext>
            </a:extLst>
          </xdr:cNvPr>
          <xdr:cNvSpPr/>
        </xdr:nvSpPr>
        <xdr:spPr>
          <a:xfrm>
            <a:off x="2666848" y="1048684"/>
            <a:ext cx="1203825" cy="166012"/>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fld id="{4F357FA2-D445-49D6-9E10-F07A6CF76C1E}" type="TxLink">
              <a:rPr lang="en-US" sz="1000" b="0" i="0" u="none" strike="noStrike" baseline="0">
                <a:solidFill>
                  <a:schemeClr val="tx2"/>
                </a:solidFill>
                <a:effectLst/>
                <a:latin typeface="Calibri Light" panose="020F0302020204030204" pitchFamily="34" charset="0"/>
                <a:cs typeface="Calibri Light" panose="020F0302020204030204" pitchFamily="34" charset="0"/>
              </a:rPr>
              <a:pPr algn="ctr"/>
              <a:t>Markt 3</a:t>
            </a:fld>
            <a:endParaRPr lang="de-CH" sz="1000" baseline="0">
              <a:solidFill>
                <a:schemeClr val="tx2"/>
              </a:solidFill>
              <a:effectLst/>
              <a:latin typeface="Calibri Light" panose="020F0302020204030204" pitchFamily="34" charset="0"/>
              <a:cs typeface="Calibri Light" panose="020F0302020204030204" pitchFamily="34" charset="0"/>
            </a:endParaRPr>
          </a:p>
        </xdr:txBody>
      </xdr:sp>
    </xdr:grpSp>
    <xdr:clientData/>
  </xdr:twoCellAnchor>
  <xdr:twoCellAnchor>
    <xdr:from>
      <xdr:col>3</xdr:col>
      <xdr:colOff>1760509</xdr:colOff>
      <xdr:row>3</xdr:row>
      <xdr:rowOff>94995</xdr:rowOff>
    </xdr:from>
    <xdr:to>
      <xdr:col>4</xdr:col>
      <xdr:colOff>802574</xdr:colOff>
      <xdr:row>3</xdr:row>
      <xdr:rowOff>1464832</xdr:rowOff>
    </xdr:to>
    <xdr:grpSp>
      <xdr:nvGrpSpPr>
        <xdr:cNvPr id="32" name="Gruppieren 31">
          <a:extLst>
            <a:ext uri="{FF2B5EF4-FFF2-40B4-BE49-F238E27FC236}">
              <a16:creationId xmlns:a16="http://schemas.microsoft.com/office/drawing/2014/main" id="{00000000-0008-0000-0F00-000020000000}"/>
            </a:ext>
          </a:extLst>
        </xdr:cNvPr>
        <xdr:cNvGrpSpPr/>
      </xdr:nvGrpSpPr>
      <xdr:grpSpPr>
        <a:xfrm>
          <a:off x="4785649" y="834135"/>
          <a:ext cx="1267105" cy="1369837"/>
          <a:chOff x="2666848" y="1048684"/>
          <a:chExt cx="1203826" cy="1369837"/>
        </a:xfrm>
      </xdr:grpSpPr>
      <xdr:graphicFrame macro="">
        <xdr:nvGraphicFramePr>
          <xdr:cNvPr id="33" name="Diagramm 32">
            <a:extLst>
              <a:ext uri="{FF2B5EF4-FFF2-40B4-BE49-F238E27FC236}">
                <a16:creationId xmlns:a16="http://schemas.microsoft.com/office/drawing/2014/main" id="{00000000-0008-0000-0F00-000021000000}"/>
              </a:ext>
            </a:extLst>
          </xdr:cNvPr>
          <xdr:cNvGraphicFramePr/>
        </xdr:nvGraphicFramePr>
        <xdr:xfrm>
          <a:off x="2666849" y="1214696"/>
          <a:ext cx="1203825" cy="1203825"/>
        </xdr:xfrm>
        <a:graphic>
          <a:graphicData uri="http://schemas.openxmlformats.org/drawingml/2006/chart">
            <c:chart xmlns:c="http://schemas.openxmlformats.org/drawingml/2006/chart" xmlns:r="http://schemas.openxmlformats.org/officeDocument/2006/relationships" r:id="rId9"/>
          </a:graphicData>
        </a:graphic>
      </xdr:graphicFrame>
      <xdr:sp macro="" textlink="$C$10">
        <xdr:nvSpPr>
          <xdr:cNvPr id="34" name="Rechteck 33">
            <a:extLst>
              <a:ext uri="{FF2B5EF4-FFF2-40B4-BE49-F238E27FC236}">
                <a16:creationId xmlns:a16="http://schemas.microsoft.com/office/drawing/2014/main" id="{00000000-0008-0000-0F00-000022000000}"/>
              </a:ext>
            </a:extLst>
          </xdr:cNvPr>
          <xdr:cNvSpPr/>
        </xdr:nvSpPr>
        <xdr:spPr>
          <a:xfrm>
            <a:off x="2666848" y="1048684"/>
            <a:ext cx="1203825" cy="166012"/>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fld id="{0D51AED7-6836-4B11-A6AB-7A5E1819002F}" type="TxLink">
              <a:rPr lang="en-US" sz="1000" b="0" i="0" u="none" strike="noStrike" baseline="0">
                <a:solidFill>
                  <a:schemeClr val="tx2"/>
                </a:solidFill>
                <a:effectLst/>
                <a:latin typeface="Calibri Light" panose="020F0302020204030204" pitchFamily="34" charset="0"/>
                <a:cs typeface="Calibri Light" panose="020F0302020204030204" pitchFamily="34" charset="0"/>
              </a:rPr>
              <a:pPr algn="ctr"/>
              <a:t>Markt 4</a:t>
            </a:fld>
            <a:endParaRPr lang="de-CH" sz="1000" baseline="0">
              <a:solidFill>
                <a:schemeClr val="tx2"/>
              </a:solidFill>
              <a:effectLst/>
              <a:latin typeface="Calibri Light" panose="020F0302020204030204" pitchFamily="34" charset="0"/>
              <a:cs typeface="Calibri Light" panose="020F0302020204030204" pitchFamily="34" charset="0"/>
            </a:endParaRPr>
          </a:p>
        </xdr:txBody>
      </xdr:sp>
    </xdr:grpSp>
    <xdr:clientData/>
  </xdr:twoCellAnchor>
  <xdr:twoCellAnchor>
    <xdr:from>
      <xdr:col>4</xdr:col>
      <xdr:colOff>921898</xdr:colOff>
      <xdr:row>3</xdr:row>
      <xdr:rowOff>94995</xdr:rowOff>
    </xdr:from>
    <xdr:to>
      <xdr:col>6</xdr:col>
      <xdr:colOff>284914</xdr:colOff>
      <xdr:row>3</xdr:row>
      <xdr:rowOff>1464832</xdr:rowOff>
    </xdr:to>
    <xdr:grpSp>
      <xdr:nvGrpSpPr>
        <xdr:cNvPr id="35" name="Gruppieren 34">
          <a:extLst>
            <a:ext uri="{FF2B5EF4-FFF2-40B4-BE49-F238E27FC236}">
              <a16:creationId xmlns:a16="http://schemas.microsoft.com/office/drawing/2014/main" id="{00000000-0008-0000-0F00-000023000000}"/>
            </a:ext>
          </a:extLst>
        </xdr:cNvPr>
        <xdr:cNvGrpSpPr/>
      </xdr:nvGrpSpPr>
      <xdr:grpSpPr>
        <a:xfrm>
          <a:off x="6172078" y="834135"/>
          <a:ext cx="1252776" cy="1369837"/>
          <a:chOff x="2666848" y="1048684"/>
          <a:chExt cx="1203826" cy="1369837"/>
        </a:xfrm>
      </xdr:grpSpPr>
      <xdr:graphicFrame macro="">
        <xdr:nvGraphicFramePr>
          <xdr:cNvPr id="36" name="Diagramm 35">
            <a:extLst>
              <a:ext uri="{FF2B5EF4-FFF2-40B4-BE49-F238E27FC236}">
                <a16:creationId xmlns:a16="http://schemas.microsoft.com/office/drawing/2014/main" id="{00000000-0008-0000-0F00-000024000000}"/>
              </a:ext>
            </a:extLst>
          </xdr:cNvPr>
          <xdr:cNvGraphicFramePr/>
        </xdr:nvGraphicFramePr>
        <xdr:xfrm>
          <a:off x="2666849" y="1214696"/>
          <a:ext cx="1203825" cy="1203825"/>
        </xdr:xfrm>
        <a:graphic>
          <a:graphicData uri="http://schemas.openxmlformats.org/drawingml/2006/chart">
            <c:chart xmlns:c="http://schemas.openxmlformats.org/drawingml/2006/chart" xmlns:r="http://schemas.openxmlformats.org/officeDocument/2006/relationships" r:id="rId10"/>
          </a:graphicData>
        </a:graphic>
      </xdr:graphicFrame>
      <xdr:sp macro="" textlink="$C$11">
        <xdr:nvSpPr>
          <xdr:cNvPr id="37" name="Rechteck 36">
            <a:extLst>
              <a:ext uri="{FF2B5EF4-FFF2-40B4-BE49-F238E27FC236}">
                <a16:creationId xmlns:a16="http://schemas.microsoft.com/office/drawing/2014/main" id="{00000000-0008-0000-0F00-000025000000}"/>
              </a:ext>
            </a:extLst>
          </xdr:cNvPr>
          <xdr:cNvSpPr/>
        </xdr:nvSpPr>
        <xdr:spPr>
          <a:xfrm>
            <a:off x="2666848" y="1048684"/>
            <a:ext cx="1203825" cy="166012"/>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fld id="{F7CBA0C3-E44F-4F89-8EAE-FF1DB1AA4DBC}" type="TxLink">
              <a:rPr lang="en-US" sz="1000" b="0" i="0" u="none" strike="noStrike" baseline="0">
                <a:solidFill>
                  <a:schemeClr val="tx2"/>
                </a:solidFill>
                <a:effectLst/>
                <a:latin typeface="Calibri Light" panose="020F0302020204030204" pitchFamily="34" charset="0"/>
                <a:cs typeface="Calibri Light" panose="020F0302020204030204" pitchFamily="34" charset="0"/>
              </a:rPr>
              <a:pPr algn="ctr"/>
              <a:t>Markt 5</a:t>
            </a:fld>
            <a:endParaRPr lang="de-CH" sz="1000" baseline="0">
              <a:solidFill>
                <a:schemeClr val="tx2"/>
              </a:solidFill>
              <a:effectLst/>
              <a:latin typeface="Calibri Light" panose="020F0302020204030204" pitchFamily="34" charset="0"/>
              <a:cs typeface="Calibri Light" panose="020F0302020204030204" pitchFamily="34" charset="0"/>
            </a:endParaRPr>
          </a:p>
        </xdr:txBody>
      </xdr:sp>
    </xdr:grpSp>
    <xdr:clientData/>
  </xdr:twoCellAnchor>
  <xdr:twoCellAnchor>
    <xdr:from>
      <xdr:col>6</xdr:col>
      <xdr:colOff>404238</xdr:colOff>
      <xdr:row>3</xdr:row>
      <xdr:rowOff>94995</xdr:rowOff>
    </xdr:from>
    <xdr:to>
      <xdr:col>8</xdr:col>
      <xdr:colOff>245575</xdr:colOff>
      <xdr:row>3</xdr:row>
      <xdr:rowOff>1464832</xdr:rowOff>
    </xdr:to>
    <xdr:grpSp>
      <xdr:nvGrpSpPr>
        <xdr:cNvPr id="38" name="Gruppieren 37">
          <a:extLst>
            <a:ext uri="{FF2B5EF4-FFF2-40B4-BE49-F238E27FC236}">
              <a16:creationId xmlns:a16="http://schemas.microsoft.com/office/drawing/2014/main" id="{00000000-0008-0000-0F00-000026000000}"/>
            </a:ext>
          </a:extLst>
        </xdr:cNvPr>
        <xdr:cNvGrpSpPr/>
      </xdr:nvGrpSpPr>
      <xdr:grpSpPr>
        <a:xfrm>
          <a:off x="7544178" y="834135"/>
          <a:ext cx="1243417" cy="1369837"/>
          <a:chOff x="2666848" y="1048684"/>
          <a:chExt cx="1203826" cy="1369837"/>
        </a:xfrm>
      </xdr:grpSpPr>
      <xdr:graphicFrame macro="">
        <xdr:nvGraphicFramePr>
          <xdr:cNvPr id="39" name="Diagramm 38">
            <a:extLst>
              <a:ext uri="{FF2B5EF4-FFF2-40B4-BE49-F238E27FC236}">
                <a16:creationId xmlns:a16="http://schemas.microsoft.com/office/drawing/2014/main" id="{00000000-0008-0000-0F00-000027000000}"/>
              </a:ext>
            </a:extLst>
          </xdr:cNvPr>
          <xdr:cNvGraphicFramePr/>
        </xdr:nvGraphicFramePr>
        <xdr:xfrm>
          <a:off x="2666849" y="1214696"/>
          <a:ext cx="1203825" cy="1203825"/>
        </xdr:xfrm>
        <a:graphic>
          <a:graphicData uri="http://schemas.openxmlformats.org/drawingml/2006/chart">
            <c:chart xmlns:c="http://schemas.openxmlformats.org/drawingml/2006/chart" xmlns:r="http://schemas.openxmlformats.org/officeDocument/2006/relationships" r:id="rId11"/>
          </a:graphicData>
        </a:graphic>
      </xdr:graphicFrame>
      <xdr:sp macro="" textlink="$C$12">
        <xdr:nvSpPr>
          <xdr:cNvPr id="40" name="Rechteck 39">
            <a:extLst>
              <a:ext uri="{FF2B5EF4-FFF2-40B4-BE49-F238E27FC236}">
                <a16:creationId xmlns:a16="http://schemas.microsoft.com/office/drawing/2014/main" id="{00000000-0008-0000-0F00-000028000000}"/>
              </a:ext>
            </a:extLst>
          </xdr:cNvPr>
          <xdr:cNvSpPr/>
        </xdr:nvSpPr>
        <xdr:spPr>
          <a:xfrm>
            <a:off x="2666848" y="1048684"/>
            <a:ext cx="1203825" cy="166012"/>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fld id="{29C8EC0A-6DA2-418D-8BD1-6DEB16C7A55E}" type="TxLink">
              <a:rPr lang="en-US" sz="1000" b="0" i="0" u="none" strike="noStrike" baseline="0">
                <a:solidFill>
                  <a:schemeClr val="tx2"/>
                </a:solidFill>
                <a:effectLst/>
                <a:latin typeface="Calibri Light" panose="020F0302020204030204" pitchFamily="34" charset="0"/>
                <a:cs typeface="Calibri Light" panose="020F0302020204030204" pitchFamily="34" charset="0"/>
              </a:rPr>
              <a:pPr algn="ctr"/>
              <a:t>Markt 6</a:t>
            </a:fld>
            <a:endParaRPr lang="de-CH" sz="1000" baseline="0">
              <a:solidFill>
                <a:schemeClr val="tx2"/>
              </a:solidFill>
              <a:effectLst/>
              <a:latin typeface="Calibri Light" panose="020F0302020204030204" pitchFamily="34" charset="0"/>
              <a:cs typeface="Calibri Light" panose="020F0302020204030204" pitchFamily="34" charset="0"/>
            </a:endParaRPr>
          </a:p>
        </xdr:txBody>
      </xdr:sp>
    </xdr:grpSp>
    <xdr:clientData/>
  </xdr:twoCellAnchor>
  <xdr:twoCellAnchor>
    <xdr:from>
      <xdr:col>8</xdr:col>
      <xdr:colOff>364899</xdr:colOff>
      <xdr:row>3</xdr:row>
      <xdr:rowOff>94995</xdr:rowOff>
    </xdr:from>
    <xdr:to>
      <xdr:col>9</xdr:col>
      <xdr:colOff>496127</xdr:colOff>
      <xdr:row>3</xdr:row>
      <xdr:rowOff>1464832</xdr:rowOff>
    </xdr:to>
    <xdr:grpSp>
      <xdr:nvGrpSpPr>
        <xdr:cNvPr id="41" name="Gruppieren 40">
          <a:extLst>
            <a:ext uri="{FF2B5EF4-FFF2-40B4-BE49-F238E27FC236}">
              <a16:creationId xmlns:a16="http://schemas.microsoft.com/office/drawing/2014/main" id="{00000000-0008-0000-0F00-000029000000}"/>
            </a:ext>
          </a:extLst>
        </xdr:cNvPr>
        <xdr:cNvGrpSpPr/>
      </xdr:nvGrpSpPr>
      <xdr:grpSpPr>
        <a:xfrm>
          <a:off x="8906919" y="834135"/>
          <a:ext cx="1236128" cy="1369837"/>
          <a:chOff x="2666848" y="1048684"/>
          <a:chExt cx="1203826" cy="1369837"/>
        </a:xfrm>
      </xdr:grpSpPr>
      <xdr:graphicFrame macro="">
        <xdr:nvGraphicFramePr>
          <xdr:cNvPr id="42" name="Diagramm 41">
            <a:extLst>
              <a:ext uri="{FF2B5EF4-FFF2-40B4-BE49-F238E27FC236}">
                <a16:creationId xmlns:a16="http://schemas.microsoft.com/office/drawing/2014/main" id="{00000000-0008-0000-0F00-00002A000000}"/>
              </a:ext>
            </a:extLst>
          </xdr:cNvPr>
          <xdr:cNvGraphicFramePr/>
        </xdr:nvGraphicFramePr>
        <xdr:xfrm>
          <a:off x="2666849" y="1214696"/>
          <a:ext cx="1203825" cy="1203825"/>
        </xdr:xfrm>
        <a:graphic>
          <a:graphicData uri="http://schemas.openxmlformats.org/drawingml/2006/chart">
            <c:chart xmlns:c="http://schemas.openxmlformats.org/drawingml/2006/chart" xmlns:r="http://schemas.openxmlformats.org/officeDocument/2006/relationships" r:id="rId12"/>
          </a:graphicData>
        </a:graphic>
      </xdr:graphicFrame>
      <xdr:sp macro="" textlink="$C$13">
        <xdr:nvSpPr>
          <xdr:cNvPr id="43" name="Rechteck 42">
            <a:extLst>
              <a:ext uri="{FF2B5EF4-FFF2-40B4-BE49-F238E27FC236}">
                <a16:creationId xmlns:a16="http://schemas.microsoft.com/office/drawing/2014/main" id="{00000000-0008-0000-0F00-00002B000000}"/>
              </a:ext>
            </a:extLst>
          </xdr:cNvPr>
          <xdr:cNvSpPr/>
        </xdr:nvSpPr>
        <xdr:spPr>
          <a:xfrm>
            <a:off x="2666848" y="1048684"/>
            <a:ext cx="1203825" cy="166012"/>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fld id="{8E83E836-0505-4643-85B3-62F9C0B00571}" type="TxLink">
              <a:rPr lang="en-US" sz="1000" b="0" i="0" u="none" strike="noStrike" baseline="0">
                <a:solidFill>
                  <a:schemeClr val="tx2"/>
                </a:solidFill>
                <a:effectLst/>
                <a:latin typeface="Calibri Light" panose="020F0302020204030204" pitchFamily="34" charset="0"/>
                <a:cs typeface="Calibri Light" panose="020F0302020204030204" pitchFamily="34" charset="0"/>
              </a:rPr>
              <a:pPr algn="ctr"/>
              <a:t>Markt 7</a:t>
            </a:fld>
            <a:endParaRPr lang="de-CH" sz="1000" baseline="0">
              <a:solidFill>
                <a:schemeClr val="tx2"/>
              </a:solidFill>
              <a:effectLst/>
              <a:latin typeface="Calibri Light" panose="020F0302020204030204" pitchFamily="34" charset="0"/>
              <a:cs typeface="Calibri Light" panose="020F0302020204030204" pitchFamily="34" charset="0"/>
            </a:endParaRPr>
          </a:p>
        </xdr:txBody>
      </xdr:sp>
    </xdr:grpSp>
    <xdr:clientData/>
  </xdr:twoCellAnchor>
  <xdr:twoCellAnchor>
    <xdr:from>
      <xdr:col>9</xdr:col>
      <xdr:colOff>615449</xdr:colOff>
      <xdr:row>3</xdr:row>
      <xdr:rowOff>94995</xdr:rowOff>
    </xdr:from>
    <xdr:to>
      <xdr:col>10</xdr:col>
      <xdr:colOff>1057275</xdr:colOff>
      <xdr:row>3</xdr:row>
      <xdr:rowOff>1464832</xdr:rowOff>
    </xdr:to>
    <xdr:grpSp>
      <xdr:nvGrpSpPr>
        <xdr:cNvPr id="44" name="Gruppieren 43">
          <a:extLst>
            <a:ext uri="{FF2B5EF4-FFF2-40B4-BE49-F238E27FC236}">
              <a16:creationId xmlns:a16="http://schemas.microsoft.com/office/drawing/2014/main" id="{00000000-0008-0000-0F00-00002C000000}"/>
            </a:ext>
          </a:extLst>
        </xdr:cNvPr>
        <xdr:cNvGrpSpPr/>
      </xdr:nvGrpSpPr>
      <xdr:grpSpPr>
        <a:xfrm>
          <a:off x="10262369" y="834135"/>
          <a:ext cx="1226686" cy="1369837"/>
          <a:chOff x="2666848" y="1048684"/>
          <a:chExt cx="1203826" cy="1369837"/>
        </a:xfrm>
      </xdr:grpSpPr>
      <xdr:graphicFrame macro="">
        <xdr:nvGraphicFramePr>
          <xdr:cNvPr id="45" name="Diagramm 44">
            <a:extLst>
              <a:ext uri="{FF2B5EF4-FFF2-40B4-BE49-F238E27FC236}">
                <a16:creationId xmlns:a16="http://schemas.microsoft.com/office/drawing/2014/main" id="{00000000-0008-0000-0F00-00002D000000}"/>
              </a:ext>
            </a:extLst>
          </xdr:cNvPr>
          <xdr:cNvGraphicFramePr/>
        </xdr:nvGraphicFramePr>
        <xdr:xfrm>
          <a:off x="2666849" y="1214696"/>
          <a:ext cx="1203825" cy="1203825"/>
        </xdr:xfrm>
        <a:graphic>
          <a:graphicData uri="http://schemas.openxmlformats.org/drawingml/2006/chart">
            <c:chart xmlns:c="http://schemas.openxmlformats.org/drawingml/2006/chart" xmlns:r="http://schemas.openxmlformats.org/officeDocument/2006/relationships" r:id="rId13"/>
          </a:graphicData>
        </a:graphic>
      </xdr:graphicFrame>
      <xdr:sp macro="" textlink="$C$14">
        <xdr:nvSpPr>
          <xdr:cNvPr id="46" name="Rechteck 45">
            <a:extLst>
              <a:ext uri="{FF2B5EF4-FFF2-40B4-BE49-F238E27FC236}">
                <a16:creationId xmlns:a16="http://schemas.microsoft.com/office/drawing/2014/main" id="{00000000-0008-0000-0F00-00002E000000}"/>
              </a:ext>
            </a:extLst>
          </xdr:cNvPr>
          <xdr:cNvSpPr/>
        </xdr:nvSpPr>
        <xdr:spPr>
          <a:xfrm>
            <a:off x="2666848" y="1048684"/>
            <a:ext cx="1203825" cy="166012"/>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fld id="{942076AF-148E-48A1-9788-EF041CEED868}" type="TxLink">
              <a:rPr lang="en-US" sz="1000" b="0" i="0" u="none" strike="noStrike" baseline="0">
                <a:solidFill>
                  <a:schemeClr val="tx2"/>
                </a:solidFill>
                <a:effectLst/>
                <a:latin typeface="Calibri Light" panose="020F0302020204030204" pitchFamily="34" charset="0"/>
                <a:cs typeface="Calibri Light" panose="020F0302020204030204" pitchFamily="34" charset="0"/>
              </a:rPr>
              <a:pPr algn="ctr"/>
              <a:t>Markt 8</a:t>
            </a:fld>
            <a:endParaRPr lang="de-CH" sz="1000" baseline="0">
              <a:solidFill>
                <a:schemeClr val="tx2"/>
              </a:solidFill>
              <a:effectLst/>
              <a:latin typeface="Calibri Light" panose="020F0302020204030204" pitchFamily="34" charset="0"/>
              <a:cs typeface="Calibri Light" panose="020F0302020204030204" pitchFamily="34" charset="0"/>
            </a:endParaRPr>
          </a:p>
        </xdr:txBody>
      </xdr:sp>
    </xdr:grpSp>
    <xdr:clientData/>
  </xdr:twoCellAnchor>
  <xdr:twoCellAnchor>
    <xdr:from>
      <xdr:col>1</xdr:col>
      <xdr:colOff>38100</xdr:colOff>
      <xdr:row>3</xdr:row>
      <xdr:rowOff>94995</xdr:rowOff>
    </xdr:from>
    <xdr:to>
      <xdr:col>2</xdr:col>
      <xdr:colOff>940854</xdr:colOff>
      <xdr:row>3</xdr:row>
      <xdr:rowOff>1464832</xdr:rowOff>
    </xdr:to>
    <xdr:grpSp>
      <xdr:nvGrpSpPr>
        <xdr:cNvPr id="47" name="Gruppieren 46">
          <a:extLst>
            <a:ext uri="{FF2B5EF4-FFF2-40B4-BE49-F238E27FC236}">
              <a16:creationId xmlns:a16="http://schemas.microsoft.com/office/drawing/2014/main" id="{00000000-0008-0000-0F00-00002F000000}"/>
            </a:ext>
          </a:extLst>
        </xdr:cNvPr>
        <xdr:cNvGrpSpPr/>
      </xdr:nvGrpSpPr>
      <xdr:grpSpPr>
        <a:xfrm>
          <a:off x="762000" y="834135"/>
          <a:ext cx="1215174" cy="1369837"/>
          <a:chOff x="2666848" y="1048684"/>
          <a:chExt cx="1203826" cy="1369837"/>
        </a:xfrm>
      </xdr:grpSpPr>
      <xdr:graphicFrame macro="">
        <xdr:nvGraphicFramePr>
          <xdr:cNvPr id="48" name="Diagramm 47">
            <a:extLst>
              <a:ext uri="{FF2B5EF4-FFF2-40B4-BE49-F238E27FC236}">
                <a16:creationId xmlns:a16="http://schemas.microsoft.com/office/drawing/2014/main" id="{00000000-0008-0000-0F00-000030000000}"/>
              </a:ext>
            </a:extLst>
          </xdr:cNvPr>
          <xdr:cNvGraphicFramePr/>
        </xdr:nvGraphicFramePr>
        <xdr:xfrm>
          <a:off x="2666849" y="1214696"/>
          <a:ext cx="1203825" cy="1203825"/>
        </xdr:xfrm>
        <a:graphic>
          <a:graphicData uri="http://schemas.openxmlformats.org/drawingml/2006/chart">
            <c:chart xmlns:c="http://schemas.openxmlformats.org/drawingml/2006/chart" xmlns:r="http://schemas.openxmlformats.org/officeDocument/2006/relationships" r:id="rId14"/>
          </a:graphicData>
        </a:graphic>
      </xdr:graphicFrame>
      <xdr:sp macro="" textlink="$C$7">
        <xdr:nvSpPr>
          <xdr:cNvPr id="49" name="Rechteck 48">
            <a:extLst>
              <a:ext uri="{FF2B5EF4-FFF2-40B4-BE49-F238E27FC236}">
                <a16:creationId xmlns:a16="http://schemas.microsoft.com/office/drawing/2014/main" id="{00000000-0008-0000-0F00-000031000000}"/>
              </a:ext>
            </a:extLst>
          </xdr:cNvPr>
          <xdr:cNvSpPr/>
        </xdr:nvSpPr>
        <xdr:spPr>
          <a:xfrm>
            <a:off x="2666848" y="1048684"/>
            <a:ext cx="1203825" cy="166012"/>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fld id="{C4A2BA3A-EFFD-4DFE-BABF-1DEEEC181EBD}" type="TxLink">
              <a:rPr lang="en-US" sz="1000" b="0" i="0" u="none" strike="noStrike" baseline="0">
                <a:solidFill>
                  <a:schemeClr val="tx2"/>
                </a:solidFill>
                <a:effectLst/>
                <a:latin typeface="Calibri Light" panose="020F0302020204030204" pitchFamily="34" charset="0"/>
                <a:cs typeface="Calibri Light" panose="020F0302020204030204" pitchFamily="34" charset="0"/>
              </a:rPr>
              <a:pPr algn="ctr"/>
              <a:t>Markt 1</a:t>
            </a:fld>
            <a:endParaRPr lang="de-CH" sz="1000" baseline="0">
              <a:solidFill>
                <a:schemeClr val="tx2"/>
              </a:solidFill>
              <a:effectLst/>
              <a:latin typeface="Calibri Light" panose="020F0302020204030204" pitchFamily="34" charset="0"/>
              <a:cs typeface="Calibri Light" panose="020F0302020204030204" pitchFamily="34" charset="0"/>
            </a:endParaRPr>
          </a:p>
        </xdr:txBody>
      </xdr:sp>
    </xdr:grpSp>
    <xdr:clientData/>
  </xdr:twoCellAnchor>
  <xdr:twoCellAnchor>
    <xdr:from>
      <xdr:col>0</xdr:col>
      <xdr:colOff>76200</xdr:colOff>
      <xdr:row>3</xdr:row>
      <xdr:rowOff>209550</xdr:rowOff>
    </xdr:from>
    <xdr:to>
      <xdr:col>0</xdr:col>
      <xdr:colOff>400200</xdr:colOff>
      <xdr:row>3</xdr:row>
      <xdr:rowOff>535015</xdr:rowOff>
    </xdr:to>
    <xdr:grpSp>
      <xdr:nvGrpSpPr>
        <xdr:cNvPr id="50" name="Gruppieren 49">
          <a:hlinkClick xmlns:r="http://schemas.openxmlformats.org/officeDocument/2006/relationships" r:id="rId15"/>
          <a:extLst>
            <a:ext uri="{FF2B5EF4-FFF2-40B4-BE49-F238E27FC236}">
              <a16:creationId xmlns:a16="http://schemas.microsoft.com/office/drawing/2014/main" id="{00000000-0008-0000-0F00-000032000000}"/>
            </a:ext>
          </a:extLst>
        </xdr:cNvPr>
        <xdr:cNvGrpSpPr/>
      </xdr:nvGrpSpPr>
      <xdr:grpSpPr>
        <a:xfrm>
          <a:off x="76200" y="948690"/>
          <a:ext cx="324000" cy="325465"/>
          <a:chOff x="12020550" y="2171700"/>
          <a:chExt cx="324000" cy="325465"/>
        </a:xfrm>
      </xdr:grpSpPr>
      <xdr:sp macro="" textlink="">
        <xdr:nvSpPr>
          <xdr:cNvPr id="51" name="Rechteck 50">
            <a:extLst>
              <a:ext uri="{FF2B5EF4-FFF2-40B4-BE49-F238E27FC236}">
                <a16:creationId xmlns:a16="http://schemas.microsoft.com/office/drawing/2014/main" id="{00000000-0008-0000-0F00-000033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52" name="Pfeil nach rechts 51">
            <a:extLst>
              <a:ext uri="{FF2B5EF4-FFF2-40B4-BE49-F238E27FC236}">
                <a16:creationId xmlns:a16="http://schemas.microsoft.com/office/drawing/2014/main" id="{00000000-0008-0000-0F00-000034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0</xdr:col>
      <xdr:colOff>76200</xdr:colOff>
      <xdr:row>3</xdr:row>
      <xdr:rowOff>567502</xdr:rowOff>
    </xdr:from>
    <xdr:to>
      <xdr:col>0</xdr:col>
      <xdr:colOff>733425</xdr:colOff>
      <xdr:row>3</xdr:row>
      <xdr:rowOff>771526</xdr:rowOff>
    </xdr:to>
    <xdr:sp macro="" textlink="' '!A193">
      <xdr:nvSpPr>
        <xdr:cNvPr id="53" name="Textfeld 52">
          <a:extLst>
            <a:ext uri="{FF2B5EF4-FFF2-40B4-BE49-F238E27FC236}">
              <a16:creationId xmlns:a16="http://schemas.microsoft.com/office/drawing/2014/main" id="{00000000-0008-0000-0F00-000035000000}"/>
            </a:ext>
          </a:extLst>
        </xdr:cNvPr>
        <xdr:cNvSpPr txBox="1"/>
      </xdr:nvSpPr>
      <xdr:spPr>
        <a:xfrm>
          <a:off x="76200" y="1396177"/>
          <a:ext cx="657225" cy="2040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fld id="{5AAC90A0-23C7-4B53-9635-A2527FC9BE80}" type="TxLink">
            <a:rPr lang="en-US" sz="900" b="0" i="0" u="none" strike="noStrike">
              <a:solidFill>
                <a:schemeClr val="tx2">
                  <a:lumMod val="75000"/>
                </a:schemeClr>
              </a:solidFill>
              <a:latin typeface="Calibri Light" panose="020F0302020204030204" pitchFamily="34" charset="0"/>
              <a:cs typeface="Calibri Light" panose="020F0302020204030204" pitchFamily="34" charset="0"/>
            </a:rPr>
            <a:pPr algn="l"/>
            <a:t>Concurrence</a:t>
          </a:fld>
          <a:endParaRPr lang="de-CH" sz="900">
            <a:solidFill>
              <a:schemeClr val="tx2">
                <a:lumMod val="75000"/>
              </a:schemeClr>
            </a:solidFill>
            <a:latin typeface="Calibri Light" panose="020F0302020204030204" pitchFamily="34" charset="0"/>
            <a:cs typeface="Calibri Light" panose="020F0302020204030204" pitchFamily="34" charset="0"/>
          </a:endParaRPr>
        </a:p>
      </xdr:txBody>
    </xdr:sp>
    <xdr:clientData/>
  </xdr:twoCellAnchor>
  <xdr:twoCellAnchor>
    <xdr:from>
      <xdr:col>0</xdr:col>
      <xdr:colOff>76200</xdr:colOff>
      <xdr:row>3</xdr:row>
      <xdr:rowOff>771525</xdr:rowOff>
    </xdr:from>
    <xdr:to>
      <xdr:col>0</xdr:col>
      <xdr:colOff>400200</xdr:colOff>
      <xdr:row>3</xdr:row>
      <xdr:rowOff>1096990</xdr:rowOff>
    </xdr:to>
    <xdr:grpSp>
      <xdr:nvGrpSpPr>
        <xdr:cNvPr id="54" name="Gruppieren 53">
          <a:hlinkClick xmlns:r="http://schemas.openxmlformats.org/officeDocument/2006/relationships" r:id="rId16"/>
          <a:extLst>
            <a:ext uri="{FF2B5EF4-FFF2-40B4-BE49-F238E27FC236}">
              <a16:creationId xmlns:a16="http://schemas.microsoft.com/office/drawing/2014/main" id="{00000000-0008-0000-0F00-000036000000}"/>
            </a:ext>
          </a:extLst>
        </xdr:cNvPr>
        <xdr:cNvGrpSpPr/>
      </xdr:nvGrpSpPr>
      <xdr:grpSpPr>
        <a:xfrm>
          <a:off x="76200" y="1510665"/>
          <a:ext cx="324000" cy="325465"/>
          <a:chOff x="12020550" y="2171700"/>
          <a:chExt cx="324000" cy="325465"/>
        </a:xfrm>
      </xdr:grpSpPr>
      <xdr:sp macro="" textlink="">
        <xdr:nvSpPr>
          <xdr:cNvPr id="55" name="Rechteck 54">
            <a:extLst>
              <a:ext uri="{FF2B5EF4-FFF2-40B4-BE49-F238E27FC236}">
                <a16:creationId xmlns:a16="http://schemas.microsoft.com/office/drawing/2014/main" id="{00000000-0008-0000-0F00-000037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56" name="Pfeil nach rechts 55">
            <a:extLst>
              <a:ext uri="{FF2B5EF4-FFF2-40B4-BE49-F238E27FC236}">
                <a16:creationId xmlns:a16="http://schemas.microsoft.com/office/drawing/2014/main" id="{00000000-0008-0000-0F00-000038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0</xdr:col>
      <xdr:colOff>76200</xdr:colOff>
      <xdr:row>3</xdr:row>
      <xdr:rowOff>1129476</xdr:rowOff>
    </xdr:from>
    <xdr:to>
      <xdr:col>0</xdr:col>
      <xdr:colOff>623889</xdr:colOff>
      <xdr:row>3</xdr:row>
      <xdr:rowOff>1352550</xdr:rowOff>
    </xdr:to>
    <xdr:sp macro="" textlink="' '!A20">
      <xdr:nvSpPr>
        <xdr:cNvPr id="57" name="Textfeld 56">
          <a:extLst>
            <a:ext uri="{FF2B5EF4-FFF2-40B4-BE49-F238E27FC236}">
              <a16:creationId xmlns:a16="http://schemas.microsoft.com/office/drawing/2014/main" id="{00000000-0008-0000-0F00-000039000000}"/>
            </a:ext>
          </a:extLst>
        </xdr:cNvPr>
        <xdr:cNvSpPr txBox="1"/>
      </xdr:nvSpPr>
      <xdr:spPr>
        <a:xfrm>
          <a:off x="76200" y="1958151"/>
          <a:ext cx="547689" cy="2230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marL="0" indent="0" algn="l"/>
          <a:fld id="{C22D8162-3D41-4FAC-A031-BCBEC7B3EF7C}" type="TxLink">
            <a:rPr lang="en-US" sz="900" b="0" i="0" u="none" strike="noStrike">
              <a:solidFill>
                <a:srgbClr val="000000"/>
              </a:solidFill>
              <a:latin typeface="Calibri Light" panose="020F0302020204030204" pitchFamily="34" charset="0"/>
              <a:ea typeface="+mn-ea"/>
              <a:cs typeface="Calibri Light" panose="020F0302020204030204" pitchFamily="34" charset="0"/>
            </a:rPr>
            <a:pPr marL="0" indent="0" algn="l"/>
            <a:t>Tendances</a:t>
          </a:fld>
          <a:endParaRPr lang="de-CH" sz="900" b="0" i="0" u="none" strike="noStrike">
            <a:solidFill>
              <a:schemeClr val="tx2">
                <a:lumMod val="75000"/>
              </a:schemeClr>
            </a:solidFill>
            <a:latin typeface="Calibri Light" panose="020F0302020204030204" pitchFamily="34" charset="0"/>
            <a:ea typeface="+mn-ea"/>
            <a:cs typeface="Calibri Light" panose="020F0302020204030204" pitchFamily="34" charset="0"/>
          </a:endParaRPr>
        </a:p>
      </xdr:txBody>
    </xdr:sp>
    <xdr:clientData/>
  </xdr:twoCellAnchor>
  <xdr:twoCellAnchor>
    <xdr:from>
      <xdr:col>0</xdr:col>
      <xdr:colOff>76200</xdr:colOff>
      <xdr:row>3</xdr:row>
      <xdr:rowOff>1333500</xdr:rowOff>
    </xdr:from>
    <xdr:to>
      <xdr:col>0</xdr:col>
      <xdr:colOff>400200</xdr:colOff>
      <xdr:row>4</xdr:row>
      <xdr:rowOff>134965</xdr:rowOff>
    </xdr:to>
    <xdr:grpSp>
      <xdr:nvGrpSpPr>
        <xdr:cNvPr id="58" name="Gruppieren 57">
          <a:hlinkClick xmlns:r="http://schemas.openxmlformats.org/officeDocument/2006/relationships" r:id="rId17"/>
          <a:extLst>
            <a:ext uri="{FF2B5EF4-FFF2-40B4-BE49-F238E27FC236}">
              <a16:creationId xmlns:a16="http://schemas.microsoft.com/office/drawing/2014/main" id="{00000000-0008-0000-0F00-00003A000000}"/>
            </a:ext>
          </a:extLst>
        </xdr:cNvPr>
        <xdr:cNvGrpSpPr/>
      </xdr:nvGrpSpPr>
      <xdr:grpSpPr>
        <a:xfrm>
          <a:off x="76200" y="2072640"/>
          <a:ext cx="324000" cy="325465"/>
          <a:chOff x="12020550" y="2171700"/>
          <a:chExt cx="324000" cy="325465"/>
        </a:xfrm>
      </xdr:grpSpPr>
      <xdr:sp macro="" textlink="">
        <xdr:nvSpPr>
          <xdr:cNvPr id="59" name="Rechteck 58">
            <a:extLst>
              <a:ext uri="{FF2B5EF4-FFF2-40B4-BE49-F238E27FC236}">
                <a16:creationId xmlns:a16="http://schemas.microsoft.com/office/drawing/2014/main" id="{00000000-0008-0000-0F00-00003B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60" name="Pfeil nach rechts 59">
            <a:extLst>
              <a:ext uri="{FF2B5EF4-FFF2-40B4-BE49-F238E27FC236}">
                <a16:creationId xmlns:a16="http://schemas.microsoft.com/office/drawing/2014/main" id="{00000000-0008-0000-0F00-00003C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0</xdr:col>
      <xdr:colOff>76200</xdr:colOff>
      <xdr:row>4</xdr:row>
      <xdr:rowOff>167451</xdr:rowOff>
    </xdr:from>
    <xdr:to>
      <xdr:col>0</xdr:col>
      <xdr:colOff>438150</xdr:colOff>
      <xdr:row>5</xdr:row>
      <xdr:rowOff>133350</xdr:rowOff>
    </xdr:to>
    <xdr:sp macro="" textlink="' '!A49">
      <xdr:nvSpPr>
        <xdr:cNvPr id="61" name="Textfeld 60">
          <a:extLst>
            <a:ext uri="{FF2B5EF4-FFF2-40B4-BE49-F238E27FC236}">
              <a16:creationId xmlns:a16="http://schemas.microsoft.com/office/drawing/2014/main" id="{00000000-0008-0000-0F00-00003D000000}"/>
            </a:ext>
          </a:extLst>
        </xdr:cNvPr>
        <xdr:cNvSpPr txBox="1"/>
      </xdr:nvSpPr>
      <xdr:spPr>
        <a:xfrm>
          <a:off x="76200" y="2520126"/>
          <a:ext cx="361950" cy="1563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marL="0" indent="0" algn="l"/>
          <a:fld id="{D80C50CB-15BD-4859-8768-FB8C045A6BB7}" type="TxLink">
            <a:rPr lang="en-US" sz="900" b="0" i="0" u="none" strike="noStrike">
              <a:solidFill>
                <a:srgbClr val="000000"/>
              </a:solidFill>
              <a:latin typeface="Calibri Light" panose="020F0302020204030204" pitchFamily="34" charset="0"/>
              <a:ea typeface="+mn-ea"/>
              <a:cs typeface="Calibri Light" panose="020F0302020204030204" pitchFamily="34" charset="0"/>
            </a:rPr>
            <a:pPr marL="0" indent="0" algn="l"/>
            <a:t>DAS</a:t>
          </a:fld>
          <a:endParaRPr lang="de-CH" sz="900" b="0" i="0" u="none" strike="noStrike">
            <a:solidFill>
              <a:schemeClr val="tx2">
                <a:lumMod val="75000"/>
              </a:schemeClr>
            </a:solidFill>
            <a:latin typeface="Calibri Light" panose="020F0302020204030204" pitchFamily="34" charset="0"/>
            <a:ea typeface="+mn-ea"/>
            <a:cs typeface="Calibri Light" panose="020F0302020204030204" pitchFamily="34" charset="0"/>
          </a:endParaRPr>
        </a:p>
      </xdr:txBody>
    </xdr:sp>
    <xdr:clientData/>
  </xdr:twoCellAnchor>
  <xdr:twoCellAnchor>
    <xdr:from>
      <xdr:col>2</xdr:col>
      <xdr:colOff>1377431</xdr:colOff>
      <xdr:row>3</xdr:row>
      <xdr:rowOff>742950</xdr:rowOff>
    </xdr:from>
    <xdr:to>
      <xdr:col>3</xdr:col>
      <xdr:colOff>15357</xdr:colOff>
      <xdr:row>3</xdr:row>
      <xdr:rowOff>1009650</xdr:rowOff>
    </xdr:to>
    <xdr:sp macro="" textlink="$J$8">
      <xdr:nvSpPr>
        <xdr:cNvPr id="62" name="Rechteck 50">
          <a:extLst>
            <a:ext uri="{FF2B5EF4-FFF2-40B4-BE49-F238E27FC236}">
              <a16:creationId xmlns:a16="http://schemas.microsoft.com/office/drawing/2014/main" id="{00000000-0008-0000-0F00-00003E000000}"/>
            </a:ext>
          </a:extLst>
        </xdr:cNvPr>
        <xdr:cNvSpPr/>
      </xdr:nvSpPr>
      <xdr:spPr>
        <a:xfrm>
          <a:off x="2358506" y="1571625"/>
          <a:ext cx="571501" cy="266700"/>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algn="ctr"/>
          <a:fld id="{163F1D3A-6AE8-4BE7-82B7-9029726BE2C4}" type="TxLink">
            <a:rPr lang="en-US" sz="1600" b="0" i="0" u="none" strike="noStrike" baseline="0">
              <a:solidFill>
                <a:schemeClr val="tx2"/>
              </a:solidFill>
              <a:latin typeface="Calibri Light" panose="020F0302020204030204" pitchFamily="34" charset="0"/>
              <a:cs typeface="Calibri Light" panose="020F0302020204030204" pitchFamily="34" charset="0"/>
            </a:rPr>
            <a:pPr algn="ctr"/>
            <a:t>10%</a:t>
          </a:fld>
          <a:endParaRPr lang="de-CH" sz="1600" baseline="0">
            <a:solidFill>
              <a:schemeClr val="tx2"/>
            </a:solidFill>
            <a:latin typeface="Calibri Light" panose="020F0302020204030204" pitchFamily="34" charset="0"/>
            <a:cs typeface="Calibri Light" panose="020F0302020204030204" pitchFamily="34" charset="0"/>
          </a:endParaRPr>
        </a:p>
      </xdr:txBody>
    </xdr:sp>
    <xdr:clientData/>
  </xdr:twoCellAnchor>
  <xdr:twoCellAnchor>
    <xdr:from>
      <xdr:col>2</xdr:col>
      <xdr:colOff>66675</xdr:colOff>
      <xdr:row>3</xdr:row>
      <xdr:rowOff>742950</xdr:rowOff>
    </xdr:from>
    <xdr:to>
      <xdr:col>2</xdr:col>
      <xdr:colOff>638176</xdr:colOff>
      <xdr:row>3</xdr:row>
      <xdr:rowOff>1009650</xdr:rowOff>
    </xdr:to>
    <xdr:sp macro="" textlink="$J$7">
      <xdr:nvSpPr>
        <xdr:cNvPr id="63" name="Rechteck 51">
          <a:extLst>
            <a:ext uri="{FF2B5EF4-FFF2-40B4-BE49-F238E27FC236}">
              <a16:creationId xmlns:a16="http://schemas.microsoft.com/office/drawing/2014/main" id="{00000000-0008-0000-0F00-00003F000000}"/>
            </a:ext>
          </a:extLst>
        </xdr:cNvPr>
        <xdr:cNvSpPr/>
      </xdr:nvSpPr>
      <xdr:spPr>
        <a:xfrm>
          <a:off x="1047750" y="1571625"/>
          <a:ext cx="571501" cy="266700"/>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5BF9AE50-75C6-4A78-A635-D1F9F9E5CB87}" type="TxLink">
            <a:rPr lang="en-US" sz="1600" b="0" i="0" u="none" strike="noStrike" baseline="0">
              <a:solidFill>
                <a:schemeClr val="tx2"/>
              </a:solidFill>
              <a:latin typeface="Calibri Light" panose="020F0302020204030204" pitchFamily="34" charset="0"/>
              <a:ea typeface="+mn-ea"/>
              <a:cs typeface="Calibri Light" panose="020F0302020204030204" pitchFamily="34" charset="0"/>
            </a:rPr>
            <a:pPr marL="0" indent="0" algn="ctr"/>
            <a:t>30%</a:t>
          </a:fld>
          <a:endParaRPr lang="de-CH" sz="1600" b="0" i="0" u="none" strike="noStrike" baseline="0">
            <a:solidFill>
              <a:schemeClr val="tx2"/>
            </a:solidFill>
            <a:latin typeface="Calibri Light" panose="020F0302020204030204" pitchFamily="34" charset="0"/>
            <a:ea typeface="+mn-ea"/>
            <a:cs typeface="Calibri Light" panose="020F0302020204030204" pitchFamily="34" charset="0"/>
          </a:endParaRPr>
        </a:p>
      </xdr:txBody>
    </xdr:sp>
    <xdr:clientData/>
  </xdr:twoCellAnchor>
  <xdr:twoCellAnchor>
    <xdr:from>
      <xdr:col>3</xdr:col>
      <xdr:colOff>778957</xdr:colOff>
      <xdr:row>3</xdr:row>
      <xdr:rowOff>742950</xdr:rowOff>
    </xdr:from>
    <xdr:to>
      <xdr:col>3</xdr:col>
      <xdr:colOff>1350458</xdr:colOff>
      <xdr:row>3</xdr:row>
      <xdr:rowOff>1009650</xdr:rowOff>
    </xdr:to>
    <xdr:sp macro="" textlink="$J$9">
      <xdr:nvSpPr>
        <xdr:cNvPr id="64" name="Rechteck 54">
          <a:extLst>
            <a:ext uri="{FF2B5EF4-FFF2-40B4-BE49-F238E27FC236}">
              <a16:creationId xmlns:a16="http://schemas.microsoft.com/office/drawing/2014/main" id="{00000000-0008-0000-0F00-000040000000}"/>
            </a:ext>
          </a:extLst>
        </xdr:cNvPr>
        <xdr:cNvSpPr/>
      </xdr:nvSpPr>
      <xdr:spPr>
        <a:xfrm>
          <a:off x="3693607" y="1571625"/>
          <a:ext cx="571501" cy="266700"/>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7C87458B-271E-4944-9A71-9AA49DCDF50B}" type="TxLink">
            <a:rPr lang="en-US" sz="1600" b="0" i="0" u="none" strike="noStrike" baseline="0">
              <a:solidFill>
                <a:schemeClr val="tx2"/>
              </a:solidFill>
              <a:latin typeface="Calibri Light" panose="020F0302020204030204" pitchFamily="34" charset="0"/>
              <a:ea typeface="+mn-ea"/>
              <a:cs typeface="Calibri Light" panose="020F0302020204030204" pitchFamily="34" charset="0"/>
            </a:rPr>
            <a:pPr marL="0" indent="0" algn="ctr"/>
            <a:t>30%</a:t>
          </a:fld>
          <a:endParaRPr lang="de-CH" sz="1600" b="0" i="0" u="none" strike="noStrike" baseline="0">
            <a:solidFill>
              <a:schemeClr val="tx2"/>
            </a:solidFill>
            <a:latin typeface="Calibri Light" panose="020F0302020204030204" pitchFamily="34" charset="0"/>
            <a:ea typeface="+mn-ea"/>
            <a:cs typeface="Calibri Light" panose="020F0302020204030204" pitchFamily="34" charset="0"/>
          </a:endParaRPr>
        </a:p>
      </xdr:txBody>
    </xdr:sp>
    <xdr:clientData/>
  </xdr:twoCellAnchor>
  <xdr:twoCellAnchor>
    <xdr:from>
      <xdr:col>3</xdr:col>
      <xdr:colOff>2092227</xdr:colOff>
      <xdr:row>3</xdr:row>
      <xdr:rowOff>742950</xdr:rowOff>
    </xdr:from>
    <xdr:to>
      <xdr:col>4</xdr:col>
      <xdr:colOff>501553</xdr:colOff>
      <xdr:row>3</xdr:row>
      <xdr:rowOff>1009650</xdr:rowOff>
    </xdr:to>
    <xdr:sp macro="" textlink="$J$10">
      <xdr:nvSpPr>
        <xdr:cNvPr id="65" name="Rechteck 55">
          <a:extLst>
            <a:ext uri="{FF2B5EF4-FFF2-40B4-BE49-F238E27FC236}">
              <a16:creationId xmlns:a16="http://schemas.microsoft.com/office/drawing/2014/main" id="{00000000-0008-0000-0F00-000041000000}"/>
            </a:ext>
          </a:extLst>
        </xdr:cNvPr>
        <xdr:cNvSpPr/>
      </xdr:nvSpPr>
      <xdr:spPr>
        <a:xfrm>
          <a:off x="5006877" y="1571625"/>
          <a:ext cx="571501" cy="266700"/>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6B2F1FEA-7177-48CC-B4E9-8F47D68C1F7B}" type="TxLink">
            <a:rPr lang="en-US" sz="1600" b="0" i="0" u="none" strike="noStrike" baseline="0">
              <a:solidFill>
                <a:schemeClr val="tx2"/>
              </a:solidFill>
              <a:latin typeface="Calibri Light" panose="020F0302020204030204" pitchFamily="34" charset="0"/>
              <a:ea typeface="+mn-ea"/>
              <a:cs typeface="Calibri Light" panose="020F0302020204030204" pitchFamily="34" charset="0"/>
            </a:rPr>
            <a:pPr marL="0" indent="0" algn="ctr"/>
            <a:t>40%</a:t>
          </a:fld>
          <a:endParaRPr lang="de-CH" sz="1600" b="0" i="0" u="none" strike="noStrike" baseline="0">
            <a:solidFill>
              <a:schemeClr val="tx2"/>
            </a:solidFill>
            <a:latin typeface="Calibri Light" panose="020F0302020204030204" pitchFamily="34" charset="0"/>
            <a:ea typeface="+mn-ea"/>
            <a:cs typeface="Calibri Light" panose="020F0302020204030204" pitchFamily="34" charset="0"/>
          </a:endParaRPr>
        </a:p>
      </xdr:txBody>
    </xdr:sp>
    <xdr:clientData/>
  </xdr:twoCellAnchor>
  <xdr:twoCellAnchor>
    <xdr:from>
      <xdr:col>5</xdr:col>
      <xdr:colOff>128216</xdr:colOff>
      <xdr:row>3</xdr:row>
      <xdr:rowOff>742950</xdr:rowOff>
    </xdr:from>
    <xdr:to>
      <xdr:col>5</xdr:col>
      <xdr:colOff>699717</xdr:colOff>
      <xdr:row>3</xdr:row>
      <xdr:rowOff>1009650</xdr:rowOff>
    </xdr:to>
    <xdr:sp macro="" textlink="$J$11">
      <xdr:nvSpPr>
        <xdr:cNvPr id="66" name="Rechteck 56">
          <a:extLst>
            <a:ext uri="{FF2B5EF4-FFF2-40B4-BE49-F238E27FC236}">
              <a16:creationId xmlns:a16="http://schemas.microsoft.com/office/drawing/2014/main" id="{00000000-0008-0000-0F00-000042000000}"/>
            </a:ext>
          </a:extLst>
        </xdr:cNvPr>
        <xdr:cNvSpPr/>
      </xdr:nvSpPr>
      <xdr:spPr>
        <a:xfrm>
          <a:off x="6328991" y="1571625"/>
          <a:ext cx="571501" cy="266700"/>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6CC78390-4DBD-41CF-B14B-89FDB27AA86C}" type="TxLink">
            <a:rPr lang="en-US" sz="1600" b="0" i="0" u="none" strike="noStrike" baseline="0">
              <a:solidFill>
                <a:schemeClr val="tx2"/>
              </a:solidFill>
              <a:latin typeface="Calibri Light" panose="020F0302020204030204" pitchFamily="34" charset="0"/>
              <a:ea typeface="+mn-ea"/>
              <a:cs typeface="Calibri Light" panose="020F0302020204030204" pitchFamily="34" charset="0"/>
            </a:rPr>
            <a:pPr marL="0" indent="0" algn="ctr"/>
            <a:t>50%</a:t>
          </a:fld>
          <a:endParaRPr lang="de-CH" sz="1600" b="0" i="0" u="none" strike="noStrike" baseline="0">
            <a:solidFill>
              <a:schemeClr val="tx2"/>
            </a:solidFill>
            <a:latin typeface="Calibri Light" panose="020F0302020204030204" pitchFamily="34" charset="0"/>
            <a:ea typeface="+mn-ea"/>
            <a:cs typeface="Calibri Light" panose="020F0302020204030204" pitchFamily="34" charset="0"/>
          </a:endParaRPr>
        </a:p>
      </xdr:txBody>
    </xdr:sp>
    <xdr:clientData/>
  </xdr:twoCellAnchor>
  <xdr:twoCellAnchor>
    <xdr:from>
      <xdr:col>6</xdr:col>
      <xdr:colOff>735542</xdr:colOff>
      <xdr:row>3</xdr:row>
      <xdr:rowOff>742950</xdr:rowOff>
    </xdr:from>
    <xdr:to>
      <xdr:col>7</xdr:col>
      <xdr:colOff>516468</xdr:colOff>
      <xdr:row>3</xdr:row>
      <xdr:rowOff>1009650</xdr:rowOff>
    </xdr:to>
    <xdr:sp macro="" textlink="$J$12">
      <xdr:nvSpPr>
        <xdr:cNvPr id="67" name="Rechteck 57">
          <a:extLst>
            <a:ext uri="{FF2B5EF4-FFF2-40B4-BE49-F238E27FC236}">
              <a16:creationId xmlns:a16="http://schemas.microsoft.com/office/drawing/2014/main" id="{00000000-0008-0000-0F00-000043000000}"/>
            </a:ext>
          </a:extLst>
        </xdr:cNvPr>
        <xdr:cNvSpPr/>
      </xdr:nvSpPr>
      <xdr:spPr>
        <a:xfrm>
          <a:off x="7650692" y="1571625"/>
          <a:ext cx="571501" cy="266700"/>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B9EDB2FD-2AED-4002-8EA0-73CECB6B7F9B}" type="TxLink">
            <a:rPr lang="en-US" sz="1600" b="0" i="0" u="none" strike="noStrike" baseline="0">
              <a:solidFill>
                <a:schemeClr val="tx2"/>
              </a:solidFill>
              <a:latin typeface="Calibri Light" panose="020F0302020204030204" pitchFamily="34" charset="0"/>
              <a:ea typeface="+mn-ea"/>
              <a:cs typeface="Calibri Light" panose="020F0302020204030204" pitchFamily="34" charset="0"/>
            </a:rPr>
            <a:pPr marL="0" indent="0" algn="ctr"/>
            <a:t>60%</a:t>
          </a:fld>
          <a:endParaRPr lang="de-CH" sz="1600" b="0" i="0" u="none" strike="noStrike" baseline="0">
            <a:solidFill>
              <a:schemeClr val="tx2"/>
            </a:solidFill>
            <a:latin typeface="Calibri Light" panose="020F0302020204030204" pitchFamily="34" charset="0"/>
            <a:ea typeface="+mn-ea"/>
            <a:cs typeface="Calibri Light" panose="020F0302020204030204" pitchFamily="34" charset="0"/>
          </a:endParaRPr>
        </a:p>
      </xdr:txBody>
    </xdr:sp>
    <xdr:clientData/>
  </xdr:twoCellAnchor>
  <xdr:twoCellAnchor>
    <xdr:from>
      <xdr:col>8</xdr:col>
      <xdr:colOff>698273</xdr:colOff>
      <xdr:row>3</xdr:row>
      <xdr:rowOff>742950</xdr:rowOff>
    </xdr:from>
    <xdr:to>
      <xdr:col>9</xdr:col>
      <xdr:colOff>193449</xdr:colOff>
      <xdr:row>3</xdr:row>
      <xdr:rowOff>1009650</xdr:rowOff>
    </xdr:to>
    <xdr:sp macro="" textlink="$J$13">
      <xdr:nvSpPr>
        <xdr:cNvPr id="68" name="Rechteck 58">
          <a:extLst>
            <a:ext uri="{FF2B5EF4-FFF2-40B4-BE49-F238E27FC236}">
              <a16:creationId xmlns:a16="http://schemas.microsoft.com/office/drawing/2014/main" id="{00000000-0008-0000-0F00-000044000000}"/>
            </a:ext>
          </a:extLst>
        </xdr:cNvPr>
        <xdr:cNvSpPr/>
      </xdr:nvSpPr>
      <xdr:spPr>
        <a:xfrm>
          <a:off x="8975498" y="1571625"/>
          <a:ext cx="571501" cy="266700"/>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9D284FE7-AF16-4D1B-B1C2-C6C3AD8E0974}" type="TxLink">
            <a:rPr lang="en-US" sz="1600" b="0" i="0" u="none" strike="noStrike" baseline="0">
              <a:solidFill>
                <a:schemeClr val="tx2"/>
              </a:solidFill>
              <a:latin typeface="Calibri Light" panose="020F0302020204030204" pitchFamily="34" charset="0"/>
              <a:ea typeface="+mn-ea"/>
              <a:cs typeface="Calibri Light" panose="020F0302020204030204" pitchFamily="34" charset="0"/>
            </a:rPr>
            <a:pPr marL="0" indent="0" algn="ctr"/>
            <a:t>70%</a:t>
          </a:fld>
          <a:endParaRPr lang="de-CH" sz="1600" b="0" i="0" u="none" strike="noStrike" baseline="0">
            <a:solidFill>
              <a:schemeClr val="tx2"/>
            </a:solidFill>
            <a:latin typeface="Calibri Light" panose="020F0302020204030204" pitchFamily="34" charset="0"/>
            <a:ea typeface="+mn-ea"/>
            <a:cs typeface="Calibri Light" panose="020F0302020204030204" pitchFamily="34" charset="0"/>
          </a:endParaRPr>
        </a:p>
      </xdr:txBody>
    </xdr:sp>
    <xdr:clientData/>
  </xdr:twoCellAnchor>
  <xdr:twoCellAnchor>
    <xdr:from>
      <xdr:col>10</xdr:col>
      <xdr:colOff>184960</xdr:colOff>
      <xdr:row>3</xdr:row>
      <xdr:rowOff>742950</xdr:rowOff>
    </xdr:from>
    <xdr:to>
      <xdr:col>10</xdr:col>
      <xdr:colOff>756461</xdr:colOff>
      <xdr:row>3</xdr:row>
      <xdr:rowOff>1009650</xdr:rowOff>
    </xdr:to>
    <xdr:sp macro="" textlink="$J$14">
      <xdr:nvSpPr>
        <xdr:cNvPr id="69" name="Rechteck 59">
          <a:extLst>
            <a:ext uri="{FF2B5EF4-FFF2-40B4-BE49-F238E27FC236}">
              <a16:creationId xmlns:a16="http://schemas.microsoft.com/office/drawing/2014/main" id="{00000000-0008-0000-0F00-000045000000}"/>
            </a:ext>
          </a:extLst>
        </xdr:cNvPr>
        <xdr:cNvSpPr/>
      </xdr:nvSpPr>
      <xdr:spPr>
        <a:xfrm>
          <a:off x="10300510" y="1571625"/>
          <a:ext cx="571501" cy="266700"/>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62208BD7-C353-4840-B9CE-18B7518E3E24}" type="TxLink">
            <a:rPr lang="en-US" sz="1600" b="0" i="0" u="none" strike="noStrike" baseline="0">
              <a:solidFill>
                <a:schemeClr val="tx2"/>
              </a:solidFill>
              <a:latin typeface="Calibri Light" panose="020F0302020204030204" pitchFamily="34" charset="0"/>
              <a:ea typeface="+mn-ea"/>
              <a:cs typeface="Calibri Light" panose="020F0302020204030204" pitchFamily="34" charset="0"/>
            </a:rPr>
            <a:pPr marL="0" indent="0" algn="ctr"/>
            <a:t>75%</a:t>
          </a:fld>
          <a:endParaRPr lang="de-CH" sz="1600" b="0" i="0" u="none" strike="noStrike" baseline="0">
            <a:solidFill>
              <a:schemeClr val="tx2"/>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1</xdr:col>
      <xdr:colOff>66675</xdr:colOff>
      <xdr:row>16</xdr:row>
      <xdr:rowOff>57150</xdr:rowOff>
    </xdr:from>
    <xdr:to>
      <xdr:col>8</xdr:col>
      <xdr:colOff>762000</xdr:colOff>
      <xdr:row>49</xdr:row>
      <xdr:rowOff>180976</xdr:rowOff>
    </xdr:to>
    <xdr:graphicFrame macro="">
      <xdr:nvGraphicFramePr>
        <xdr:cNvPr id="25" name="Diagramm 24">
          <a:extLst>
            <a:ext uri="{FF2B5EF4-FFF2-40B4-BE49-F238E27FC236}">
              <a16:creationId xmlns:a16="http://schemas.microsoft.com/office/drawing/2014/main" id="{00000000-0008-0000-0F00-00001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mc:AlternateContent xmlns:mc="http://schemas.openxmlformats.org/markup-compatibility/2006">
    <mc:Choice xmlns:a14="http://schemas.microsoft.com/office/drawing/2010/main" Requires="a14">
      <xdr:twoCellAnchor editAs="oneCell">
        <xdr:from>
          <xdr:col>8</xdr:col>
          <xdr:colOff>746760</xdr:colOff>
          <xdr:row>0</xdr:row>
          <xdr:rowOff>0</xdr:rowOff>
        </xdr:from>
        <xdr:to>
          <xdr:col>11</xdr:col>
          <xdr:colOff>5715</xdr:colOff>
          <xdr:row>0</xdr:row>
          <xdr:rowOff>533400</xdr:rowOff>
        </xdr:to>
        <xdr:pic>
          <xdr:nvPicPr>
            <xdr:cNvPr id="70" name="Grafik 59">
              <a:extLst>
                <a:ext uri="{FF2B5EF4-FFF2-40B4-BE49-F238E27FC236}">
                  <a16:creationId xmlns:a16="http://schemas.microsoft.com/office/drawing/2014/main" id="{00000000-0008-0000-0F00-000046000000}"/>
                </a:ext>
              </a:extLst>
            </xdr:cNvPr>
            <xdr:cNvPicPr>
              <a:picLocks noChangeAspect="1" noChangeArrowheads="1"/>
              <a:extLst>
                <a:ext uri="{84589F7E-364E-4C9E-8A38-B11213B215E9}">
                  <a14:cameraTool cellRange="Logo!$D$6" spid="_x0000_s409626"/>
                </a:ext>
              </a:extLst>
            </xdr:cNvPicPr>
          </xdr:nvPicPr>
          <xdr:blipFill>
            <a:blip xmlns:r="http://schemas.openxmlformats.org/officeDocument/2006/relationships" r:embed="rId19"/>
            <a:srcRect/>
            <a:stretch>
              <a:fillRect/>
            </a:stretch>
          </xdr:blipFill>
          <xdr:spPr bwMode="auto">
            <a:xfrm>
              <a:off x="9288780" y="0"/>
              <a:ext cx="2268855" cy="533400"/>
            </a:xfrm>
            <a:prstGeom prst="rect">
              <a:avLst/>
            </a:prstGeom>
            <a:solidFill>
              <a:schemeClr val="bg1"/>
            </a:solidFill>
            <a:ln w="9525">
              <a:noFill/>
              <a:miter lim="800000"/>
              <a:headEnd/>
              <a:tailEnd/>
            </a:ln>
          </xdr:spPr>
        </xdr:pic>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absolute">
    <xdr:from>
      <xdr:col>4</xdr:col>
      <xdr:colOff>190499</xdr:colOff>
      <xdr:row>0</xdr:row>
      <xdr:rowOff>514350</xdr:rowOff>
    </xdr:from>
    <xdr:to>
      <xdr:col>9</xdr:col>
      <xdr:colOff>885824</xdr:colOff>
      <xdr:row>20</xdr:row>
      <xdr:rowOff>300990</xdr:rowOff>
    </xdr:to>
    <xdr:graphicFrame macro="">
      <xdr:nvGraphicFramePr>
        <xdr:cNvPr id="3" name="Diagramm 2">
          <a:extLst>
            <a:ext uri="{FF2B5EF4-FFF2-40B4-BE49-F238E27FC236}">
              <a16:creationId xmlns:a16="http://schemas.microsoft.com/office/drawing/2014/main" id="{00000000-0008-0000-10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1774519</xdr:colOff>
      <xdr:row>7</xdr:row>
      <xdr:rowOff>96219</xdr:rowOff>
    </xdr:from>
    <xdr:to>
      <xdr:col>3</xdr:col>
      <xdr:colOff>876481</xdr:colOff>
      <xdr:row>9</xdr:row>
      <xdr:rowOff>35088</xdr:rowOff>
    </xdr:to>
    <xdr:sp macro="" textlink="">
      <xdr:nvSpPr>
        <xdr:cNvPr id="37" name="Pfeil nach rechts 36">
          <a:extLst>
            <a:ext uri="{FF2B5EF4-FFF2-40B4-BE49-F238E27FC236}">
              <a16:creationId xmlns:a16="http://schemas.microsoft.com/office/drawing/2014/main" id="{00000000-0008-0000-1000-000025000000}"/>
            </a:ext>
          </a:extLst>
        </xdr:cNvPr>
        <xdr:cNvSpPr/>
      </xdr:nvSpPr>
      <xdr:spPr>
        <a:xfrm rot="5400000">
          <a:off x="2808628" y="1376685"/>
          <a:ext cx="319869" cy="902187"/>
        </a:xfrm>
        <a:prstGeom prst="rightArrow">
          <a:avLst>
            <a:gd name="adj1" fmla="val 0"/>
            <a:gd name="adj2" fmla="val 176042"/>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de-CH" sz="1100">
            <a:latin typeface="Calibri Light" panose="020F0302020204030204" pitchFamily="34" charset="0"/>
            <a:cs typeface="Calibri Light" panose="020F0302020204030204" pitchFamily="34" charset="0"/>
          </a:endParaRPr>
        </a:p>
      </xdr:txBody>
    </xdr:sp>
    <xdr:clientData/>
  </xdr:twoCellAnchor>
  <xdr:twoCellAnchor>
    <xdr:from>
      <xdr:col>2</xdr:col>
      <xdr:colOff>1584005</xdr:colOff>
      <xdr:row>2</xdr:row>
      <xdr:rowOff>200025</xdr:rowOff>
    </xdr:from>
    <xdr:to>
      <xdr:col>3</xdr:col>
      <xdr:colOff>1087575</xdr:colOff>
      <xdr:row>5</xdr:row>
      <xdr:rowOff>90718</xdr:rowOff>
    </xdr:to>
    <xdr:sp macro="" textlink="' '!A90">
      <xdr:nvSpPr>
        <xdr:cNvPr id="38" name="Abgerundetes Rechteck 2">
          <a:hlinkClick xmlns:r="http://schemas.openxmlformats.org/officeDocument/2006/relationships" r:id="rId2" tooltip="Potentielle Mitbewerber"/>
          <a:extLst>
            <a:ext uri="{FF2B5EF4-FFF2-40B4-BE49-F238E27FC236}">
              <a16:creationId xmlns:a16="http://schemas.microsoft.com/office/drawing/2014/main" id="{00000000-0008-0000-1000-000026000000}"/>
            </a:ext>
          </a:extLst>
        </xdr:cNvPr>
        <xdr:cNvSpPr/>
      </xdr:nvSpPr>
      <xdr:spPr>
        <a:xfrm>
          <a:off x="2326955" y="742950"/>
          <a:ext cx="1303795" cy="538393"/>
        </a:xfrm>
        <a:prstGeom prst="roundRect">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fld id="{64ED00D8-EC3A-4338-A6A0-B8C36FFA98EC}" type="TxLink">
            <a:rPr lang="de-CH" sz="1100" b="0">
              <a:latin typeface="Calibri Light" panose="020F0302020204030204" pitchFamily="34" charset="0"/>
              <a:cs typeface="Calibri Light" panose="020F0302020204030204" pitchFamily="34" charset="0"/>
            </a:rPr>
            <a:pPr algn="ctr"/>
            <a:t>Menace de nouv. entrants</a:t>
          </a:fld>
          <a:endParaRPr lang="de-CH" sz="1100" b="0">
            <a:latin typeface="Calibri Light" panose="020F0302020204030204" pitchFamily="34" charset="0"/>
            <a:cs typeface="Calibri Light" panose="020F0302020204030204" pitchFamily="34" charset="0"/>
          </a:endParaRPr>
        </a:p>
      </xdr:txBody>
    </xdr:sp>
    <xdr:clientData/>
  </xdr:twoCellAnchor>
  <xdr:twoCellAnchor>
    <xdr:from>
      <xdr:col>2</xdr:col>
      <xdr:colOff>1677815</xdr:colOff>
      <xdr:row>6</xdr:row>
      <xdr:rowOff>6729</xdr:rowOff>
    </xdr:from>
    <xdr:to>
      <xdr:col>3</xdr:col>
      <xdr:colOff>977438</xdr:colOff>
      <xdr:row>6</xdr:row>
      <xdr:rowOff>152247</xdr:rowOff>
    </xdr:to>
    <xdr:grpSp>
      <xdr:nvGrpSpPr>
        <xdr:cNvPr id="39" name="Gruppieren 38">
          <a:extLst>
            <a:ext uri="{FF2B5EF4-FFF2-40B4-BE49-F238E27FC236}">
              <a16:creationId xmlns:a16="http://schemas.microsoft.com/office/drawing/2014/main" id="{00000000-0008-0000-1000-000027000000}"/>
            </a:ext>
          </a:extLst>
        </xdr:cNvPr>
        <xdr:cNvGrpSpPr/>
      </xdr:nvGrpSpPr>
      <xdr:grpSpPr>
        <a:xfrm>
          <a:off x="2439815" y="1385949"/>
          <a:ext cx="1151283" cy="145518"/>
          <a:chOff x="492917" y="1313089"/>
          <a:chExt cx="860818" cy="229961"/>
        </a:xfrm>
      </xdr:grpSpPr>
      <xdr:sp macro="" textlink="$I$23">
        <xdr:nvSpPr>
          <xdr:cNvPr id="40" name="Abgerundetes Rechteck 39">
            <a:extLst>
              <a:ext uri="{FF2B5EF4-FFF2-40B4-BE49-F238E27FC236}">
                <a16:creationId xmlns:a16="http://schemas.microsoft.com/office/drawing/2014/main" id="{00000000-0008-0000-1000-000028000000}"/>
              </a:ext>
            </a:extLst>
          </xdr:cNvPr>
          <xdr:cNvSpPr/>
        </xdr:nvSpPr>
        <xdr:spPr>
          <a:xfrm>
            <a:off x="492917" y="1314450"/>
            <a:ext cx="228600" cy="228600"/>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340BA085-0B38-4146-93E3-FA72B3D115EC}"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24">
        <xdr:nvSpPr>
          <xdr:cNvPr id="41" name="Abgerundetes Rechteck 40">
            <a:extLst>
              <a:ext uri="{FF2B5EF4-FFF2-40B4-BE49-F238E27FC236}">
                <a16:creationId xmlns:a16="http://schemas.microsoft.com/office/drawing/2014/main" id="{00000000-0008-0000-1000-000029000000}"/>
              </a:ext>
            </a:extLst>
          </xdr:cNvPr>
          <xdr:cNvSpPr/>
        </xdr:nvSpPr>
        <xdr:spPr>
          <a:xfrm>
            <a:off x="812683" y="1314450"/>
            <a:ext cx="228600" cy="228600"/>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C284209D-0BD2-4C9E-814A-42D2E5799EEE}"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25">
        <xdr:nvSpPr>
          <xdr:cNvPr id="42" name="Abgerundetes Rechteck 41">
            <a:extLst>
              <a:ext uri="{FF2B5EF4-FFF2-40B4-BE49-F238E27FC236}">
                <a16:creationId xmlns:a16="http://schemas.microsoft.com/office/drawing/2014/main" id="{00000000-0008-0000-1000-00002A000000}"/>
              </a:ext>
            </a:extLst>
          </xdr:cNvPr>
          <xdr:cNvSpPr/>
        </xdr:nvSpPr>
        <xdr:spPr>
          <a:xfrm>
            <a:off x="1125135" y="1313089"/>
            <a:ext cx="228600" cy="228600"/>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1F07D52C-B5BA-410C-8278-BFF78D641365}" type="TxLink">
              <a:rPr lang="de-CH" sz="800">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grpSp>
    <xdr:clientData/>
  </xdr:twoCellAnchor>
  <xdr:twoCellAnchor>
    <xdr:from>
      <xdr:col>3</xdr:col>
      <xdr:colOff>1038114</xdr:colOff>
      <xdr:row>9</xdr:row>
      <xdr:rowOff>53173</xdr:rowOff>
    </xdr:from>
    <xdr:to>
      <xdr:col>3</xdr:col>
      <xdr:colOff>1377811</xdr:colOff>
      <xdr:row>13</xdr:row>
      <xdr:rowOff>140160</xdr:rowOff>
    </xdr:to>
    <xdr:sp macro="" textlink="">
      <xdr:nvSpPr>
        <xdr:cNvPr id="31" name="Pfeil nach rechts 30">
          <a:extLst>
            <a:ext uri="{FF2B5EF4-FFF2-40B4-BE49-F238E27FC236}">
              <a16:creationId xmlns:a16="http://schemas.microsoft.com/office/drawing/2014/main" id="{00000000-0008-0000-1000-00001F000000}"/>
            </a:ext>
          </a:extLst>
        </xdr:cNvPr>
        <xdr:cNvSpPr/>
      </xdr:nvSpPr>
      <xdr:spPr>
        <a:xfrm rot="10800000">
          <a:off x="3581289" y="2005798"/>
          <a:ext cx="339697" cy="848987"/>
        </a:xfrm>
        <a:prstGeom prst="rightArrow">
          <a:avLst>
            <a:gd name="adj1" fmla="val 50000"/>
            <a:gd name="adj2" fmla="val 100000"/>
          </a:avLst>
        </a:prstGeom>
      </xdr:spPr>
      <xdr:style>
        <a:lnRef idx="1">
          <a:schemeClr val="accent3"/>
        </a:lnRef>
        <a:fillRef idx="2">
          <a:schemeClr val="accent3"/>
        </a:fillRef>
        <a:effectRef idx="1">
          <a:schemeClr val="accent3"/>
        </a:effectRef>
        <a:fontRef idx="minor">
          <a:schemeClr val="dk1"/>
        </a:fontRef>
      </xdr:style>
      <xdr:txBody>
        <a:bodyPr vertOverflow="clip" rtlCol="0" anchor="ctr"/>
        <a:lstStyle/>
        <a:p>
          <a:pPr algn="ctr"/>
          <a:endParaRPr lang="de-CH" sz="1100">
            <a:latin typeface="Calibri Light" panose="020F0302020204030204" pitchFamily="34" charset="0"/>
            <a:cs typeface="Calibri Light" panose="020F0302020204030204" pitchFamily="34" charset="0"/>
          </a:endParaRPr>
        </a:p>
      </xdr:txBody>
    </xdr:sp>
    <xdr:clientData/>
  </xdr:twoCellAnchor>
  <xdr:twoCellAnchor>
    <xdr:from>
      <xdr:col>3</xdr:col>
      <xdr:colOff>1934705</xdr:colOff>
      <xdr:row>10</xdr:row>
      <xdr:rowOff>14097</xdr:rowOff>
    </xdr:from>
    <xdr:to>
      <xdr:col>4</xdr:col>
      <xdr:colOff>552450</xdr:colOff>
      <xdr:row>12</xdr:row>
      <xdr:rowOff>177068</xdr:rowOff>
    </xdr:to>
    <xdr:sp macro="" textlink="' '!A92">
      <xdr:nvSpPr>
        <xdr:cNvPr id="32" name="Abgerundetes Rechteck 3">
          <a:hlinkClick xmlns:r="http://schemas.openxmlformats.org/officeDocument/2006/relationships" r:id="rId3" tooltip="Kunden"/>
          <a:extLst>
            <a:ext uri="{FF2B5EF4-FFF2-40B4-BE49-F238E27FC236}">
              <a16:creationId xmlns:a16="http://schemas.microsoft.com/office/drawing/2014/main" id="{00000000-0008-0000-1000-000020000000}"/>
            </a:ext>
          </a:extLst>
        </xdr:cNvPr>
        <xdr:cNvSpPr/>
      </xdr:nvSpPr>
      <xdr:spPr>
        <a:xfrm>
          <a:off x="4477880" y="2157222"/>
          <a:ext cx="1303795" cy="543971"/>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rtlCol="0" anchor="ctr"/>
        <a:lstStyle/>
        <a:p>
          <a:pPr algn="ctr"/>
          <a:fld id="{A866B885-7417-479E-9DA4-689A31348A00}" type="TxLink">
            <a:rPr lang="de-CH" sz="1100" b="0">
              <a:latin typeface="Calibri Light" panose="020F0302020204030204" pitchFamily="34" charset="0"/>
              <a:cs typeface="Calibri Light" panose="020F0302020204030204" pitchFamily="34" charset="0"/>
            </a:rPr>
            <a:pPr algn="ctr"/>
            <a:t>Pouvoir de nég. clients</a:t>
          </a:fld>
          <a:endParaRPr lang="de-CH" sz="1100" b="0">
            <a:latin typeface="Calibri Light" panose="020F0302020204030204" pitchFamily="34" charset="0"/>
            <a:cs typeface="Calibri Light" panose="020F0302020204030204" pitchFamily="34" charset="0"/>
          </a:endParaRPr>
        </a:p>
      </xdr:txBody>
    </xdr:sp>
    <xdr:clientData/>
  </xdr:twoCellAnchor>
  <xdr:twoCellAnchor>
    <xdr:from>
      <xdr:col>3</xdr:col>
      <xdr:colOff>1516900</xdr:colOff>
      <xdr:row>9</xdr:row>
      <xdr:rowOff>177247</xdr:rowOff>
    </xdr:from>
    <xdr:to>
      <xdr:col>3</xdr:col>
      <xdr:colOff>1811645</xdr:colOff>
      <xdr:row>13</xdr:row>
      <xdr:rowOff>30689</xdr:rowOff>
    </xdr:to>
    <xdr:grpSp>
      <xdr:nvGrpSpPr>
        <xdr:cNvPr id="33" name="Gruppieren 32">
          <a:extLst>
            <a:ext uri="{FF2B5EF4-FFF2-40B4-BE49-F238E27FC236}">
              <a16:creationId xmlns:a16="http://schemas.microsoft.com/office/drawing/2014/main" id="{00000000-0008-0000-1000-000021000000}"/>
            </a:ext>
          </a:extLst>
        </xdr:cNvPr>
        <xdr:cNvGrpSpPr/>
      </xdr:nvGrpSpPr>
      <xdr:grpSpPr>
        <a:xfrm>
          <a:off x="4130560" y="2105107"/>
          <a:ext cx="294745" cy="584962"/>
          <a:chOff x="3790950" y="1448652"/>
          <a:chExt cx="289425" cy="609021"/>
        </a:xfrm>
      </xdr:grpSpPr>
      <xdr:sp macro="" textlink="$I$68">
        <xdr:nvSpPr>
          <xdr:cNvPr id="34" name="Abgerundetes Rechteck 33">
            <a:extLst>
              <a:ext uri="{FF2B5EF4-FFF2-40B4-BE49-F238E27FC236}">
                <a16:creationId xmlns:a16="http://schemas.microsoft.com/office/drawing/2014/main" id="{00000000-0008-0000-1000-000022000000}"/>
              </a:ext>
            </a:extLst>
          </xdr:cNvPr>
          <xdr:cNvSpPr/>
        </xdr:nvSpPr>
        <xdr:spPr>
          <a:xfrm>
            <a:off x="3790950" y="1448652"/>
            <a:ext cx="286806" cy="143148"/>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417C2ED2-E968-4318-BBED-1904EF79E7F4}"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69">
        <xdr:nvSpPr>
          <xdr:cNvPr id="35" name="Abgerundetes Rechteck 34">
            <a:extLst>
              <a:ext uri="{FF2B5EF4-FFF2-40B4-BE49-F238E27FC236}">
                <a16:creationId xmlns:a16="http://schemas.microsoft.com/office/drawing/2014/main" id="{00000000-0008-0000-1000-000023000000}"/>
              </a:ext>
            </a:extLst>
          </xdr:cNvPr>
          <xdr:cNvSpPr/>
        </xdr:nvSpPr>
        <xdr:spPr>
          <a:xfrm>
            <a:off x="3792085" y="1677252"/>
            <a:ext cx="286806" cy="143148"/>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F6A10812-B19A-4D69-B288-F65A3782FE37}"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70">
        <xdr:nvSpPr>
          <xdr:cNvPr id="36" name="Abgerundetes Rechteck 35">
            <a:extLst>
              <a:ext uri="{FF2B5EF4-FFF2-40B4-BE49-F238E27FC236}">
                <a16:creationId xmlns:a16="http://schemas.microsoft.com/office/drawing/2014/main" id="{00000000-0008-0000-1000-000024000000}"/>
              </a:ext>
            </a:extLst>
          </xdr:cNvPr>
          <xdr:cNvSpPr/>
        </xdr:nvSpPr>
        <xdr:spPr>
          <a:xfrm>
            <a:off x="3793569" y="1914525"/>
            <a:ext cx="286806" cy="143148"/>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984C3DF6-DECA-49D0-8DDF-CFBD792D4768}" type="TxLink">
              <a:rPr lang="de-CH" sz="800">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grpSp>
    <xdr:clientData/>
  </xdr:twoCellAnchor>
  <xdr:twoCellAnchor>
    <xdr:from>
      <xdr:col>2</xdr:col>
      <xdr:colOff>1777923</xdr:colOff>
      <xdr:row>14</xdr:row>
      <xdr:rowOff>30517</xdr:rowOff>
    </xdr:from>
    <xdr:to>
      <xdr:col>3</xdr:col>
      <xdr:colOff>880984</xdr:colOff>
      <xdr:row>15</xdr:row>
      <xdr:rowOff>168894</xdr:rowOff>
    </xdr:to>
    <xdr:sp macro="" textlink="">
      <xdr:nvSpPr>
        <xdr:cNvPr id="25" name="Pfeil nach rechts 10">
          <a:extLst>
            <a:ext uri="{FF2B5EF4-FFF2-40B4-BE49-F238E27FC236}">
              <a16:creationId xmlns:a16="http://schemas.microsoft.com/office/drawing/2014/main" id="{00000000-0008-0000-1000-000019000000}"/>
            </a:ext>
          </a:extLst>
        </xdr:cNvPr>
        <xdr:cNvSpPr/>
      </xdr:nvSpPr>
      <xdr:spPr>
        <a:xfrm rot="16200000">
          <a:off x="2808077" y="2648438"/>
          <a:ext cx="328877" cy="903286"/>
        </a:xfrm>
        <a:prstGeom prst="rightArrow">
          <a:avLst>
            <a:gd name="adj1" fmla="val 50000"/>
            <a:gd name="adj2" fmla="val 100000"/>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de-CH" sz="1100">
            <a:latin typeface="Calibri Light" panose="020F0302020204030204" pitchFamily="34" charset="0"/>
            <a:cs typeface="Calibri Light" panose="020F0302020204030204" pitchFamily="34" charset="0"/>
          </a:endParaRPr>
        </a:p>
      </xdr:txBody>
    </xdr:sp>
    <xdr:clientData/>
  </xdr:twoCellAnchor>
  <xdr:twoCellAnchor>
    <xdr:from>
      <xdr:col>2</xdr:col>
      <xdr:colOff>1584005</xdr:colOff>
      <xdr:row>17</xdr:row>
      <xdr:rowOff>122780</xdr:rowOff>
    </xdr:from>
    <xdr:to>
      <xdr:col>3</xdr:col>
      <xdr:colOff>1087575</xdr:colOff>
      <xdr:row>20</xdr:row>
      <xdr:rowOff>95251</xdr:rowOff>
    </xdr:to>
    <xdr:sp macro="" textlink="' '!A93">
      <xdr:nvSpPr>
        <xdr:cNvPr id="26" name="Abgerundetes Rechteck 4">
          <a:hlinkClick xmlns:r="http://schemas.openxmlformats.org/officeDocument/2006/relationships" r:id="rId4" tooltip="Ersatzprodukte"/>
          <a:extLst>
            <a:ext uri="{FF2B5EF4-FFF2-40B4-BE49-F238E27FC236}">
              <a16:creationId xmlns:a16="http://schemas.microsoft.com/office/drawing/2014/main" id="{00000000-0008-0000-1000-00001A000000}"/>
            </a:ext>
          </a:extLst>
        </xdr:cNvPr>
        <xdr:cNvSpPr/>
      </xdr:nvSpPr>
      <xdr:spPr>
        <a:xfrm>
          <a:off x="2326955" y="3599405"/>
          <a:ext cx="1303795" cy="543971"/>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fld id="{CD1774F3-7ADD-4705-9C16-14846739DB43}" type="TxLink">
            <a:rPr lang="de-CH" sz="1100" b="0">
              <a:latin typeface="Calibri Light" panose="020F0302020204030204" pitchFamily="34" charset="0"/>
              <a:cs typeface="Calibri Light" panose="020F0302020204030204" pitchFamily="34" charset="0"/>
            </a:rPr>
            <a:pPr algn="ctr"/>
            <a:t>Produits de substitution</a:t>
          </a:fld>
          <a:endParaRPr lang="de-CH" sz="1100" b="0">
            <a:latin typeface="Calibri Light" panose="020F0302020204030204" pitchFamily="34" charset="0"/>
            <a:cs typeface="Calibri Light" panose="020F0302020204030204" pitchFamily="34" charset="0"/>
          </a:endParaRPr>
        </a:p>
      </xdr:txBody>
    </xdr:sp>
    <xdr:clientData/>
  </xdr:twoCellAnchor>
  <xdr:twoCellAnchor>
    <xdr:from>
      <xdr:col>2</xdr:col>
      <xdr:colOff>1677815</xdr:colOff>
      <xdr:row>16</xdr:row>
      <xdr:rowOff>65315</xdr:rowOff>
    </xdr:from>
    <xdr:to>
      <xdr:col>3</xdr:col>
      <xdr:colOff>977438</xdr:colOff>
      <xdr:row>17</xdr:row>
      <xdr:rowOff>20333</xdr:rowOff>
    </xdr:to>
    <xdr:grpSp>
      <xdr:nvGrpSpPr>
        <xdr:cNvPr id="27" name="Gruppieren 26">
          <a:extLst>
            <a:ext uri="{FF2B5EF4-FFF2-40B4-BE49-F238E27FC236}">
              <a16:creationId xmlns:a16="http://schemas.microsoft.com/office/drawing/2014/main" id="{00000000-0008-0000-1000-00001B000000}"/>
            </a:ext>
          </a:extLst>
        </xdr:cNvPr>
        <xdr:cNvGrpSpPr/>
      </xdr:nvGrpSpPr>
      <xdr:grpSpPr>
        <a:xfrm>
          <a:off x="2439815" y="3273335"/>
          <a:ext cx="1151283" cy="137898"/>
          <a:chOff x="492917" y="1313089"/>
          <a:chExt cx="860818" cy="229961"/>
        </a:xfrm>
      </xdr:grpSpPr>
      <xdr:sp macro="" textlink="$I$38">
        <xdr:nvSpPr>
          <xdr:cNvPr id="28" name="Abgerundetes Rechteck 27">
            <a:extLst>
              <a:ext uri="{FF2B5EF4-FFF2-40B4-BE49-F238E27FC236}">
                <a16:creationId xmlns:a16="http://schemas.microsoft.com/office/drawing/2014/main" id="{00000000-0008-0000-1000-00001C000000}"/>
              </a:ext>
            </a:extLst>
          </xdr:cNvPr>
          <xdr:cNvSpPr/>
        </xdr:nvSpPr>
        <xdr:spPr>
          <a:xfrm>
            <a:off x="492917" y="1314450"/>
            <a:ext cx="228600" cy="228600"/>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BD73D8A7-AC45-4510-B614-B4C38A85C3A2}"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39">
        <xdr:nvSpPr>
          <xdr:cNvPr id="29" name="Abgerundetes Rechteck 28">
            <a:extLst>
              <a:ext uri="{FF2B5EF4-FFF2-40B4-BE49-F238E27FC236}">
                <a16:creationId xmlns:a16="http://schemas.microsoft.com/office/drawing/2014/main" id="{00000000-0008-0000-1000-00001D000000}"/>
              </a:ext>
            </a:extLst>
          </xdr:cNvPr>
          <xdr:cNvSpPr/>
        </xdr:nvSpPr>
        <xdr:spPr>
          <a:xfrm>
            <a:off x="812683" y="1314450"/>
            <a:ext cx="228600" cy="228600"/>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C2D1D30C-62B7-41EB-87B4-F07AEFFBE258}"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40">
        <xdr:nvSpPr>
          <xdr:cNvPr id="30" name="Abgerundetes Rechteck 29">
            <a:extLst>
              <a:ext uri="{FF2B5EF4-FFF2-40B4-BE49-F238E27FC236}">
                <a16:creationId xmlns:a16="http://schemas.microsoft.com/office/drawing/2014/main" id="{00000000-0008-0000-1000-00001E000000}"/>
              </a:ext>
            </a:extLst>
          </xdr:cNvPr>
          <xdr:cNvSpPr/>
        </xdr:nvSpPr>
        <xdr:spPr>
          <a:xfrm>
            <a:off x="1125135" y="1313089"/>
            <a:ext cx="228600" cy="228600"/>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7EF0C20C-C32F-4DA5-8356-7ECA318CD99D}"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grpSp>
    <xdr:clientData/>
  </xdr:twoCellAnchor>
  <xdr:twoCellAnchor>
    <xdr:from>
      <xdr:col>2</xdr:col>
      <xdr:colOff>1313044</xdr:colOff>
      <xdr:row>9</xdr:row>
      <xdr:rowOff>51006</xdr:rowOff>
    </xdr:from>
    <xdr:to>
      <xdr:col>2</xdr:col>
      <xdr:colOff>1657888</xdr:colOff>
      <xdr:row>13</xdr:row>
      <xdr:rowOff>137993</xdr:rowOff>
    </xdr:to>
    <xdr:sp macro="" textlink="">
      <xdr:nvSpPr>
        <xdr:cNvPr id="19" name="Pfeil nach rechts 7">
          <a:extLst>
            <a:ext uri="{FF2B5EF4-FFF2-40B4-BE49-F238E27FC236}">
              <a16:creationId xmlns:a16="http://schemas.microsoft.com/office/drawing/2014/main" id="{00000000-0008-0000-1000-000013000000}"/>
            </a:ext>
          </a:extLst>
        </xdr:cNvPr>
        <xdr:cNvSpPr/>
      </xdr:nvSpPr>
      <xdr:spPr>
        <a:xfrm>
          <a:off x="2055994" y="2003631"/>
          <a:ext cx="344844" cy="848987"/>
        </a:xfrm>
        <a:prstGeom prst="rightArrow">
          <a:avLst>
            <a:gd name="adj1" fmla="val 0"/>
            <a:gd name="adj2" fmla="val 100000"/>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endParaRPr lang="de-CH" sz="1100" b="1">
            <a:latin typeface="Calibri Light" panose="020F0302020204030204" pitchFamily="34" charset="0"/>
            <a:cs typeface="Calibri Light" panose="020F0302020204030204" pitchFamily="34" charset="0"/>
          </a:endParaRPr>
        </a:p>
      </xdr:txBody>
    </xdr:sp>
    <xdr:clientData/>
  </xdr:twoCellAnchor>
  <xdr:twoCellAnchor>
    <xdr:from>
      <xdr:col>0</xdr:col>
      <xdr:colOff>208989</xdr:colOff>
      <xdr:row>9</xdr:row>
      <xdr:rowOff>182121</xdr:rowOff>
    </xdr:from>
    <xdr:to>
      <xdr:col>2</xdr:col>
      <xdr:colOff>857201</xdr:colOff>
      <xdr:row>12</xdr:row>
      <xdr:rowOff>154592</xdr:rowOff>
    </xdr:to>
    <xdr:sp macro="" textlink="' '!A91">
      <xdr:nvSpPr>
        <xdr:cNvPr id="20" name="Abgerundetes Rechteck 19">
          <a:hlinkClick xmlns:r="http://schemas.openxmlformats.org/officeDocument/2006/relationships" r:id="rId5" tooltip="Zulieferer"/>
          <a:extLst>
            <a:ext uri="{FF2B5EF4-FFF2-40B4-BE49-F238E27FC236}">
              <a16:creationId xmlns:a16="http://schemas.microsoft.com/office/drawing/2014/main" id="{00000000-0008-0000-1000-000014000000}"/>
            </a:ext>
          </a:extLst>
        </xdr:cNvPr>
        <xdr:cNvSpPr/>
      </xdr:nvSpPr>
      <xdr:spPr>
        <a:xfrm>
          <a:off x="208989" y="2134746"/>
          <a:ext cx="1391162" cy="543971"/>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fld id="{F5466342-3A3B-4F01-BC7F-6748290CC97D}" type="TxLink">
            <a:rPr lang="de-CH" sz="1100" b="0">
              <a:latin typeface="Calibri Light" panose="020F0302020204030204" pitchFamily="34" charset="0"/>
              <a:cs typeface="Calibri Light" panose="020F0302020204030204" pitchFamily="34" charset="0"/>
            </a:rPr>
            <a:pPr algn="ctr"/>
            <a:t>Pouvoir de nég. fournisseurs</a:t>
          </a:fld>
          <a:endParaRPr lang="de-CH" sz="1100" b="0">
            <a:latin typeface="Calibri Light" panose="020F0302020204030204" pitchFamily="34" charset="0"/>
            <a:cs typeface="Calibri Light" panose="020F0302020204030204" pitchFamily="34" charset="0"/>
          </a:endParaRPr>
        </a:p>
      </xdr:txBody>
    </xdr:sp>
    <xdr:clientData/>
  </xdr:twoCellAnchor>
  <xdr:twoCellAnchor>
    <xdr:from>
      <xdr:col>2</xdr:col>
      <xdr:colOff>940612</xdr:colOff>
      <xdr:row>9</xdr:row>
      <xdr:rowOff>148370</xdr:rowOff>
    </xdr:from>
    <xdr:to>
      <xdr:col>2</xdr:col>
      <xdr:colOff>1235357</xdr:colOff>
      <xdr:row>13</xdr:row>
      <xdr:rowOff>1812</xdr:rowOff>
    </xdr:to>
    <xdr:grpSp>
      <xdr:nvGrpSpPr>
        <xdr:cNvPr id="21" name="Gruppieren 20">
          <a:extLst>
            <a:ext uri="{FF2B5EF4-FFF2-40B4-BE49-F238E27FC236}">
              <a16:creationId xmlns:a16="http://schemas.microsoft.com/office/drawing/2014/main" id="{00000000-0008-0000-1000-000015000000}"/>
            </a:ext>
          </a:extLst>
        </xdr:cNvPr>
        <xdr:cNvGrpSpPr/>
      </xdr:nvGrpSpPr>
      <xdr:grpSpPr>
        <a:xfrm>
          <a:off x="1702612" y="2076230"/>
          <a:ext cx="294745" cy="584962"/>
          <a:chOff x="3790950" y="1448652"/>
          <a:chExt cx="289425" cy="609021"/>
        </a:xfrm>
      </xdr:grpSpPr>
      <xdr:sp macro="" textlink="$I$53">
        <xdr:nvSpPr>
          <xdr:cNvPr id="22" name="Abgerundetes Rechteck 21">
            <a:extLst>
              <a:ext uri="{FF2B5EF4-FFF2-40B4-BE49-F238E27FC236}">
                <a16:creationId xmlns:a16="http://schemas.microsoft.com/office/drawing/2014/main" id="{00000000-0008-0000-1000-000016000000}"/>
              </a:ext>
            </a:extLst>
          </xdr:cNvPr>
          <xdr:cNvSpPr/>
        </xdr:nvSpPr>
        <xdr:spPr>
          <a:xfrm>
            <a:off x="3790950" y="1448652"/>
            <a:ext cx="286806" cy="143148"/>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C53DE0D1-7FBE-4ACF-A65E-5ACB780B22A9}"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54">
        <xdr:nvSpPr>
          <xdr:cNvPr id="23" name="Abgerundetes Rechteck 22">
            <a:extLst>
              <a:ext uri="{FF2B5EF4-FFF2-40B4-BE49-F238E27FC236}">
                <a16:creationId xmlns:a16="http://schemas.microsoft.com/office/drawing/2014/main" id="{00000000-0008-0000-1000-000017000000}"/>
              </a:ext>
            </a:extLst>
          </xdr:cNvPr>
          <xdr:cNvSpPr/>
        </xdr:nvSpPr>
        <xdr:spPr>
          <a:xfrm>
            <a:off x="3792085" y="1677252"/>
            <a:ext cx="286806" cy="143148"/>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26B4FD1F-133F-43F2-A94C-EC15842FF59B}"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55">
        <xdr:nvSpPr>
          <xdr:cNvPr id="24" name="Abgerundetes Rechteck 23">
            <a:extLst>
              <a:ext uri="{FF2B5EF4-FFF2-40B4-BE49-F238E27FC236}">
                <a16:creationId xmlns:a16="http://schemas.microsoft.com/office/drawing/2014/main" id="{00000000-0008-0000-1000-000018000000}"/>
              </a:ext>
            </a:extLst>
          </xdr:cNvPr>
          <xdr:cNvSpPr/>
        </xdr:nvSpPr>
        <xdr:spPr>
          <a:xfrm>
            <a:off x="3793569" y="1914525"/>
            <a:ext cx="286806" cy="143148"/>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8CF7855C-9466-4504-AC19-4FB233375FAF}" type="TxLink">
              <a:rPr lang="de-CH" sz="800">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grpSp>
    <xdr:clientData/>
  </xdr:twoCellAnchor>
  <xdr:twoCellAnchor>
    <xdr:from>
      <xdr:col>2</xdr:col>
      <xdr:colOff>1734692</xdr:colOff>
      <xdr:row>9</xdr:row>
      <xdr:rowOff>118635</xdr:rowOff>
    </xdr:from>
    <xdr:to>
      <xdr:col>3</xdr:col>
      <xdr:colOff>944597</xdr:colOff>
      <xdr:row>13</xdr:row>
      <xdr:rowOff>117043</xdr:rowOff>
    </xdr:to>
    <xdr:sp macro="" textlink="' '!A94">
      <xdr:nvSpPr>
        <xdr:cNvPr id="14" name="Abgerundetes Rechteck 13">
          <a:hlinkClick xmlns:r="http://schemas.openxmlformats.org/officeDocument/2006/relationships" r:id="rId6" tooltip="Mitbewerber / Rivalität"/>
          <a:extLst>
            <a:ext uri="{FF2B5EF4-FFF2-40B4-BE49-F238E27FC236}">
              <a16:creationId xmlns:a16="http://schemas.microsoft.com/office/drawing/2014/main" id="{00000000-0008-0000-1000-00000E000000}"/>
            </a:ext>
          </a:extLst>
        </xdr:cNvPr>
        <xdr:cNvSpPr/>
      </xdr:nvSpPr>
      <xdr:spPr>
        <a:xfrm>
          <a:off x="2477642" y="2071260"/>
          <a:ext cx="1010130" cy="760408"/>
        </a:xfrm>
        <a:prstGeom prst="roundRect">
          <a:avLst/>
        </a:prstGeom>
      </xdr:spPr>
      <xdr:style>
        <a:lnRef idx="1">
          <a:schemeClr val="accent4"/>
        </a:lnRef>
        <a:fillRef idx="2">
          <a:schemeClr val="accent4"/>
        </a:fillRef>
        <a:effectRef idx="1">
          <a:schemeClr val="accent4"/>
        </a:effectRef>
        <a:fontRef idx="minor">
          <a:schemeClr val="dk1"/>
        </a:fontRef>
      </xdr:style>
      <xdr:txBody>
        <a:bodyPr vertOverflow="clip" rtlCol="0" anchor="t"/>
        <a:lstStyle/>
        <a:p>
          <a:pPr algn="ctr"/>
          <a:fld id="{ED8F395C-28D2-4E8A-88B4-6857FD2D0F13}" type="TxLink">
            <a:rPr lang="de-CH" sz="900" b="1">
              <a:latin typeface="Calibri Light" panose="020F0302020204030204" pitchFamily="34" charset="0"/>
              <a:cs typeface="Calibri Light" panose="020F0302020204030204" pitchFamily="34" charset="0"/>
            </a:rPr>
            <a:pPr algn="ctr"/>
            <a:t>Concurrence / rivalité</a:t>
          </a:fld>
          <a:endParaRPr lang="de-CH" sz="900" b="1">
            <a:latin typeface="Calibri Light" panose="020F0302020204030204" pitchFamily="34" charset="0"/>
            <a:cs typeface="Calibri Light" panose="020F0302020204030204" pitchFamily="34" charset="0"/>
          </a:endParaRPr>
        </a:p>
      </xdr:txBody>
    </xdr:sp>
    <xdr:clientData/>
  </xdr:twoCellAnchor>
  <xdr:twoCellAnchor>
    <xdr:from>
      <xdr:col>2</xdr:col>
      <xdr:colOff>1771094</xdr:colOff>
      <xdr:row>12</xdr:row>
      <xdr:rowOff>31250</xdr:rowOff>
    </xdr:from>
    <xdr:to>
      <xdr:col>3</xdr:col>
      <xdr:colOff>210137</xdr:colOff>
      <xdr:row>12</xdr:row>
      <xdr:rowOff>166076</xdr:rowOff>
    </xdr:to>
    <xdr:sp macro="" textlink="$I$83">
      <xdr:nvSpPr>
        <xdr:cNvPr id="16" name="Abgerundetes Rechteck 15">
          <a:extLst>
            <a:ext uri="{FF2B5EF4-FFF2-40B4-BE49-F238E27FC236}">
              <a16:creationId xmlns:a16="http://schemas.microsoft.com/office/drawing/2014/main" id="{00000000-0008-0000-1000-000010000000}"/>
            </a:ext>
          </a:extLst>
        </xdr:cNvPr>
        <xdr:cNvSpPr/>
      </xdr:nvSpPr>
      <xdr:spPr>
        <a:xfrm>
          <a:off x="2514044" y="2555375"/>
          <a:ext cx="239268" cy="134826"/>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E2501752-FFC2-4965-9449-B50BBC4C10E3}"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clientData/>
  </xdr:twoCellAnchor>
  <xdr:twoCellAnchor>
    <xdr:from>
      <xdr:col>3</xdr:col>
      <xdr:colOff>305557</xdr:colOff>
      <xdr:row>12</xdr:row>
      <xdr:rowOff>31250</xdr:rowOff>
    </xdr:from>
    <xdr:to>
      <xdr:col>3</xdr:col>
      <xdr:colOff>544825</xdr:colOff>
      <xdr:row>12</xdr:row>
      <xdr:rowOff>166076</xdr:rowOff>
    </xdr:to>
    <xdr:sp macro="" textlink="$I$84">
      <xdr:nvSpPr>
        <xdr:cNvPr id="17" name="Abgerundetes Rechteck 16">
          <a:extLst>
            <a:ext uri="{FF2B5EF4-FFF2-40B4-BE49-F238E27FC236}">
              <a16:creationId xmlns:a16="http://schemas.microsoft.com/office/drawing/2014/main" id="{00000000-0008-0000-1000-000011000000}"/>
            </a:ext>
          </a:extLst>
        </xdr:cNvPr>
        <xdr:cNvSpPr/>
      </xdr:nvSpPr>
      <xdr:spPr>
        <a:xfrm>
          <a:off x="2848732" y="2555375"/>
          <a:ext cx="239268" cy="134826"/>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6A6C81F0-F8CF-44BF-9046-A8FAA93AE5B5}"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clientData/>
  </xdr:twoCellAnchor>
  <xdr:twoCellAnchor>
    <xdr:from>
      <xdr:col>3</xdr:col>
      <xdr:colOff>632589</xdr:colOff>
      <xdr:row>12</xdr:row>
      <xdr:rowOff>30447</xdr:rowOff>
    </xdr:from>
    <xdr:to>
      <xdr:col>3</xdr:col>
      <xdr:colOff>871857</xdr:colOff>
      <xdr:row>12</xdr:row>
      <xdr:rowOff>165273</xdr:rowOff>
    </xdr:to>
    <xdr:sp macro="" textlink="$I$85">
      <xdr:nvSpPr>
        <xdr:cNvPr id="18" name="Abgerundetes Rechteck 17">
          <a:extLst>
            <a:ext uri="{FF2B5EF4-FFF2-40B4-BE49-F238E27FC236}">
              <a16:creationId xmlns:a16="http://schemas.microsoft.com/office/drawing/2014/main" id="{00000000-0008-0000-1000-000012000000}"/>
            </a:ext>
          </a:extLst>
        </xdr:cNvPr>
        <xdr:cNvSpPr/>
      </xdr:nvSpPr>
      <xdr:spPr>
        <a:xfrm>
          <a:off x="3175764" y="2554572"/>
          <a:ext cx="239268" cy="134826"/>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68D210B0-1696-4886-B27B-2E0B62D2750B}" type="TxLink">
            <a:rPr lang="de-CH" sz="800">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clientData/>
  </xdr:twoCellAnchor>
  <xdr:twoCellAnchor editAs="oneCell">
    <xdr:from>
      <xdr:col>7</xdr:col>
      <xdr:colOff>297180</xdr:colOff>
      <xdr:row>2</xdr:row>
      <xdr:rowOff>47625</xdr:rowOff>
    </xdr:from>
    <xdr:to>
      <xdr:col>7</xdr:col>
      <xdr:colOff>468630</xdr:colOff>
      <xdr:row>2</xdr:row>
      <xdr:rowOff>220425</xdr:rowOff>
    </xdr:to>
    <xdr:grpSp>
      <xdr:nvGrpSpPr>
        <xdr:cNvPr id="58" name="Gruppieren 57">
          <a:hlinkClick xmlns:r="http://schemas.openxmlformats.org/officeDocument/2006/relationships" r:id="rId7"/>
          <a:extLst>
            <a:ext uri="{FF2B5EF4-FFF2-40B4-BE49-F238E27FC236}">
              <a16:creationId xmlns:a16="http://schemas.microsoft.com/office/drawing/2014/main" id="{00000000-0008-0000-1000-00003A000000}"/>
            </a:ext>
          </a:extLst>
        </xdr:cNvPr>
        <xdr:cNvGrpSpPr/>
      </xdr:nvGrpSpPr>
      <xdr:grpSpPr>
        <a:xfrm>
          <a:off x="10203180" y="611505"/>
          <a:ext cx="171450" cy="172800"/>
          <a:chOff x="8105775" y="571500"/>
          <a:chExt cx="172800" cy="172800"/>
        </a:xfrm>
      </xdr:grpSpPr>
      <xdr:sp macro="" textlink="">
        <xdr:nvSpPr>
          <xdr:cNvPr id="59" name="Rechteck 58">
            <a:extLst>
              <a:ext uri="{FF2B5EF4-FFF2-40B4-BE49-F238E27FC236}">
                <a16:creationId xmlns:a16="http://schemas.microsoft.com/office/drawing/2014/main" id="{00000000-0008-0000-1000-00003B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60" name="Textfeld 59">
            <a:extLst>
              <a:ext uri="{FF2B5EF4-FFF2-40B4-BE49-F238E27FC236}">
                <a16:creationId xmlns:a16="http://schemas.microsoft.com/office/drawing/2014/main" id="{00000000-0008-0000-1000-00003C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Calibri Light" panose="020F0302020204030204" pitchFamily="34" charset="0"/>
                <a:cs typeface="Calibri Light" panose="020F0302020204030204" pitchFamily="34" charset="0"/>
              </a:rPr>
              <a:t>?</a:t>
            </a:r>
          </a:p>
        </xdr:txBody>
      </xdr:sp>
    </xdr:grpSp>
    <xdr:clientData fPrintsWithSheet="0"/>
  </xdr:twoCellAnchor>
  <xdr:twoCellAnchor editAs="oneCell">
    <xdr:from>
      <xdr:col>0</xdr:col>
      <xdr:colOff>57150</xdr:colOff>
      <xdr:row>36</xdr:row>
      <xdr:rowOff>0</xdr:rowOff>
    </xdr:from>
    <xdr:to>
      <xdr:col>0</xdr:col>
      <xdr:colOff>381150</xdr:colOff>
      <xdr:row>37</xdr:row>
      <xdr:rowOff>58765</xdr:rowOff>
    </xdr:to>
    <xdr:grpSp>
      <xdr:nvGrpSpPr>
        <xdr:cNvPr id="82" name="Gruppieren 81">
          <a:hlinkClick xmlns:r="http://schemas.openxmlformats.org/officeDocument/2006/relationships" r:id="rId8"/>
          <a:extLst>
            <a:ext uri="{FF2B5EF4-FFF2-40B4-BE49-F238E27FC236}">
              <a16:creationId xmlns:a16="http://schemas.microsoft.com/office/drawing/2014/main" id="{00000000-0008-0000-1000-000052000000}"/>
            </a:ext>
          </a:extLst>
        </xdr:cNvPr>
        <xdr:cNvGrpSpPr/>
      </xdr:nvGrpSpPr>
      <xdr:grpSpPr>
        <a:xfrm>
          <a:off x="57150" y="8435340"/>
          <a:ext cx="324000" cy="325465"/>
          <a:chOff x="66675" y="4972050"/>
          <a:chExt cx="324000" cy="325465"/>
        </a:xfrm>
      </xdr:grpSpPr>
      <xdr:sp macro="" textlink="">
        <xdr:nvSpPr>
          <xdr:cNvPr id="83" name="Rechteck 82">
            <a:extLst>
              <a:ext uri="{FF2B5EF4-FFF2-40B4-BE49-F238E27FC236}">
                <a16:creationId xmlns:a16="http://schemas.microsoft.com/office/drawing/2014/main" id="{00000000-0008-0000-1000-000053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84" name="Pfeil nach oben 83">
            <a:extLst>
              <a:ext uri="{FF2B5EF4-FFF2-40B4-BE49-F238E27FC236}">
                <a16:creationId xmlns:a16="http://schemas.microsoft.com/office/drawing/2014/main" id="{00000000-0008-0000-1000-000054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0</xdr:col>
      <xdr:colOff>57150</xdr:colOff>
      <xdr:row>51</xdr:row>
      <xdr:rowOff>0</xdr:rowOff>
    </xdr:from>
    <xdr:to>
      <xdr:col>0</xdr:col>
      <xdr:colOff>381150</xdr:colOff>
      <xdr:row>52</xdr:row>
      <xdr:rowOff>58765</xdr:rowOff>
    </xdr:to>
    <xdr:grpSp>
      <xdr:nvGrpSpPr>
        <xdr:cNvPr id="85" name="Gruppieren 84">
          <a:hlinkClick xmlns:r="http://schemas.openxmlformats.org/officeDocument/2006/relationships" r:id="rId8"/>
          <a:extLst>
            <a:ext uri="{FF2B5EF4-FFF2-40B4-BE49-F238E27FC236}">
              <a16:creationId xmlns:a16="http://schemas.microsoft.com/office/drawing/2014/main" id="{00000000-0008-0000-1000-000055000000}"/>
            </a:ext>
          </a:extLst>
        </xdr:cNvPr>
        <xdr:cNvGrpSpPr/>
      </xdr:nvGrpSpPr>
      <xdr:grpSpPr>
        <a:xfrm>
          <a:off x="57150" y="12573000"/>
          <a:ext cx="324000" cy="325465"/>
          <a:chOff x="66675" y="4972050"/>
          <a:chExt cx="324000" cy="325465"/>
        </a:xfrm>
      </xdr:grpSpPr>
      <xdr:sp macro="" textlink="">
        <xdr:nvSpPr>
          <xdr:cNvPr id="86" name="Rechteck 85">
            <a:extLst>
              <a:ext uri="{FF2B5EF4-FFF2-40B4-BE49-F238E27FC236}">
                <a16:creationId xmlns:a16="http://schemas.microsoft.com/office/drawing/2014/main" id="{00000000-0008-0000-1000-000056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87" name="Pfeil nach oben 86">
            <a:extLst>
              <a:ext uri="{FF2B5EF4-FFF2-40B4-BE49-F238E27FC236}">
                <a16:creationId xmlns:a16="http://schemas.microsoft.com/office/drawing/2014/main" id="{00000000-0008-0000-1000-000057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0</xdr:col>
      <xdr:colOff>57150</xdr:colOff>
      <xdr:row>66</xdr:row>
      <xdr:rowOff>0</xdr:rowOff>
    </xdr:from>
    <xdr:to>
      <xdr:col>0</xdr:col>
      <xdr:colOff>381150</xdr:colOff>
      <xdr:row>67</xdr:row>
      <xdr:rowOff>58765</xdr:rowOff>
    </xdr:to>
    <xdr:grpSp>
      <xdr:nvGrpSpPr>
        <xdr:cNvPr id="88" name="Gruppieren 87">
          <a:hlinkClick xmlns:r="http://schemas.openxmlformats.org/officeDocument/2006/relationships" r:id="rId8"/>
          <a:extLst>
            <a:ext uri="{FF2B5EF4-FFF2-40B4-BE49-F238E27FC236}">
              <a16:creationId xmlns:a16="http://schemas.microsoft.com/office/drawing/2014/main" id="{00000000-0008-0000-1000-000058000000}"/>
            </a:ext>
          </a:extLst>
        </xdr:cNvPr>
        <xdr:cNvGrpSpPr/>
      </xdr:nvGrpSpPr>
      <xdr:grpSpPr>
        <a:xfrm>
          <a:off x="57150" y="16710660"/>
          <a:ext cx="324000" cy="325465"/>
          <a:chOff x="66675" y="4972050"/>
          <a:chExt cx="324000" cy="325465"/>
        </a:xfrm>
      </xdr:grpSpPr>
      <xdr:sp macro="" textlink="">
        <xdr:nvSpPr>
          <xdr:cNvPr id="89" name="Rechteck 88">
            <a:extLst>
              <a:ext uri="{FF2B5EF4-FFF2-40B4-BE49-F238E27FC236}">
                <a16:creationId xmlns:a16="http://schemas.microsoft.com/office/drawing/2014/main" id="{00000000-0008-0000-1000-000059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90" name="Pfeil nach oben 89">
            <a:extLst>
              <a:ext uri="{FF2B5EF4-FFF2-40B4-BE49-F238E27FC236}">
                <a16:creationId xmlns:a16="http://schemas.microsoft.com/office/drawing/2014/main" id="{00000000-0008-0000-1000-00005A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0</xdr:col>
      <xdr:colOff>57150</xdr:colOff>
      <xdr:row>81</xdr:row>
      <xdr:rowOff>0</xdr:rowOff>
    </xdr:from>
    <xdr:to>
      <xdr:col>0</xdr:col>
      <xdr:colOff>381150</xdr:colOff>
      <xdr:row>82</xdr:row>
      <xdr:rowOff>58765</xdr:rowOff>
    </xdr:to>
    <xdr:grpSp>
      <xdr:nvGrpSpPr>
        <xdr:cNvPr id="91" name="Gruppieren 90">
          <a:hlinkClick xmlns:r="http://schemas.openxmlformats.org/officeDocument/2006/relationships" r:id="rId8"/>
          <a:extLst>
            <a:ext uri="{FF2B5EF4-FFF2-40B4-BE49-F238E27FC236}">
              <a16:creationId xmlns:a16="http://schemas.microsoft.com/office/drawing/2014/main" id="{00000000-0008-0000-1000-00005B000000}"/>
            </a:ext>
          </a:extLst>
        </xdr:cNvPr>
        <xdr:cNvGrpSpPr/>
      </xdr:nvGrpSpPr>
      <xdr:grpSpPr>
        <a:xfrm>
          <a:off x="57150" y="20848320"/>
          <a:ext cx="324000" cy="325465"/>
          <a:chOff x="66675" y="4972050"/>
          <a:chExt cx="324000" cy="325465"/>
        </a:xfrm>
      </xdr:grpSpPr>
      <xdr:sp macro="" textlink="">
        <xdr:nvSpPr>
          <xdr:cNvPr id="92" name="Rechteck 91">
            <a:extLst>
              <a:ext uri="{FF2B5EF4-FFF2-40B4-BE49-F238E27FC236}">
                <a16:creationId xmlns:a16="http://schemas.microsoft.com/office/drawing/2014/main" id="{00000000-0008-0000-1000-00005C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93" name="Pfeil nach oben 92">
            <a:extLst>
              <a:ext uri="{FF2B5EF4-FFF2-40B4-BE49-F238E27FC236}">
                <a16:creationId xmlns:a16="http://schemas.microsoft.com/office/drawing/2014/main" id="{00000000-0008-0000-1000-00005D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0</xdr:col>
      <xdr:colOff>57150</xdr:colOff>
      <xdr:row>92</xdr:row>
      <xdr:rowOff>0</xdr:rowOff>
    </xdr:from>
    <xdr:to>
      <xdr:col>0</xdr:col>
      <xdr:colOff>381150</xdr:colOff>
      <xdr:row>93</xdr:row>
      <xdr:rowOff>30190</xdr:rowOff>
    </xdr:to>
    <xdr:grpSp>
      <xdr:nvGrpSpPr>
        <xdr:cNvPr id="94" name="Gruppieren 93">
          <a:hlinkClick xmlns:r="http://schemas.openxmlformats.org/officeDocument/2006/relationships" r:id="rId8"/>
          <a:extLst>
            <a:ext uri="{FF2B5EF4-FFF2-40B4-BE49-F238E27FC236}">
              <a16:creationId xmlns:a16="http://schemas.microsoft.com/office/drawing/2014/main" id="{00000000-0008-0000-1000-00005E000000}"/>
            </a:ext>
          </a:extLst>
        </xdr:cNvPr>
        <xdr:cNvGrpSpPr/>
      </xdr:nvGrpSpPr>
      <xdr:grpSpPr>
        <a:xfrm>
          <a:off x="57150" y="24140160"/>
          <a:ext cx="324000" cy="327370"/>
          <a:chOff x="66675" y="4972050"/>
          <a:chExt cx="324000" cy="325465"/>
        </a:xfrm>
      </xdr:grpSpPr>
      <xdr:sp macro="" textlink="">
        <xdr:nvSpPr>
          <xdr:cNvPr id="95" name="Rechteck 94">
            <a:extLst>
              <a:ext uri="{FF2B5EF4-FFF2-40B4-BE49-F238E27FC236}">
                <a16:creationId xmlns:a16="http://schemas.microsoft.com/office/drawing/2014/main" id="{00000000-0008-0000-1000-00005F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96" name="Pfeil nach oben 95">
            <a:extLst>
              <a:ext uri="{FF2B5EF4-FFF2-40B4-BE49-F238E27FC236}">
                <a16:creationId xmlns:a16="http://schemas.microsoft.com/office/drawing/2014/main" id="{00000000-0008-0000-1000-000060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0</xdr:col>
      <xdr:colOff>66675</xdr:colOff>
      <xdr:row>0</xdr:row>
      <xdr:rowOff>104775</xdr:rowOff>
    </xdr:from>
    <xdr:to>
      <xdr:col>0</xdr:col>
      <xdr:colOff>390675</xdr:colOff>
      <xdr:row>0</xdr:row>
      <xdr:rowOff>430240</xdr:rowOff>
    </xdr:to>
    <xdr:grpSp>
      <xdr:nvGrpSpPr>
        <xdr:cNvPr id="52" name="Gruppieren 51">
          <a:hlinkClick xmlns:r="http://schemas.openxmlformats.org/officeDocument/2006/relationships" r:id="rId9"/>
          <a:extLst>
            <a:ext uri="{FF2B5EF4-FFF2-40B4-BE49-F238E27FC236}">
              <a16:creationId xmlns:a16="http://schemas.microsoft.com/office/drawing/2014/main" id="{00000000-0008-0000-1000-000034000000}"/>
            </a:ext>
          </a:extLst>
        </xdr:cNvPr>
        <xdr:cNvGrpSpPr/>
      </xdr:nvGrpSpPr>
      <xdr:grpSpPr>
        <a:xfrm>
          <a:off x="66675" y="104775"/>
          <a:ext cx="324000" cy="325465"/>
          <a:chOff x="9191625" y="3009900"/>
          <a:chExt cx="324000" cy="325465"/>
        </a:xfrm>
      </xdr:grpSpPr>
      <xdr:sp macro="" textlink="">
        <xdr:nvSpPr>
          <xdr:cNvPr id="53" name="Rechteck 52">
            <a:extLst>
              <a:ext uri="{FF2B5EF4-FFF2-40B4-BE49-F238E27FC236}">
                <a16:creationId xmlns:a16="http://schemas.microsoft.com/office/drawing/2014/main" id="{00000000-0008-0000-1000-000035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54" name="Pfeil nach links 53">
            <a:extLst>
              <a:ext uri="{FF2B5EF4-FFF2-40B4-BE49-F238E27FC236}">
                <a16:creationId xmlns:a16="http://schemas.microsoft.com/office/drawing/2014/main" id="{00000000-0008-0000-1000-000036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6</xdr:col>
          <xdr:colOff>1600200</xdr:colOff>
          <xdr:row>0</xdr:row>
          <xdr:rowOff>0</xdr:rowOff>
        </xdr:from>
        <xdr:to>
          <xdr:col>9</xdr:col>
          <xdr:colOff>7620</xdr:colOff>
          <xdr:row>0</xdr:row>
          <xdr:rowOff>533400</xdr:rowOff>
        </xdr:to>
        <xdr:pic>
          <xdr:nvPicPr>
            <xdr:cNvPr id="55" name="Grafik 59">
              <a:extLst>
                <a:ext uri="{FF2B5EF4-FFF2-40B4-BE49-F238E27FC236}">
                  <a16:creationId xmlns:a16="http://schemas.microsoft.com/office/drawing/2014/main" id="{00000000-0008-0000-1000-000037000000}"/>
                </a:ext>
              </a:extLst>
            </xdr:cNvPr>
            <xdr:cNvPicPr>
              <a:picLocks noChangeAspect="1" noChangeArrowheads="1"/>
              <a:extLst>
                <a:ext uri="{84589F7E-364E-4C9E-8A38-B11213B215E9}">
                  <a14:cameraTool cellRange="Logo!$D$6" spid="_x0000_s15389"/>
                </a:ext>
              </a:extLst>
            </xdr:cNvPicPr>
          </xdr:nvPicPr>
          <xdr:blipFill>
            <a:blip xmlns:r="http://schemas.openxmlformats.org/officeDocument/2006/relationships" r:embed="rId10"/>
            <a:srcRect/>
            <a:stretch>
              <a:fillRect/>
            </a:stretch>
          </xdr:blipFill>
          <xdr:spPr bwMode="auto">
            <a:xfrm>
              <a:off x="8122920" y="0"/>
              <a:ext cx="2263140" cy="533400"/>
            </a:xfrm>
            <a:prstGeom prst="rect">
              <a:avLst/>
            </a:prstGeom>
            <a:solidFill>
              <a:schemeClr val="bg1"/>
            </a:solidFill>
            <a:ln w="9525">
              <a:noFill/>
              <a:miter lim="800000"/>
              <a:headEnd/>
              <a:tailEnd/>
            </a:ln>
          </xdr:spPr>
        </xdr:pic>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editAs="absolute">
    <xdr:from>
      <xdr:col>1</xdr:col>
      <xdr:colOff>76200</xdr:colOff>
      <xdr:row>5</xdr:row>
      <xdr:rowOff>143827</xdr:rowOff>
    </xdr:from>
    <xdr:to>
      <xdr:col>5</xdr:col>
      <xdr:colOff>219075</xdr:colOff>
      <xdr:row>9</xdr:row>
      <xdr:rowOff>3354594</xdr:rowOff>
    </xdr:to>
    <xdr:graphicFrame macro="">
      <xdr:nvGraphicFramePr>
        <xdr:cNvPr id="2" name="Chart 1">
          <a:extLst>
            <a:ext uri="{FF2B5EF4-FFF2-40B4-BE49-F238E27FC236}">
              <a16:creationId xmlns:a16="http://schemas.microsoft.com/office/drawing/2014/main" id="{00000000-0008-0000-1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237002</xdr:colOff>
      <xdr:row>3</xdr:row>
      <xdr:rowOff>122707</xdr:rowOff>
    </xdr:from>
    <xdr:to>
      <xdr:col>3</xdr:col>
      <xdr:colOff>1534122</xdr:colOff>
      <xdr:row>5</xdr:row>
      <xdr:rowOff>136273</xdr:rowOff>
    </xdr:to>
    <xdr:sp macro="" textlink="' '!A244">
      <xdr:nvSpPr>
        <xdr:cNvPr id="12" name="Abgerundetes Rechteck 11">
          <a:hlinkClick xmlns:r="http://schemas.openxmlformats.org/officeDocument/2006/relationships" r:id="rId2" tooltip="Pestle - Politisch"/>
          <a:extLst>
            <a:ext uri="{FF2B5EF4-FFF2-40B4-BE49-F238E27FC236}">
              <a16:creationId xmlns:a16="http://schemas.microsoft.com/office/drawing/2014/main" id="{00000000-0008-0000-1100-00000C000000}"/>
            </a:ext>
          </a:extLst>
        </xdr:cNvPr>
        <xdr:cNvSpPr/>
      </xdr:nvSpPr>
      <xdr:spPr>
        <a:xfrm>
          <a:off x="3132602" y="779932"/>
          <a:ext cx="1297120" cy="394566"/>
        </a:xfrm>
        <a:prstGeom prst="roundRect">
          <a:avLst/>
        </a:prstGeom>
        <a:ln>
          <a:solidFill>
            <a:schemeClr val="accent2"/>
          </a:solidFill>
        </a:ln>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fld id="{7BDAF80B-36CB-4AB0-8D27-E6B39399BA01}" type="TxLink">
            <a:rPr lang="de-CH" sz="1600" b="0">
              <a:latin typeface="Calibri Light" panose="020F0302020204030204" pitchFamily="34" charset="0"/>
              <a:cs typeface="Calibri Light" panose="020F0302020204030204" pitchFamily="34" charset="0"/>
            </a:rPr>
            <a:pPr algn="ctr"/>
            <a:t>Politique</a:t>
          </a:fld>
          <a:endParaRPr lang="de-CH" sz="1600" b="0">
            <a:latin typeface="Calibri Light" panose="020F0302020204030204" pitchFamily="34" charset="0"/>
            <a:cs typeface="Calibri Light" panose="020F0302020204030204" pitchFamily="34" charset="0"/>
          </a:endParaRPr>
        </a:p>
      </xdr:txBody>
    </xdr:sp>
    <xdr:clientData/>
  </xdr:twoCellAnchor>
  <xdr:twoCellAnchor>
    <xdr:from>
      <xdr:col>3</xdr:col>
      <xdr:colOff>275683</xdr:colOff>
      <xdr:row>6</xdr:row>
      <xdr:rowOff>24381</xdr:rowOff>
    </xdr:from>
    <xdr:to>
      <xdr:col>3</xdr:col>
      <xdr:colOff>1500741</xdr:colOff>
      <xdr:row>6</xdr:row>
      <xdr:rowOff>167860</xdr:rowOff>
    </xdr:to>
    <xdr:grpSp>
      <xdr:nvGrpSpPr>
        <xdr:cNvPr id="13" name="Gruppieren 12">
          <a:extLst>
            <a:ext uri="{FF2B5EF4-FFF2-40B4-BE49-F238E27FC236}">
              <a16:creationId xmlns:a16="http://schemas.microsoft.com/office/drawing/2014/main" id="{00000000-0008-0000-1100-00000D000000}"/>
            </a:ext>
          </a:extLst>
        </xdr:cNvPr>
        <xdr:cNvGrpSpPr/>
      </xdr:nvGrpSpPr>
      <xdr:grpSpPr>
        <a:xfrm>
          <a:off x="3255103" y="1335021"/>
          <a:ext cx="1225058" cy="143479"/>
          <a:chOff x="492917" y="1313089"/>
          <a:chExt cx="860818" cy="229961"/>
        </a:xfrm>
      </xdr:grpSpPr>
      <xdr:sp macro="" textlink="$I$13">
        <xdr:nvSpPr>
          <xdr:cNvPr id="14" name="Abgerundetes Rechteck 13">
            <a:extLst>
              <a:ext uri="{FF2B5EF4-FFF2-40B4-BE49-F238E27FC236}">
                <a16:creationId xmlns:a16="http://schemas.microsoft.com/office/drawing/2014/main" id="{00000000-0008-0000-1100-00000E000000}"/>
              </a:ext>
            </a:extLst>
          </xdr:cNvPr>
          <xdr:cNvSpPr/>
        </xdr:nvSpPr>
        <xdr:spPr>
          <a:xfrm>
            <a:off x="492917" y="1314450"/>
            <a:ext cx="228600" cy="228600"/>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988F29EF-9E60-4D4D-91DE-0097530F6B33}" type="TxLink">
              <a:rPr lang="de-CH" sz="800" b="0" i="0" u="none" strike="noStrike">
                <a:solidFill>
                  <a:srgbClr val="000000"/>
                </a:solidFill>
                <a:latin typeface="Calibri Light" panose="020F0302020204030204" pitchFamily="34" charset="0"/>
                <a:cs typeface="Calibri Light" panose="020F0302020204030204" pitchFamily="34" charset="0"/>
              </a:rPr>
              <a:pPr algn="ctr"/>
              <a:t>1</a:t>
            </a:fld>
            <a:endParaRPr lang="de-CH" sz="800">
              <a:latin typeface="Calibri Light" panose="020F0302020204030204" pitchFamily="34" charset="0"/>
              <a:cs typeface="Calibri Light" panose="020F0302020204030204" pitchFamily="34" charset="0"/>
            </a:endParaRPr>
          </a:p>
        </xdr:txBody>
      </xdr:sp>
      <xdr:sp macro="" textlink="$I$14">
        <xdr:nvSpPr>
          <xdr:cNvPr id="15" name="Abgerundetes Rechteck 14">
            <a:extLst>
              <a:ext uri="{FF2B5EF4-FFF2-40B4-BE49-F238E27FC236}">
                <a16:creationId xmlns:a16="http://schemas.microsoft.com/office/drawing/2014/main" id="{00000000-0008-0000-1100-00000F000000}"/>
              </a:ext>
            </a:extLst>
          </xdr:cNvPr>
          <xdr:cNvSpPr/>
        </xdr:nvSpPr>
        <xdr:spPr>
          <a:xfrm>
            <a:off x="812683" y="1314450"/>
            <a:ext cx="228600" cy="228600"/>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DF93A93C-C7C3-45A2-9555-81986BC03151}"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15">
        <xdr:nvSpPr>
          <xdr:cNvPr id="16" name="Abgerundetes Rechteck 15">
            <a:extLst>
              <a:ext uri="{FF2B5EF4-FFF2-40B4-BE49-F238E27FC236}">
                <a16:creationId xmlns:a16="http://schemas.microsoft.com/office/drawing/2014/main" id="{00000000-0008-0000-1100-000010000000}"/>
              </a:ext>
            </a:extLst>
          </xdr:cNvPr>
          <xdr:cNvSpPr/>
        </xdr:nvSpPr>
        <xdr:spPr>
          <a:xfrm>
            <a:off x="1125135" y="1313089"/>
            <a:ext cx="228600" cy="228600"/>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BFBF65BD-38F7-46BA-8412-CD81F661A2BF}"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grpSp>
    <xdr:clientData/>
  </xdr:twoCellAnchor>
  <xdr:twoCellAnchor>
    <xdr:from>
      <xdr:col>3</xdr:col>
      <xdr:colOff>2728633</xdr:colOff>
      <xdr:row>9</xdr:row>
      <xdr:rowOff>209549</xdr:rowOff>
    </xdr:from>
    <xdr:to>
      <xdr:col>5</xdr:col>
      <xdr:colOff>322770</xdr:colOff>
      <xdr:row>9</xdr:row>
      <xdr:rowOff>605549</xdr:rowOff>
    </xdr:to>
    <xdr:sp macro="" textlink="' '!A245">
      <xdr:nvSpPr>
        <xdr:cNvPr id="7" name="Abgerundetes Rechteck 6">
          <a:hlinkClick xmlns:r="http://schemas.openxmlformats.org/officeDocument/2006/relationships" r:id="rId3" tooltip="Pestle - Ökonomisch"/>
          <a:extLst>
            <a:ext uri="{FF2B5EF4-FFF2-40B4-BE49-F238E27FC236}">
              <a16:creationId xmlns:a16="http://schemas.microsoft.com/office/drawing/2014/main" id="{00000000-0008-0000-1100-000007000000}"/>
            </a:ext>
          </a:extLst>
        </xdr:cNvPr>
        <xdr:cNvSpPr/>
      </xdr:nvSpPr>
      <xdr:spPr>
        <a:xfrm>
          <a:off x="5624233" y="2009774"/>
          <a:ext cx="1289837" cy="396000"/>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fld id="{3624058E-F303-4018-BE07-0AB7D78A34E4}" type="TxLink">
            <a:rPr lang="de-CH" sz="1600" b="0">
              <a:latin typeface="Calibri Light" panose="020F0302020204030204" pitchFamily="34" charset="0"/>
              <a:cs typeface="Calibri Light" panose="020F0302020204030204" pitchFamily="34" charset="0"/>
            </a:rPr>
            <a:pPr algn="ctr"/>
            <a:t>Économique</a:t>
          </a:fld>
          <a:endParaRPr lang="de-CH" sz="1600" b="0">
            <a:latin typeface="Calibri Light" panose="020F0302020204030204" pitchFamily="34" charset="0"/>
            <a:cs typeface="Calibri Light" panose="020F0302020204030204" pitchFamily="34" charset="0"/>
          </a:endParaRPr>
        </a:p>
      </xdr:txBody>
    </xdr:sp>
    <xdr:clientData/>
  </xdr:twoCellAnchor>
  <xdr:twoCellAnchor>
    <xdr:from>
      <xdr:col>3</xdr:col>
      <xdr:colOff>2767894</xdr:colOff>
      <xdr:row>9</xdr:row>
      <xdr:rowOff>674913</xdr:rowOff>
    </xdr:from>
    <xdr:to>
      <xdr:col>5</xdr:col>
      <xdr:colOff>290249</xdr:colOff>
      <xdr:row>9</xdr:row>
      <xdr:rowOff>818913</xdr:rowOff>
    </xdr:to>
    <xdr:grpSp>
      <xdr:nvGrpSpPr>
        <xdr:cNvPr id="17" name="Gruppieren 16">
          <a:extLst>
            <a:ext uri="{FF2B5EF4-FFF2-40B4-BE49-F238E27FC236}">
              <a16:creationId xmlns:a16="http://schemas.microsoft.com/office/drawing/2014/main" id="{00000000-0008-0000-1100-000011000000}"/>
            </a:ext>
          </a:extLst>
        </xdr:cNvPr>
        <xdr:cNvGrpSpPr/>
      </xdr:nvGrpSpPr>
      <xdr:grpSpPr>
        <a:xfrm>
          <a:off x="5747314" y="2534193"/>
          <a:ext cx="1324735" cy="144000"/>
          <a:chOff x="492917" y="1313089"/>
          <a:chExt cx="860818" cy="229961"/>
        </a:xfrm>
      </xdr:grpSpPr>
      <xdr:sp macro="" textlink="$I$28">
        <xdr:nvSpPr>
          <xdr:cNvPr id="18" name="Abgerundetes Rechteck 17">
            <a:extLst>
              <a:ext uri="{FF2B5EF4-FFF2-40B4-BE49-F238E27FC236}">
                <a16:creationId xmlns:a16="http://schemas.microsoft.com/office/drawing/2014/main" id="{00000000-0008-0000-1100-000012000000}"/>
              </a:ext>
            </a:extLst>
          </xdr:cNvPr>
          <xdr:cNvSpPr/>
        </xdr:nvSpPr>
        <xdr:spPr>
          <a:xfrm>
            <a:off x="492917" y="1314450"/>
            <a:ext cx="228600" cy="228600"/>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3610C9D3-9A18-428F-A9E7-0C46188E9069}"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29">
        <xdr:nvSpPr>
          <xdr:cNvPr id="19" name="Abgerundetes Rechteck 18">
            <a:extLst>
              <a:ext uri="{FF2B5EF4-FFF2-40B4-BE49-F238E27FC236}">
                <a16:creationId xmlns:a16="http://schemas.microsoft.com/office/drawing/2014/main" id="{00000000-0008-0000-1100-000013000000}"/>
              </a:ext>
            </a:extLst>
          </xdr:cNvPr>
          <xdr:cNvSpPr/>
        </xdr:nvSpPr>
        <xdr:spPr>
          <a:xfrm>
            <a:off x="812683" y="1314450"/>
            <a:ext cx="228600" cy="228600"/>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EEA97A55-8E00-4DAB-8C41-1ED2B78FE1D7}"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30">
        <xdr:nvSpPr>
          <xdr:cNvPr id="20" name="Abgerundetes Rechteck 19">
            <a:extLst>
              <a:ext uri="{FF2B5EF4-FFF2-40B4-BE49-F238E27FC236}">
                <a16:creationId xmlns:a16="http://schemas.microsoft.com/office/drawing/2014/main" id="{00000000-0008-0000-1100-000014000000}"/>
              </a:ext>
            </a:extLst>
          </xdr:cNvPr>
          <xdr:cNvSpPr/>
        </xdr:nvSpPr>
        <xdr:spPr>
          <a:xfrm>
            <a:off x="1125135" y="1313089"/>
            <a:ext cx="228600" cy="228600"/>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13869140-84FF-4691-AA10-52986F5ABE9F}" type="TxLink">
              <a:rPr lang="de-CH" sz="800" b="0" i="0" u="none" strike="noStrike">
                <a:solidFill>
                  <a:srgbClr val="000000"/>
                </a:solidFill>
                <a:latin typeface="Calibri Light" panose="020F0302020204030204" pitchFamily="34" charset="0"/>
                <a:cs typeface="Calibri Light" panose="020F0302020204030204" pitchFamily="34" charset="0"/>
              </a:rPr>
              <a:pPr algn="ctr"/>
              <a:t>1</a:t>
            </a:fld>
            <a:endParaRPr lang="de-CH" sz="800">
              <a:latin typeface="Calibri Light" panose="020F0302020204030204" pitchFamily="34" charset="0"/>
              <a:cs typeface="Calibri Light" panose="020F0302020204030204" pitchFamily="34" charset="0"/>
            </a:endParaRPr>
          </a:p>
        </xdr:txBody>
      </xdr:sp>
    </xdr:grpSp>
    <xdr:clientData/>
  </xdr:twoCellAnchor>
  <xdr:twoCellAnchor>
    <xdr:from>
      <xdr:col>3</xdr:col>
      <xdr:colOff>2707902</xdr:colOff>
      <xdr:row>9</xdr:row>
      <xdr:rowOff>2237254</xdr:rowOff>
    </xdr:from>
    <xdr:to>
      <xdr:col>5</xdr:col>
      <xdr:colOff>302039</xdr:colOff>
      <xdr:row>9</xdr:row>
      <xdr:rowOff>2633254</xdr:rowOff>
    </xdr:to>
    <xdr:sp macro="" textlink="' '!A246">
      <xdr:nvSpPr>
        <xdr:cNvPr id="8" name="Abgerundetes Rechteck 7">
          <a:hlinkClick xmlns:r="http://schemas.openxmlformats.org/officeDocument/2006/relationships" r:id="rId4" tooltip="Pestle - Soziologisch"/>
          <a:extLst>
            <a:ext uri="{FF2B5EF4-FFF2-40B4-BE49-F238E27FC236}">
              <a16:creationId xmlns:a16="http://schemas.microsoft.com/office/drawing/2014/main" id="{00000000-0008-0000-1100-000008000000}"/>
            </a:ext>
          </a:extLst>
        </xdr:cNvPr>
        <xdr:cNvSpPr/>
      </xdr:nvSpPr>
      <xdr:spPr>
        <a:xfrm>
          <a:off x="5603502" y="4037479"/>
          <a:ext cx="1289837" cy="39600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fld id="{9A871ECE-FE38-41BB-9C7E-48B6EBC1455B}" type="TxLink">
            <a:rPr lang="de-CH" sz="1600" b="0">
              <a:latin typeface="Calibri Light" panose="020F0302020204030204" pitchFamily="34" charset="0"/>
              <a:cs typeface="Calibri Light" panose="020F0302020204030204" pitchFamily="34" charset="0"/>
            </a:rPr>
            <a:pPr algn="ctr"/>
            <a:t>Sociologique</a:t>
          </a:fld>
          <a:endParaRPr lang="de-CH" sz="1600" b="0">
            <a:latin typeface="Calibri Light" panose="020F0302020204030204" pitchFamily="34" charset="0"/>
            <a:cs typeface="Calibri Light" panose="020F0302020204030204" pitchFamily="34" charset="0"/>
          </a:endParaRPr>
        </a:p>
      </xdr:txBody>
    </xdr:sp>
    <xdr:clientData/>
  </xdr:twoCellAnchor>
  <xdr:twoCellAnchor>
    <xdr:from>
      <xdr:col>3</xdr:col>
      <xdr:colOff>2742780</xdr:colOff>
      <xdr:row>9</xdr:row>
      <xdr:rowOff>2702618</xdr:rowOff>
    </xdr:from>
    <xdr:to>
      <xdr:col>5</xdr:col>
      <xdr:colOff>265135</xdr:colOff>
      <xdr:row>9</xdr:row>
      <xdr:rowOff>2846618</xdr:rowOff>
    </xdr:to>
    <xdr:grpSp>
      <xdr:nvGrpSpPr>
        <xdr:cNvPr id="21" name="Gruppieren 20">
          <a:extLst>
            <a:ext uri="{FF2B5EF4-FFF2-40B4-BE49-F238E27FC236}">
              <a16:creationId xmlns:a16="http://schemas.microsoft.com/office/drawing/2014/main" id="{00000000-0008-0000-1100-000015000000}"/>
            </a:ext>
          </a:extLst>
        </xdr:cNvPr>
        <xdr:cNvGrpSpPr/>
      </xdr:nvGrpSpPr>
      <xdr:grpSpPr>
        <a:xfrm>
          <a:off x="5722200" y="4561898"/>
          <a:ext cx="1324735" cy="144000"/>
          <a:chOff x="492917" y="1313089"/>
          <a:chExt cx="860818" cy="229961"/>
        </a:xfrm>
      </xdr:grpSpPr>
      <xdr:sp macro="" textlink="$I$43">
        <xdr:nvSpPr>
          <xdr:cNvPr id="22" name="Abgerundetes Rechteck 21">
            <a:extLst>
              <a:ext uri="{FF2B5EF4-FFF2-40B4-BE49-F238E27FC236}">
                <a16:creationId xmlns:a16="http://schemas.microsoft.com/office/drawing/2014/main" id="{00000000-0008-0000-1100-000016000000}"/>
              </a:ext>
            </a:extLst>
          </xdr:cNvPr>
          <xdr:cNvSpPr/>
        </xdr:nvSpPr>
        <xdr:spPr>
          <a:xfrm>
            <a:off x="492917" y="1314450"/>
            <a:ext cx="228600" cy="228600"/>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6C544E59-7E92-40F3-8CED-83B3D2A235E0}" type="TxLink">
              <a:rPr lang="de-CH" sz="800" b="0" i="0" u="none" strike="noStrike">
                <a:solidFill>
                  <a:srgbClr val="000000"/>
                </a:solidFill>
                <a:latin typeface="Calibri Light" panose="020F0302020204030204" pitchFamily="34" charset="0"/>
                <a:cs typeface="Calibri Light" panose="020F0302020204030204" pitchFamily="34" charset="0"/>
              </a:rPr>
              <a:pPr algn="ctr"/>
              <a:t>1</a:t>
            </a:fld>
            <a:endParaRPr lang="de-CH" sz="800">
              <a:latin typeface="Calibri Light" panose="020F0302020204030204" pitchFamily="34" charset="0"/>
              <a:cs typeface="Calibri Light" panose="020F0302020204030204" pitchFamily="34" charset="0"/>
            </a:endParaRPr>
          </a:p>
        </xdr:txBody>
      </xdr:sp>
      <xdr:sp macro="" textlink="$I$44">
        <xdr:nvSpPr>
          <xdr:cNvPr id="23" name="Abgerundetes Rechteck 22">
            <a:extLst>
              <a:ext uri="{FF2B5EF4-FFF2-40B4-BE49-F238E27FC236}">
                <a16:creationId xmlns:a16="http://schemas.microsoft.com/office/drawing/2014/main" id="{00000000-0008-0000-1100-000017000000}"/>
              </a:ext>
            </a:extLst>
          </xdr:cNvPr>
          <xdr:cNvSpPr/>
        </xdr:nvSpPr>
        <xdr:spPr>
          <a:xfrm>
            <a:off x="812683" y="1314450"/>
            <a:ext cx="228600" cy="228600"/>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2CC4D263-956E-4C0A-9D77-08DA53E74FCE}"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45">
        <xdr:nvSpPr>
          <xdr:cNvPr id="24" name="Abgerundetes Rechteck 23">
            <a:extLst>
              <a:ext uri="{FF2B5EF4-FFF2-40B4-BE49-F238E27FC236}">
                <a16:creationId xmlns:a16="http://schemas.microsoft.com/office/drawing/2014/main" id="{00000000-0008-0000-1100-000018000000}"/>
              </a:ext>
            </a:extLst>
          </xdr:cNvPr>
          <xdr:cNvSpPr/>
        </xdr:nvSpPr>
        <xdr:spPr>
          <a:xfrm>
            <a:off x="1125135" y="1313089"/>
            <a:ext cx="228600" cy="228600"/>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96EB6DFE-31B6-463C-A26D-810E7C88169E}"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grpSp>
    <xdr:clientData/>
  </xdr:twoCellAnchor>
  <xdr:twoCellAnchor editAs="absolute">
    <xdr:from>
      <xdr:col>3</xdr:col>
      <xdr:colOff>237002</xdr:colOff>
      <xdr:row>9</xdr:row>
      <xdr:rowOff>3276152</xdr:rowOff>
    </xdr:from>
    <xdr:to>
      <xdr:col>3</xdr:col>
      <xdr:colOff>1534122</xdr:colOff>
      <xdr:row>9</xdr:row>
      <xdr:rowOff>3675793</xdr:rowOff>
    </xdr:to>
    <xdr:sp macro="" textlink="' '!A247">
      <xdr:nvSpPr>
        <xdr:cNvPr id="9" name="Abgerundetes Rechteck 8">
          <a:hlinkClick xmlns:r="http://schemas.openxmlformats.org/officeDocument/2006/relationships" r:id="rId5" tooltip="Pestle - Technologisch"/>
          <a:extLst>
            <a:ext uri="{FF2B5EF4-FFF2-40B4-BE49-F238E27FC236}">
              <a16:creationId xmlns:a16="http://schemas.microsoft.com/office/drawing/2014/main" id="{00000000-0008-0000-1100-000009000000}"/>
            </a:ext>
          </a:extLst>
        </xdr:cNvPr>
        <xdr:cNvSpPr/>
      </xdr:nvSpPr>
      <xdr:spPr>
        <a:xfrm>
          <a:off x="3132602" y="5184962"/>
          <a:ext cx="1297120" cy="399641"/>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rtlCol="0" anchor="ctr"/>
        <a:lstStyle/>
        <a:p>
          <a:pPr algn="ctr"/>
          <a:fld id="{EFF2C195-32FD-4C27-8C80-27A9089BE1C7}" type="TxLink">
            <a:rPr lang="de-CH" sz="1300" b="0">
              <a:latin typeface="Calibri Light" panose="020F0302020204030204" pitchFamily="34" charset="0"/>
              <a:cs typeface="Calibri Light" panose="020F0302020204030204" pitchFamily="34" charset="0"/>
            </a:rPr>
            <a:pPr algn="ctr"/>
            <a:t>Technologique</a:t>
          </a:fld>
          <a:endParaRPr lang="de-CH" sz="1300" b="0">
            <a:latin typeface="Calibri Light" panose="020F0302020204030204" pitchFamily="34" charset="0"/>
            <a:cs typeface="Calibri Light" panose="020F0302020204030204" pitchFamily="34" charset="0"/>
          </a:endParaRPr>
        </a:p>
      </xdr:txBody>
    </xdr:sp>
    <xdr:clientData/>
  </xdr:twoCellAnchor>
  <xdr:twoCellAnchor editAs="absolute">
    <xdr:from>
      <xdr:col>3</xdr:col>
      <xdr:colOff>275683</xdr:colOff>
      <xdr:row>9</xdr:row>
      <xdr:rowOff>3745795</xdr:rowOff>
    </xdr:from>
    <xdr:to>
      <xdr:col>3</xdr:col>
      <xdr:colOff>1500741</xdr:colOff>
      <xdr:row>9</xdr:row>
      <xdr:rowOff>3887309</xdr:rowOff>
    </xdr:to>
    <xdr:grpSp>
      <xdr:nvGrpSpPr>
        <xdr:cNvPr id="25" name="Gruppieren 24">
          <a:extLst>
            <a:ext uri="{FF2B5EF4-FFF2-40B4-BE49-F238E27FC236}">
              <a16:creationId xmlns:a16="http://schemas.microsoft.com/office/drawing/2014/main" id="{00000000-0008-0000-1100-000019000000}"/>
            </a:ext>
          </a:extLst>
        </xdr:cNvPr>
        <xdr:cNvGrpSpPr/>
      </xdr:nvGrpSpPr>
      <xdr:grpSpPr>
        <a:xfrm>
          <a:off x="3255103" y="5605075"/>
          <a:ext cx="1225058" cy="141514"/>
          <a:chOff x="492917" y="1313089"/>
          <a:chExt cx="860818" cy="229961"/>
        </a:xfrm>
      </xdr:grpSpPr>
      <xdr:sp macro="" textlink="$I$58">
        <xdr:nvSpPr>
          <xdr:cNvPr id="26" name="Abgerundetes Rechteck 25">
            <a:extLst>
              <a:ext uri="{FF2B5EF4-FFF2-40B4-BE49-F238E27FC236}">
                <a16:creationId xmlns:a16="http://schemas.microsoft.com/office/drawing/2014/main" id="{00000000-0008-0000-1100-00001A000000}"/>
              </a:ext>
            </a:extLst>
          </xdr:cNvPr>
          <xdr:cNvSpPr/>
        </xdr:nvSpPr>
        <xdr:spPr>
          <a:xfrm>
            <a:off x="492917" y="1314450"/>
            <a:ext cx="228600" cy="228600"/>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BED7C980-14DB-4B90-AC8E-FF17E8E79CEA}" type="TxLink">
              <a:rPr lang="de-CH" sz="800" b="0" i="0" u="none" strike="noStrike">
                <a:solidFill>
                  <a:srgbClr val="000000"/>
                </a:solidFill>
                <a:latin typeface="Calibri Light" panose="020F0302020204030204" pitchFamily="34" charset="0"/>
                <a:cs typeface="Calibri Light" panose="020F0302020204030204" pitchFamily="34" charset="0"/>
              </a:rPr>
              <a:pPr algn="ctr"/>
              <a:t>1</a:t>
            </a:fld>
            <a:endParaRPr lang="de-CH" sz="800">
              <a:latin typeface="Calibri Light" panose="020F0302020204030204" pitchFamily="34" charset="0"/>
              <a:cs typeface="Calibri Light" panose="020F0302020204030204" pitchFamily="34" charset="0"/>
            </a:endParaRPr>
          </a:p>
        </xdr:txBody>
      </xdr:sp>
      <xdr:sp macro="" textlink="$I$59">
        <xdr:nvSpPr>
          <xdr:cNvPr id="27" name="Abgerundetes Rechteck 26">
            <a:extLst>
              <a:ext uri="{FF2B5EF4-FFF2-40B4-BE49-F238E27FC236}">
                <a16:creationId xmlns:a16="http://schemas.microsoft.com/office/drawing/2014/main" id="{00000000-0008-0000-1100-00001B000000}"/>
              </a:ext>
            </a:extLst>
          </xdr:cNvPr>
          <xdr:cNvSpPr/>
        </xdr:nvSpPr>
        <xdr:spPr>
          <a:xfrm>
            <a:off x="812683" y="1314450"/>
            <a:ext cx="228600" cy="228600"/>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9CD38212-3649-4BFD-9ACA-EC55D8EFD12B}" type="TxLink">
              <a:rPr lang="de-CH" sz="800">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60">
        <xdr:nvSpPr>
          <xdr:cNvPr id="28" name="Abgerundetes Rechteck 27">
            <a:extLst>
              <a:ext uri="{FF2B5EF4-FFF2-40B4-BE49-F238E27FC236}">
                <a16:creationId xmlns:a16="http://schemas.microsoft.com/office/drawing/2014/main" id="{00000000-0008-0000-1100-00001C000000}"/>
              </a:ext>
            </a:extLst>
          </xdr:cNvPr>
          <xdr:cNvSpPr/>
        </xdr:nvSpPr>
        <xdr:spPr>
          <a:xfrm>
            <a:off x="1125135" y="1313089"/>
            <a:ext cx="228600" cy="228600"/>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B9ACE488-2BE1-4F10-AA51-D3C55ED71A24}"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grpSp>
    <xdr:clientData/>
  </xdr:twoCellAnchor>
  <xdr:twoCellAnchor>
    <xdr:from>
      <xdr:col>1</xdr:col>
      <xdr:colOff>111498</xdr:colOff>
      <xdr:row>9</xdr:row>
      <xdr:rowOff>2237254</xdr:rowOff>
    </xdr:from>
    <xdr:to>
      <xdr:col>2</xdr:col>
      <xdr:colOff>1074123</xdr:colOff>
      <xdr:row>9</xdr:row>
      <xdr:rowOff>2633254</xdr:rowOff>
    </xdr:to>
    <xdr:sp macro="" textlink="' '!A248">
      <xdr:nvSpPr>
        <xdr:cNvPr id="10" name="Abgerundetes Rechteck 9">
          <a:hlinkClick xmlns:r="http://schemas.openxmlformats.org/officeDocument/2006/relationships" r:id="rId6" tooltip="Pestle - Rechtlich"/>
          <a:extLst>
            <a:ext uri="{FF2B5EF4-FFF2-40B4-BE49-F238E27FC236}">
              <a16:creationId xmlns:a16="http://schemas.microsoft.com/office/drawing/2014/main" id="{00000000-0008-0000-1100-00000A000000}"/>
            </a:ext>
          </a:extLst>
        </xdr:cNvPr>
        <xdr:cNvSpPr/>
      </xdr:nvSpPr>
      <xdr:spPr>
        <a:xfrm>
          <a:off x="578223" y="4037479"/>
          <a:ext cx="1296000" cy="396000"/>
        </a:xfrm>
        <a:prstGeom prst="roundRect">
          <a:avLst/>
        </a:prstGeom>
      </xdr:spPr>
      <xdr:style>
        <a:lnRef idx="1">
          <a:schemeClr val="accent4"/>
        </a:lnRef>
        <a:fillRef idx="2">
          <a:schemeClr val="accent4"/>
        </a:fillRef>
        <a:effectRef idx="1">
          <a:schemeClr val="accent4"/>
        </a:effectRef>
        <a:fontRef idx="minor">
          <a:schemeClr val="dk1"/>
        </a:fontRef>
      </xdr:style>
      <xdr:txBody>
        <a:bodyPr vertOverflow="clip" rtlCol="0" anchor="ctr"/>
        <a:lstStyle/>
        <a:p>
          <a:pPr algn="ctr"/>
          <a:fld id="{5F105A2E-259D-40CE-BE54-AD226EDC242A}" type="TxLink">
            <a:rPr lang="de-CH" sz="1600" b="0">
              <a:latin typeface="Calibri Light" panose="020F0302020204030204" pitchFamily="34" charset="0"/>
              <a:cs typeface="Calibri Light" panose="020F0302020204030204" pitchFamily="34" charset="0"/>
            </a:rPr>
            <a:pPr algn="ctr"/>
            <a:t>Légal</a:t>
          </a:fld>
          <a:endParaRPr lang="de-CH" sz="1600" b="0">
            <a:latin typeface="Calibri Light" panose="020F0302020204030204" pitchFamily="34" charset="0"/>
            <a:cs typeface="Calibri Light" panose="020F0302020204030204" pitchFamily="34" charset="0"/>
          </a:endParaRPr>
        </a:p>
      </xdr:txBody>
    </xdr:sp>
    <xdr:clientData/>
  </xdr:twoCellAnchor>
  <xdr:twoCellAnchor>
    <xdr:from>
      <xdr:col>1</xdr:col>
      <xdr:colOff>144286</xdr:colOff>
      <xdr:row>9</xdr:row>
      <xdr:rowOff>2702618</xdr:rowOff>
    </xdr:from>
    <xdr:to>
      <xdr:col>2</xdr:col>
      <xdr:colOff>1034911</xdr:colOff>
      <xdr:row>9</xdr:row>
      <xdr:rowOff>2846618</xdr:rowOff>
    </xdr:to>
    <xdr:grpSp>
      <xdr:nvGrpSpPr>
        <xdr:cNvPr id="29" name="Gruppieren 28">
          <a:extLst>
            <a:ext uri="{FF2B5EF4-FFF2-40B4-BE49-F238E27FC236}">
              <a16:creationId xmlns:a16="http://schemas.microsoft.com/office/drawing/2014/main" id="{00000000-0008-0000-1100-00001D000000}"/>
            </a:ext>
          </a:extLst>
        </xdr:cNvPr>
        <xdr:cNvGrpSpPr/>
      </xdr:nvGrpSpPr>
      <xdr:grpSpPr>
        <a:xfrm>
          <a:off x="624346" y="4561898"/>
          <a:ext cx="1233525" cy="144000"/>
          <a:chOff x="492917" y="1313089"/>
          <a:chExt cx="860818" cy="229961"/>
        </a:xfrm>
      </xdr:grpSpPr>
      <xdr:sp macro="" textlink="$I$73">
        <xdr:nvSpPr>
          <xdr:cNvPr id="30" name="Abgerundetes Rechteck 29">
            <a:extLst>
              <a:ext uri="{FF2B5EF4-FFF2-40B4-BE49-F238E27FC236}">
                <a16:creationId xmlns:a16="http://schemas.microsoft.com/office/drawing/2014/main" id="{00000000-0008-0000-1100-00001E000000}"/>
              </a:ext>
            </a:extLst>
          </xdr:cNvPr>
          <xdr:cNvSpPr/>
        </xdr:nvSpPr>
        <xdr:spPr>
          <a:xfrm>
            <a:off x="492917" y="1314450"/>
            <a:ext cx="228600" cy="228600"/>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530C97E4-F747-43AA-8F93-442151DD7576}" type="TxLink">
              <a:rPr lang="de-CH" sz="800" b="0" i="0" u="none" strike="noStrike">
                <a:solidFill>
                  <a:srgbClr val="000000"/>
                </a:solidFill>
                <a:latin typeface="Calibri Light" panose="020F0302020204030204" pitchFamily="34" charset="0"/>
                <a:cs typeface="Calibri Light" panose="020F0302020204030204" pitchFamily="34" charset="0"/>
              </a:rPr>
              <a:pPr algn="ctr"/>
              <a:t>1</a:t>
            </a:fld>
            <a:endParaRPr lang="de-CH" sz="800">
              <a:latin typeface="Calibri Light" panose="020F0302020204030204" pitchFamily="34" charset="0"/>
              <a:cs typeface="Calibri Light" panose="020F0302020204030204" pitchFamily="34" charset="0"/>
            </a:endParaRPr>
          </a:p>
        </xdr:txBody>
      </xdr:sp>
      <xdr:sp macro="" textlink="$I$74">
        <xdr:nvSpPr>
          <xdr:cNvPr id="31" name="Abgerundetes Rechteck 30">
            <a:extLst>
              <a:ext uri="{FF2B5EF4-FFF2-40B4-BE49-F238E27FC236}">
                <a16:creationId xmlns:a16="http://schemas.microsoft.com/office/drawing/2014/main" id="{00000000-0008-0000-1100-00001F000000}"/>
              </a:ext>
            </a:extLst>
          </xdr:cNvPr>
          <xdr:cNvSpPr/>
        </xdr:nvSpPr>
        <xdr:spPr>
          <a:xfrm>
            <a:off x="812683" y="1314450"/>
            <a:ext cx="228600" cy="228600"/>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386224A5-B5DC-4A33-B1F5-4103F5C1F590}"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75">
        <xdr:nvSpPr>
          <xdr:cNvPr id="32" name="Abgerundetes Rechteck 31">
            <a:extLst>
              <a:ext uri="{FF2B5EF4-FFF2-40B4-BE49-F238E27FC236}">
                <a16:creationId xmlns:a16="http://schemas.microsoft.com/office/drawing/2014/main" id="{00000000-0008-0000-1100-000020000000}"/>
              </a:ext>
            </a:extLst>
          </xdr:cNvPr>
          <xdr:cNvSpPr/>
        </xdr:nvSpPr>
        <xdr:spPr>
          <a:xfrm>
            <a:off x="1125135" y="1313089"/>
            <a:ext cx="228600" cy="228600"/>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BCFBB495-BC5F-4A2A-A21C-0537562CDE51}"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grpSp>
    <xdr:clientData/>
  </xdr:twoCellAnchor>
  <xdr:twoCellAnchor>
    <xdr:from>
      <xdr:col>1</xdr:col>
      <xdr:colOff>121022</xdr:colOff>
      <xdr:row>9</xdr:row>
      <xdr:rowOff>209549</xdr:rowOff>
    </xdr:from>
    <xdr:to>
      <xdr:col>2</xdr:col>
      <xdr:colOff>1083647</xdr:colOff>
      <xdr:row>9</xdr:row>
      <xdr:rowOff>605549</xdr:rowOff>
    </xdr:to>
    <xdr:sp macro="" textlink="' '!A249">
      <xdr:nvSpPr>
        <xdr:cNvPr id="11" name="Abgerundetes Rechteck 10">
          <a:hlinkClick xmlns:r="http://schemas.openxmlformats.org/officeDocument/2006/relationships" r:id="rId7" tooltip="Pestle - Ökologisch"/>
          <a:extLst>
            <a:ext uri="{FF2B5EF4-FFF2-40B4-BE49-F238E27FC236}">
              <a16:creationId xmlns:a16="http://schemas.microsoft.com/office/drawing/2014/main" id="{00000000-0008-0000-1100-00000B000000}"/>
            </a:ext>
          </a:extLst>
        </xdr:cNvPr>
        <xdr:cNvSpPr/>
      </xdr:nvSpPr>
      <xdr:spPr>
        <a:xfrm>
          <a:off x="587747" y="2009774"/>
          <a:ext cx="1296000" cy="396000"/>
        </a:xfrm>
        <a:prstGeom prst="roundRect">
          <a:avLst/>
        </a:prstGeom>
        <a:gradFill flip="none" rotWithShape="1">
          <a:gsLst>
            <a:gs pos="0">
              <a:schemeClr val="bg2">
                <a:lumMod val="75000"/>
              </a:schemeClr>
            </a:gs>
            <a:gs pos="0">
              <a:schemeClr val="bg2">
                <a:lumMod val="75000"/>
              </a:schemeClr>
            </a:gs>
            <a:gs pos="100000">
              <a:schemeClr val="bg2">
                <a:lumMod val="75000"/>
                <a:tint val="44500"/>
                <a:satMod val="160000"/>
              </a:schemeClr>
            </a:gs>
          </a:gsLst>
          <a:lin ang="16200000" scaled="1"/>
          <a:tileRect/>
        </a:gradFill>
        <a:ln>
          <a:solidFill>
            <a:schemeClr val="bg2">
              <a:lumMod val="50000"/>
            </a:schemeClr>
          </a:solidFill>
        </a:ln>
      </xdr:spPr>
      <xdr:style>
        <a:lnRef idx="1">
          <a:schemeClr val="dk1"/>
        </a:lnRef>
        <a:fillRef idx="2">
          <a:schemeClr val="dk1"/>
        </a:fillRef>
        <a:effectRef idx="1">
          <a:schemeClr val="dk1"/>
        </a:effectRef>
        <a:fontRef idx="minor">
          <a:schemeClr val="dk1"/>
        </a:fontRef>
      </xdr:style>
      <xdr:txBody>
        <a:bodyPr vertOverflow="clip" rtlCol="0" anchor="ctr"/>
        <a:lstStyle/>
        <a:p>
          <a:pPr algn="ctr"/>
          <a:fld id="{D942373D-F1A4-47DA-A39F-7C98DF1C4F8E}" type="TxLink">
            <a:rPr lang="de-CH" sz="1600" b="0">
              <a:latin typeface="Calibri Light" panose="020F0302020204030204" pitchFamily="34" charset="0"/>
              <a:cs typeface="Calibri Light" panose="020F0302020204030204" pitchFamily="34" charset="0"/>
            </a:rPr>
            <a:pPr algn="ctr"/>
            <a:t>Écologique</a:t>
          </a:fld>
          <a:endParaRPr lang="de-CH" sz="1600" b="0">
            <a:latin typeface="Calibri Light" panose="020F0302020204030204" pitchFamily="34" charset="0"/>
            <a:cs typeface="Calibri Light" panose="020F0302020204030204" pitchFamily="34" charset="0"/>
          </a:endParaRPr>
        </a:p>
      </xdr:txBody>
    </xdr:sp>
    <xdr:clientData/>
  </xdr:twoCellAnchor>
  <xdr:twoCellAnchor>
    <xdr:from>
      <xdr:col>1</xdr:col>
      <xdr:colOff>161870</xdr:colOff>
      <xdr:row>9</xdr:row>
      <xdr:rowOff>674913</xdr:rowOff>
    </xdr:from>
    <xdr:to>
      <xdr:col>2</xdr:col>
      <xdr:colOff>1052495</xdr:colOff>
      <xdr:row>9</xdr:row>
      <xdr:rowOff>818913</xdr:rowOff>
    </xdr:to>
    <xdr:grpSp>
      <xdr:nvGrpSpPr>
        <xdr:cNvPr id="33" name="Gruppieren 32">
          <a:extLst>
            <a:ext uri="{FF2B5EF4-FFF2-40B4-BE49-F238E27FC236}">
              <a16:creationId xmlns:a16="http://schemas.microsoft.com/office/drawing/2014/main" id="{00000000-0008-0000-1100-000021000000}"/>
            </a:ext>
          </a:extLst>
        </xdr:cNvPr>
        <xdr:cNvGrpSpPr/>
      </xdr:nvGrpSpPr>
      <xdr:grpSpPr>
        <a:xfrm>
          <a:off x="641930" y="2534193"/>
          <a:ext cx="1233525" cy="144000"/>
          <a:chOff x="492917" y="1313089"/>
          <a:chExt cx="860818" cy="229961"/>
        </a:xfrm>
      </xdr:grpSpPr>
      <xdr:sp macro="" textlink="$I$88">
        <xdr:nvSpPr>
          <xdr:cNvPr id="34" name="Abgerundetes Rechteck 33">
            <a:extLst>
              <a:ext uri="{FF2B5EF4-FFF2-40B4-BE49-F238E27FC236}">
                <a16:creationId xmlns:a16="http://schemas.microsoft.com/office/drawing/2014/main" id="{00000000-0008-0000-1100-000022000000}"/>
              </a:ext>
            </a:extLst>
          </xdr:cNvPr>
          <xdr:cNvSpPr/>
        </xdr:nvSpPr>
        <xdr:spPr>
          <a:xfrm>
            <a:off x="492917" y="1314450"/>
            <a:ext cx="228600" cy="228600"/>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2CE79A6A-F34D-46C0-929D-E64521BCEFF4}"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89">
        <xdr:nvSpPr>
          <xdr:cNvPr id="35" name="Abgerundetes Rechteck 34">
            <a:extLst>
              <a:ext uri="{FF2B5EF4-FFF2-40B4-BE49-F238E27FC236}">
                <a16:creationId xmlns:a16="http://schemas.microsoft.com/office/drawing/2014/main" id="{00000000-0008-0000-1100-000023000000}"/>
              </a:ext>
            </a:extLst>
          </xdr:cNvPr>
          <xdr:cNvSpPr/>
        </xdr:nvSpPr>
        <xdr:spPr>
          <a:xfrm>
            <a:off x="812683" y="1314450"/>
            <a:ext cx="228600" cy="228600"/>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EDED8762-6206-4124-AB7A-FC1D99EE7E1A}"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90">
        <xdr:nvSpPr>
          <xdr:cNvPr id="36" name="Abgerundetes Rechteck 35">
            <a:extLst>
              <a:ext uri="{FF2B5EF4-FFF2-40B4-BE49-F238E27FC236}">
                <a16:creationId xmlns:a16="http://schemas.microsoft.com/office/drawing/2014/main" id="{00000000-0008-0000-1100-000024000000}"/>
              </a:ext>
            </a:extLst>
          </xdr:cNvPr>
          <xdr:cNvSpPr/>
        </xdr:nvSpPr>
        <xdr:spPr>
          <a:xfrm>
            <a:off x="1125135" y="1313089"/>
            <a:ext cx="228600" cy="228600"/>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A1757B14-B799-463A-BC8C-6C756A235999}" type="TxLink">
              <a:rPr lang="de-CH" sz="800" b="0" i="0" u="none" strike="noStrike">
                <a:solidFill>
                  <a:srgbClr val="000000"/>
                </a:solidFill>
                <a:latin typeface="Calibri Light" panose="020F0302020204030204" pitchFamily="34" charset="0"/>
                <a:cs typeface="Calibri Light" panose="020F0302020204030204" pitchFamily="34" charset="0"/>
              </a:rPr>
              <a:pPr algn="ctr"/>
              <a:t>1</a:t>
            </a:fld>
            <a:endParaRPr lang="de-CH" sz="800">
              <a:latin typeface="Calibri Light" panose="020F0302020204030204" pitchFamily="34" charset="0"/>
              <a:cs typeface="Calibri Light" panose="020F0302020204030204" pitchFamily="34" charset="0"/>
            </a:endParaRPr>
          </a:p>
        </xdr:txBody>
      </xdr:sp>
    </xdr:grpSp>
    <xdr:clientData/>
  </xdr:twoCellAnchor>
  <xdr:twoCellAnchor editAs="oneCell">
    <xdr:from>
      <xdr:col>7</xdr:col>
      <xdr:colOff>247650</xdr:colOff>
      <xdr:row>2</xdr:row>
      <xdr:rowOff>47625</xdr:rowOff>
    </xdr:from>
    <xdr:to>
      <xdr:col>7</xdr:col>
      <xdr:colOff>420450</xdr:colOff>
      <xdr:row>3</xdr:row>
      <xdr:rowOff>20400</xdr:rowOff>
    </xdr:to>
    <xdr:grpSp>
      <xdr:nvGrpSpPr>
        <xdr:cNvPr id="66" name="Gruppieren 65">
          <a:hlinkClick xmlns:r="http://schemas.openxmlformats.org/officeDocument/2006/relationships" r:id="rId8"/>
          <a:extLst>
            <a:ext uri="{FF2B5EF4-FFF2-40B4-BE49-F238E27FC236}">
              <a16:creationId xmlns:a16="http://schemas.microsoft.com/office/drawing/2014/main" id="{00000000-0008-0000-1100-000042000000}"/>
            </a:ext>
          </a:extLst>
        </xdr:cNvPr>
        <xdr:cNvGrpSpPr/>
      </xdr:nvGrpSpPr>
      <xdr:grpSpPr>
        <a:xfrm>
          <a:off x="10321290" y="611505"/>
          <a:ext cx="172800" cy="170895"/>
          <a:chOff x="8105775" y="571500"/>
          <a:chExt cx="172800" cy="172800"/>
        </a:xfrm>
      </xdr:grpSpPr>
      <xdr:sp macro="" textlink="">
        <xdr:nvSpPr>
          <xdr:cNvPr id="67" name="Rechteck 66">
            <a:extLst>
              <a:ext uri="{FF2B5EF4-FFF2-40B4-BE49-F238E27FC236}">
                <a16:creationId xmlns:a16="http://schemas.microsoft.com/office/drawing/2014/main" id="{00000000-0008-0000-1100-000043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68" name="Textfeld 67">
            <a:extLst>
              <a:ext uri="{FF2B5EF4-FFF2-40B4-BE49-F238E27FC236}">
                <a16:creationId xmlns:a16="http://schemas.microsoft.com/office/drawing/2014/main" id="{00000000-0008-0000-1100-000044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Calibri Light" panose="020F0302020204030204" pitchFamily="34" charset="0"/>
                <a:cs typeface="Calibri Light" panose="020F0302020204030204" pitchFamily="34" charset="0"/>
              </a:rPr>
              <a:t>?</a:t>
            </a:r>
          </a:p>
        </xdr:txBody>
      </xdr:sp>
    </xdr:grpSp>
    <xdr:clientData fPrintsWithSheet="0"/>
  </xdr:twoCellAnchor>
  <xdr:twoCellAnchor editAs="oneCell">
    <xdr:from>
      <xdr:col>0</xdr:col>
      <xdr:colOff>57150</xdr:colOff>
      <xdr:row>10</xdr:row>
      <xdr:rowOff>209550</xdr:rowOff>
    </xdr:from>
    <xdr:to>
      <xdr:col>0</xdr:col>
      <xdr:colOff>381150</xdr:colOff>
      <xdr:row>12</xdr:row>
      <xdr:rowOff>1615</xdr:rowOff>
    </xdr:to>
    <xdr:grpSp>
      <xdr:nvGrpSpPr>
        <xdr:cNvPr id="72" name="Gruppieren 71">
          <a:hlinkClick xmlns:r="http://schemas.openxmlformats.org/officeDocument/2006/relationships" r:id="rId9"/>
          <a:extLst>
            <a:ext uri="{FF2B5EF4-FFF2-40B4-BE49-F238E27FC236}">
              <a16:creationId xmlns:a16="http://schemas.microsoft.com/office/drawing/2014/main" id="{00000000-0008-0000-1100-000048000000}"/>
            </a:ext>
          </a:extLst>
        </xdr:cNvPr>
        <xdr:cNvGrpSpPr/>
      </xdr:nvGrpSpPr>
      <xdr:grpSpPr>
        <a:xfrm>
          <a:off x="57150" y="5970270"/>
          <a:ext cx="324000" cy="325465"/>
          <a:chOff x="66675" y="4972050"/>
          <a:chExt cx="324000" cy="325465"/>
        </a:xfrm>
      </xdr:grpSpPr>
      <xdr:sp macro="" textlink="">
        <xdr:nvSpPr>
          <xdr:cNvPr id="73" name="Rechteck 72">
            <a:extLst>
              <a:ext uri="{FF2B5EF4-FFF2-40B4-BE49-F238E27FC236}">
                <a16:creationId xmlns:a16="http://schemas.microsoft.com/office/drawing/2014/main" id="{00000000-0008-0000-1100-000049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74" name="Pfeil nach oben 73">
            <a:extLst>
              <a:ext uri="{FF2B5EF4-FFF2-40B4-BE49-F238E27FC236}">
                <a16:creationId xmlns:a16="http://schemas.microsoft.com/office/drawing/2014/main" id="{00000000-0008-0000-1100-00004A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0</xdr:col>
      <xdr:colOff>47625</xdr:colOff>
      <xdr:row>25</xdr:row>
      <xdr:rowOff>133350</xdr:rowOff>
    </xdr:from>
    <xdr:to>
      <xdr:col>0</xdr:col>
      <xdr:colOff>371625</xdr:colOff>
      <xdr:row>27</xdr:row>
      <xdr:rowOff>1615</xdr:rowOff>
    </xdr:to>
    <xdr:grpSp>
      <xdr:nvGrpSpPr>
        <xdr:cNvPr id="75" name="Gruppieren 74">
          <a:hlinkClick xmlns:r="http://schemas.openxmlformats.org/officeDocument/2006/relationships" r:id="rId9"/>
          <a:extLst>
            <a:ext uri="{FF2B5EF4-FFF2-40B4-BE49-F238E27FC236}">
              <a16:creationId xmlns:a16="http://schemas.microsoft.com/office/drawing/2014/main" id="{00000000-0008-0000-1100-00004B000000}"/>
            </a:ext>
          </a:extLst>
        </xdr:cNvPr>
        <xdr:cNvGrpSpPr/>
      </xdr:nvGrpSpPr>
      <xdr:grpSpPr>
        <a:xfrm>
          <a:off x="47625" y="10130790"/>
          <a:ext cx="324000" cy="317845"/>
          <a:chOff x="66675" y="4972050"/>
          <a:chExt cx="324000" cy="325465"/>
        </a:xfrm>
      </xdr:grpSpPr>
      <xdr:sp macro="" textlink="">
        <xdr:nvSpPr>
          <xdr:cNvPr id="76" name="Rechteck 75">
            <a:extLst>
              <a:ext uri="{FF2B5EF4-FFF2-40B4-BE49-F238E27FC236}">
                <a16:creationId xmlns:a16="http://schemas.microsoft.com/office/drawing/2014/main" id="{00000000-0008-0000-1100-00004C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77" name="Pfeil nach oben 76">
            <a:extLst>
              <a:ext uri="{FF2B5EF4-FFF2-40B4-BE49-F238E27FC236}">
                <a16:creationId xmlns:a16="http://schemas.microsoft.com/office/drawing/2014/main" id="{00000000-0008-0000-1100-00004D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0</xdr:col>
      <xdr:colOff>47625</xdr:colOff>
      <xdr:row>40</xdr:row>
      <xdr:rowOff>133350</xdr:rowOff>
    </xdr:from>
    <xdr:to>
      <xdr:col>0</xdr:col>
      <xdr:colOff>371625</xdr:colOff>
      <xdr:row>42</xdr:row>
      <xdr:rowOff>1615</xdr:rowOff>
    </xdr:to>
    <xdr:grpSp>
      <xdr:nvGrpSpPr>
        <xdr:cNvPr id="78" name="Gruppieren 77">
          <a:hlinkClick xmlns:r="http://schemas.openxmlformats.org/officeDocument/2006/relationships" r:id="rId9"/>
          <a:extLst>
            <a:ext uri="{FF2B5EF4-FFF2-40B4-BE49-F238E27FC236}">
              <a16:creationId xmlns:a16="http://schemas.microsoft.com/office/drawing/2014/main" id="{00000000-0008-0000-1100-00004E000000}"/>
            </a:ext>
          </a:extLst>
        </xdr:cNvPr>
        <xdr:cNvGrpSpPr/>
      </xdr:nvGrpSpPr>
      <xdr:grpSpPr>
        <a:xfrm>
          <a:off x="47625" y="14268450"/>
          <a:ext cx="324000" cy="317845"/>
          <a:chOff x="66675" y="4972050"/>
          <a:chExt cx="324000" cy="325465"/>
        </a:xfrm>
      </xdr:grpSpPr>
      <xdr:sp macro="" textlink="">
        <xdr:nvSpPr>
          <xdr:cNvPr id="79" name="Rechteck 78">
            <a:extLst>
              <a:ext uri="{FF2B5EF4-FFF2-40B4-BE49-F238E27FC236}">
                <a16:creationId xmlns:a16="http://schemas.microsoft.com/office/drawing/2014/main" id="{00000000-0008-0000-1100-00004F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80" name="Pfeil nach oben 79">
            <a:extLst>
              <a:ext uri="{FF2B5EF4-FFF2-40B4-BE49-F238E27FC236}">
                <a16:creationId xmlns:a16="http://schemas.microsoft.com/office/drawing/2014/main" id="{00000000-0008-0000-1100-000050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0</xdr:col>
      <xdr:colOff>47625</xdr:colOff>
      <xdr:row>55</xdr:row>
      <xdr:rowOff>133350</xdr:rowOff>
    </xdr:from>
    <xdr:to>
      <xdr:col>0</xdr:col>
      <xdr:colOff>371625</xdr:colOff>
      <xdr:row>57</xdr:row>
      <xdr:rowOff>1615</xdr:rowOff>
    </xdr:to>
    <xdr:grpSp>
      <xdr:nvGrpSpPr>
        <xdr:cNvPr id="81" name="Gruppieren 80">
          <a:hlinkClick xmlns:r="http://schemas.openxmlformats.org/officeDocument/2006/relationships" r:id="rId9"/>
          <a:extLst>
            <a:ext uri="{FF2B5EF4-FFF2-40B4-BE49-F238E27FC236}">
              <a16:creationId xmlns:a16="http://schemas.microsoft.com/office/drawing/2014/main" id="{00000000-0008-0000-1100-000051000000}"/>
            </a:ext>
          </a:extLst>
        </xdr:cNvPr>
        <xdr:cNvGrpSpPr/>
      </xdr:nvGrpSpPr>
      <xdr:grpSpPr>
        <a:xfrm>
          <a:off x="47625" y="18406110"/>
          <a:ext cx="324000" cy="317845"/>
          <a:chOff x="66675" y="4972050"/>
          <a:chExt cx="324000" cy="325465"/>
        </a:xfrm>
      </xdr:grpSpPr>
      <xdr:sp macro="" textlink="">
        <xdr:nvSpPr>
          <xdr:cNvPr id="82" name="Rechteck 81">
            <a:extLst>
              <a:ext uri="{FF2B5EF4-FFF2-40B4-BE49-F238E27FC236}">
                <a16:creationId xmlns:a16="http://schemas.microsoft.com/office/drawing/2014/main" id="{00000000-0008-0000-1100-000052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83" name="Pfeil nach oben 82">
            <a:extLst>
              <a:ext uri="{FF2B5EF4-FFF2-40B4-BE49-F238E27FC236}">
                <a16:creationId xmlns:a16="http://schemas.microsoft.com/office/drawing/2014/main" id="{00000000-0008-0000-1100-000053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0</xdr:col>
      <xdr:colOff>47625</xdr:colOff>
      <xdr:row>70</xdr:row>
      <xdr:rowOff>133350</xdr:rowOff>
    </xdr:from>
    <xdr:to>
      <xdr:col>0</xdr:col>
      <xdr:colOff>371625</xdr:colOff>
      <xdr:row>72</xdr:row>
      <xdr:rowOff>1615</xdr:rowOff>
    </xdr:to>
    <xdr:grpSp>
      <xdr:nvGrpSpPr>
        <xdr:cNvPr id="84" name="Gruppieren 83">
          <a:hlinkClick xmlns:r="http://schemas.openxmlformats.org/officeDocument/2006/relationships" r:id="rId9"/>
          <a:extLst>
            <a:ext uri="{FF2B5EF4-FFF2-40B4-BE49-F238E27FC236}">
              <a16:creationId xmlns:a16="http://schemas.microsoft.com/office/drawing/2014/main" id="{00000000-0008-0000-1100-000054000000}"/>
            </a:ext>
          </a:extLst>
        </xdr:cNvPr>
        <xdr:cNvGrpSpPr/>
      </xdr:nvGrpSpPr>
      <xdr:grpSpPr>
        <a:xfrm>
          <a:off x="47625" y="22543770"/>
          <a:ext cx="324000" cy="317845"/>
          <a:chOff x="66675" y="4972050"/>
          <a:chExt cx="324000" cy="325465"/>
        </a:xfrm>
      </xdr:grpSpPr>
      <xdr:sp macro="" textlink="">
        <xdr:nvSpPr>
          <xdr:cNvPr id="85" name="Rechteck 84">
            <a:extLst>
              <a:ext uri="{FF2B5EF4-FFF2-40B4-BE49-F238E27FC236}">
                <a16:creationId xmlns:a16="http://schemas.microsoft.com/office/drawing/2014/main" id="{00000000-0008-0000-1100-000055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86" name="Pfeil nach oben 85">
            <a:extLst>
              <a:ext uri="{FF2B5EF4-FFF2-40B4-BE49-F238E27FC236}">
                <a16:creationId xmlns:a16="http://schemas.microsoft.com/office/drawing/2014/main" id="{00000000-0008-0000-1100-000056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0</xdr:col>
      <xdr:colOff>47625</xdr:colOff>
      <xdr:row>85</xdr:row>
      <xdr:rowOff>133350</xdr:rowOff>
    </xdr:from>
    <xdr:to>
      <xdr:col>0</xdr:col>
      <xdr:colOff>371625</xdr:colOff>
      <xdr:row>87</xdr:row>
      <xdr:rowOff>1615</xdr:rowOff>
    </xdr:to>
    <xdr:grpSp>
      <xdr:nvGrpSpPr>
        <xdr:cNvPr id="87" name="Gruppieren 86">
          <a:hlinkClick xmlns:r="http://schemas.openxmlformats.org/officeDocument/2006/relationships" r:id="rId9"/>
          <a:extLst>
            <a:ext uri="{FF2B5EF4-FFF2-40B4-BE49-F238E27FC236}">
              <a16:creationId xmlns:a16="http://schemas.microsoft.com/office/drawing/2014/main" id="{00000000-0008-0000-1100-000057000000}"/>
            </a:ext>
          </a:extLst>
        </xdr:cNvPr>
        <xdr:cNvGrpSpPr/>
      </xdr:nvGrpSpPr>
      <xdr:grpSpPr>
        <a:xfrm>
          <a:off x="47625" y="26681430"/>
          <a:ext cx="324000" cy="317845"/>
          <a:chOff x="66675" y="4972050"/>
          <a:chExt cx="324000" cy="325465"/>
        </a:xfrm>
      </xdr:grpSpPr>
      <xdr:sp macro="" textlink="">
        <xdr:nvSpPr>
          <xdr:cNvPr id="88" name="Rechteck 87">
            <a:extLst>
              <a:ext uri="{FF2B5EF4-FFF2-40B4-BE49-F238E27FC236}">
                <a16:creationId xmlns:a16="http://schemas.microsoft.com/office/drawing/2014/main" id="{00000000-0008-0000-1100-000058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89" name="Pfeil nach oben 88">
            <a:extLst>
              <a:ext uri="{FF2B5EF4-FFF2-40B4-BE49-F238E27FC236}">
                <a16:creationId xmlns:a16="http://schemas.microsoft.com/office/drawing/2014/main" id="{00000000-0008-0000-1100-000059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0</xdr:col>
      <xdr:colOff>76200</xdr:colOff>
      <xdr:row>0</xdr:row>
      <xdr:rowOff>104775</xdr:rowOff>
    </xdr:from>
    <xdr:to>
      <xdr:col>0</xdr:col>
      <xdr:colOff>400200</xdr:colOff>
      <xdr:row>0</xdr:row>
      <xdr:rowOff>430240</xdr:rowOff>
    </xdr:to>
    <xdr:grpSp>
      <xdr:nvGrpSpPr>
        <xdr:cNvPr id="57" name="Gruppieren 56">
          <a:hlinkClick xmlns:r="http://schemas.openxmlformats.org/officeDocument/2006/relationships" r:id="rId10"/>
          <a:extLst>
            <a:ext uri="{FF2B5EF4-FFF2-40B4-BE49-F238E27FC236}">
              <a16:creationId xmlns:a16="http://schemas.microsoft.com/office/drawing/2014/main" id="{00000000-0008-0000-1100-000039000000}"/>
            </a:ext>
          </a:extLst>
        </xdr:cNvPr>
        <xdr:cNvGrpSpPr/>
      </xdr:nvGrpSpPr>
      <xdr:grpSpPr>
        <a:xfrm>
          <a:off x="76200" y="104775"/>
          <a:ext cx="324000" cy="325465"/>
          <a:chOff x="9191625" y="3009900"/>
          <a:chExt cx="324000" cy="325465"/>
        </a:xfrm>
      </xdr:grpSpPr>
      <xdr:sp macro="" textlink="">
        <xdr:nvSpPr>
          <xdr:cNvPr id="58" name="Rechteck 57">
            <a:extLst>
              <a:ext uri="{FF2B5EF4-FFF2-40B4-BE49-F238E27FC236}">
                <a16:creationId xmlns:a16="http://schemas.microsoft.com/office/drawing/2014/main" id="{00000000-0008-0000-1100-00003A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59" name="Pfeil nach links 58">
            <a:extLst>
              <a:ext uri="{FF2B5EF4-FFF2-40B4-BE49-F238E27FC236}">
                <a16:creationId xmlns:a16="http://schemas.microsoft.com/office/drawing/2014/main" id="{00000000-0008-0000-1100-00003B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6</xdr:col>
          <xdr:colOff>960120</xdr:colOff>
          <xdr:row>0</xdr:row>
          <xdr:rowOff>15240</xdr:rowOff>
        </xdr:from>
        <xdr:to>
          <xdr:col>7</xdr:col>
          <xdr:colOff>440055</xdr:colOff>
          <xdr:row>0</xdr:row>
          <xdr:rowOff>548640</xdr:rowOff>
        </xdr:to>
        <xdr:pic>
          <xdr:nvPicPr>
            <xdr:cNvPr id="60" name="Grafik 59">
              <a:extLst>
                <a:ext uri="{FF2B5EF4-FFF2-40B4-BE49-F238E27FC236}">
                  <a16:creationId xmlns:a16="http://schemas.microsoft.com/office/drawing/2014/main" id="{00000000-0008-0000-1100-00003C000000}"/>
                </a:ext>
              </a:extLst>
            </xdr:cNvPr>
            <xdr:cNvPicPr>
              <a:picLocks noChangeAspect="1" noChangeArrowheads="1"/>
              <a:extLst>
                <a:ext uri="{84589F7E-364E-4C9E-8A38-B11213B215E9}">
                  <a14:cameraTool cellRange="Logo!$D$6" spid="_x0000_s32802"/>
                </a:ext>
              </a:extLst>
            </xdr:cNvPicPr>
          </xdr:nvPicPr>
          <xdr:blipFill>
            <a:blip xmlns:r="http://schemas.openxmlformats.org/officeDocument/2006/relationships" r:embed="rId11"/>
            <a:srcRect/>
            <a:stretch>
              <a:fillRect/>
            </a:stretch>
          </xdr:blipFill>
          <xdr:spPr bwMode="auto">
            <a:xfrm>
              <a:off x="8244840" y="15240"/>
              <a:ext cx="2268855" cy="533400"/>
            </a:xfrm>
            <a:prstGeom prst="rect">
              <a:avLst/>
            </a:prstGeom>
            <a:solidFill>
              <a:schemeClr val="bg1"/>
            </a:solidFill>
            <a:ln w="9525">
              <a:noFill/>
              <a:miter lim="800000"/>
              <a:headEnd/>
              <a:tailEnd/>
            </a:ln>
          </xdr:spPr>
        </xdr:pic>
        <xdr:clientData/>
      </xdr:twoCellAnchor>
    </mc:Choice>
    <mc:Fallback/>
  </mc:AlternateContent>
</xdr:wsDr>
</file>

<file path=xl/drawings/drawing18.xml><?xml version="1.0" encoding="utf-8"?>
<xdr:wsDr xmlns:xdr="http://schemas.openxmlformats.org/drawingml/2006/spreadsheetDrawing" xmlns:a="http://schemas.openxmlformats.org/drawingml/2006/main">
  <xdr:twoCellAnchor editAs="oneCell">
    <xdr:from>
      <xdr:col>6</xdr:col>
      <xdr:colOff>295275</xdr:colOff>
      <xdr:row>1</xdr:row>
      <xdr:rowOff>57149</xdr:rowOff>
    </xdr:from>
    <xdr:to>
      <xdr:col>6</xdr:col>
      <xdr:colOff>475275</xdr:colOff>
      <xdr:row>2</xdr:row>
      <xdr:rowOff>23789</xdr:rowOff>
    </xdr:to>
    <xdr:grpSp>
      <xdr:nvGrpSpPr>
        <xdr:cNvPr id="11" name="Gruppieren 10">
          <a:hlinkClick xmlns:r="http://schemas.openxmlformats.org/officeDocument/2006/relationships" r:id="rId1"/>
          <a:extLst>
            <a:ext uri="{FF2B5EF4-FFF2-40B4-BE49-F238E27FC236}">
              <a16:creationId xmlns:a16="http://schemas.microsoft.com/office/drawing/2014/main" id="{00000000-0008-0000-1200-00000B000000}"/>
            </a:ext>
          </a:extLst>
        </xdr:cNvPr>
        <xdr:cNvGrpSpPr>
          <a:grpSpLocks noChangeAspect="1"/>
        </xdr:cNvGrpSpPr>
      </xdr:nvGrpSpPr>
      <xdr:grpSpPr>
        <a:xfrm>
          <a:off x="9439275" y="613409"/>
          <a:ext cx="180000" cy="180000"/>
          <a:chOff x="8105775" y="571500"/>
          <a:chExt cx="172800" cy="172800"/>
        </a:xfrm>
      </xdr:grpSpPr>
      <xdr:sp macro="" textlink="">
        <xdr:nvSpPr>
          <xdr:cNvPr id="12" name="Rechteck 11">
            <a:extLst>
              <a:ext uri="{FF2B5EF4-FFF2-40B4-BE49-F238E27FC236}">
                <a16:creationId xmlns:a16="http://schemas.microsoft.com/office/drawing/2014/main" id="{00000000-0008-0000-1200-00000C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3" name="Textfeld 12">
            <a:extLst>
              <a:ext uri="{FF2B5EF4-FFF2-40B4-BE49-F238E27FC236}">
                <a16:creationId xmlns:a16="http://schemas.microsoft.com/office/drawing/2014/main" id="{00000000-0008-0000-1200-00000D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76200</xdr:colOff>
      <xdr:row>0</xdr:row>
      <xdr:rowOff>114300</xdr:rowOff>
    </xdr:from>
    <xdr:to>
      <xdr:col>0</xdr:col>
      <xdr:colOff>400200</xdr:colOff>
      <xdr:row>0</xdr:row>
      <xdr:rowOff>439765</xdr:rowOff>
    </xdr:to>
    <xdr:grpSp>
      <xdr:nvGrpSpPr>
        <xdr:cNvPr id="8" name="Gruppieren 7">
          <a:hlinkClick xmlns:r="http://schemas.openxmlformats.org/officeDocument/2006/relationships" r:id="rId2"/>
          <a:extLst>
            <a:ext uri="{FF2B5EF4-FFF2-40B4-BE49-F238E27FC236}">
              <a16:creationId xmlns:a16="http://schemas.microsoft.com/office/drawing/2014/main" id="{00000000-0008-0000-1200-000008000000}"/>
            </a:ext>
          </a:extLst>
        </xdr:cNvPr>
        <xdr:cNvGrpSpPr/>
      </xdr:nvGrpSpPr>
      <xdr:grpSpPr>
        <a:xfrm>
          <a:off x="76200" y="114300"/>
          <a:ext cx="324000" cy="325465"/>
          <a:chOff x="9191625" y="3009900"/>
          <a:chExt cx="324000" cy="325465"/>
        </a:xfrm>
      </xdr:grpSpPr>
      <xdr:sp macro="" textlink="">
        <xdr:nvSpPr>
          <xdr:cNvPr id="9" name="Rechteck 8">
            <a:extLst>
              <a:ext uri="{FF2B5EF4-FFF2-40B4-BE49-F238E27FC236}">
                <a16:creationId xmlns:a16="http://schemas.microsoft.com/office/drawing/2014/main" id="{00000000-0008-0000-1200-000009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0" name="Pfeil nach links 9">
            <a:extLst>
              <a:ext uri="{FF2B5EF4-FFF2-40B4-BE49-F238E27FC236}">
                <a16:creationId xmlns:a16="http://schemas.microsoft.com/office/drawing/2014/main" id="{00000000-0008-0000-1200-00000A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4</xdr:col>
          <xdr:colOff>1440180</xdr:colOff>
          <xdr:row>0</xdr:row>
          <xdr:rowOff>0</xdr:rowOff>
        </xdr:from>
        <xdr:to>
          <xdr:col>6</xdr:col>
          <xdr:colOff>478155</xdr:colOff>
          <xdr:row>0</xdr:row>
          <xdr:rowOff>533400</xdr:rowOff>
        </xdr:to>
        <xdr:pic>
          <xdr:nvPicPr>
            <xdr:cNvPr id="14" name="Grafik 59">
              <a:extLst>
                <a:ext uri="{FF2B5EF4-FFF2-40B4-BE49-F238E27FC236}">
                  <a16:creationId xmlns:a16="http://schemas.microsoft.com/office/drawing/2014/main" id="{00000000-0008-0000-1200-00000E000000}"/>
                </a:ext>
              </a:extLst>
            </xdr:cNvPr>
            <xdr:cNvPicPr>
              <a:picLocks noChangeAspect="1" noChangeArrowheads="1"/>
              <a:extLst>
                <a:ext uri="{84589F7E-364E-4C9E-8A38-B11213B215E9}">
                  <a14:cameraTool cellRange="Logo!$D$6" spid="_x0000_s418842"/>
                </a:ext>
              </a:extLst>
            </xdr:cNvPicPr>
          </xdr:nvPicPr>
          <xdr:blipFill>
            <a:blip xmlns:r="http://schemas.openxmlformats.org/officeDocument/2006/relationships" r:embed="rId3"/>
            <a:srcRect/>
            <a:stretch>
              <a:fillRect/>
            </a:stretch>
          </xdr:blipFill>
          <xdr:spPr bwMode="auto">
            <a:xfrm>
              <a:off x="7353300" y="0"/>
              <a:ext cx="2268855" cy="533400"/>
            </a:xfrm>
            <a:prstGeom prst="rect">
              <a:avLst/>
            </a:prstGeom>
            <a:solidFill>
              <a:schemeClr val="bg1"/>
            </a:solidFill>
            <a:ln w="9525">
              <a:noFill/>
              <a:miter lim="800000"/>
              <a:headEnd/>
              <a:tailEnd/>
            </a:ln>
          </xdr:spPr>
        </xdr:pic>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editAs="oneCell">
    <xdr:from>
      <xdr:col>3</xdr:col>
      <xdr:colOff>91551</xdr:colOff>
      <xdr:row>2</xdr:row>
      <xdr:rowOff>175683</xdr:rowOff>
    </xdr:from>
    <xdr:to>
      <xdr:col>4</xdr:col>
      <xdr:colOff>408528</xdr:colOff>
      <xdr:row>7</xdr:row>
      <xdr:rowOff>158134</xdr:rowOff>
    </xdr:to>
    <xdr:sp macro="" textlink="' '!A30">
      <xdr:nvSpPr>
        <xdr:cNvPr id="5" name="Freihandform 4">
          <a:hlinkClick xmlns:r="http://schemas.openxmlformats.org/officeDocument/2006/relationships" r:id="rId1"/>
          <a:extLst>
            <a:ext uri="{FF2B5EF4-FFF2-40B4-BE49-F238E27FC236}">
              <a16:creationId xmlns:a16="http://schemas.microsoft.com/office/drawing/2014/main" id="{00000000-0008-0000-1300-000005000000}"/>
            </a:ext>
          </a:extLst>
        </xdr:cNvPr>
        <xdr:cNvSpPr/>
      </xdr:nvSpPr>
      <xdr:spPr>
        <a:xfrm>
          <a:off x="1501251" y="1004358"/>
          <a:ext cx="1078977" cy="934951"/>
        </a:xfrm>
        <a:custGeom>
          <a:avLst/>
          <a:gdLst>
            <a:gd name="connsiteX0" fmla="*/ 0 w 1022056"/>
            <a:gd name="connsiteY0" fmla="*/ 438689 h 877378"/>
            <a:gd name="connsiteX1" fmla="*/ 219345 w 1022056"/>
            <a:gd name="connsiteY1" fmla="*/ 0 h 877378"/>
            <a:gd name="connsiteX2" fmla="*/ 802712 w 1022056"/>
            <a:gd name="connsiteY2" fmla="*/ 0 h 877378"/>
            <a:gd name="connsiteX3" fmla="*/ 1022056 w 1022056"/>
            <a:gd name="connsiteY3" fmla="*/ 438689 h 877378"/>
            <a:gd name="connsiteX4" fmla="*/ 802712 w 1022056"/>
            <a:gd name="connsiteY4" fmla="*/ 877378 h 877378"/>
            <a:gd name="connsiteX5" fmla="*/ 219345 w 1022056"/>
            <a:gd name="connsiteY5" fmla="*/ 877378 h 877378"/>
            <a:gd name="connsiteX6" fmla="*/ 0 w 1022056"/>
            <a:gd name="connsiteY6" fmla="*/ 438689 h 87737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022056" h="877378">
              <a:moveTo>
                <a:pt x="0" y="438689"/>
              </a:moveTo>
              <a:lnTo>
                <a:pt x="219345" y="0"/>
              </a:lnTo>
              <a:lnTo>
                <a:pt x="802712" y="0"/>
              </a:lnTo>
              <a:lnTo>
                <a:pt x="1022056" y="438689"/>
              </a:lnTo>
              <a:lnTo>
                <a:pt x="802712" y="877378"/>
              </a:lnTo>
              <a:lnTo>
                <a:pt x="219345" y="877378"/>
              </a:lnTo>
              <a:lnTo>
                <a:pt x="0" y="438689"/>
              </a:lnTo>
              <a:close/>
            </a:path>
          </a:pathLst>
        </a:custGeom>
        <a:solidFill>
          <a:schemeClr val="accent1">
            <a:lumMod val="60000"/>
            <a:lumOff val="40000"/>
            <a:alpha val="70000"/>
          </a:schemeClr>
        </a:solidFill>
        <a:effectLst/>
      </xdr:spPr>
      <xdr:style>
        <a:lnRef idx="1">
          <a:schemeClr val="accent1"/>
        </a:lnRef>
        <a:fillRef idx="2">
          <a:schemeClr val="accent1"/>
        </a:fillRef>
        <a:effectRef idx="1">
          <a:schemeClr val="accent1"/>
        </a:effectRef>
        <a:fontRef idx="minor">
          <a:schemeClr val="dk1"/>
        </a:fontRef>
      </xdr:style>
      <xdr:txBody>
        <a:bodyPr lIns="36000" tIns="0" rIns="0" bIns="0" anchor="ctr"/>
        <a:lstStyle/>
        <a:p>
          <a:pPr marL="0" marR="0" lvl="0" indent="0" algn="ctr" defTabSz="488950" eaLnBrk="1" fontAlgn="auto" latinLnBrk="0" hangingPunct="1">
            <a:lnSpc>
              <a:spcPct val="90000"/>
            </a:lnSpc>
            <a:spcBef>
              <a:spcPct val="0"/>
            </a:spcBef>
            <a:spcAft>
              <a:spcPct val="35000"/>
            </a:spcAft>
            <a:buClrTx/>
            <a:buSzTx/>
            <a:buFontTx/>
            <a:buNone/>
            <a:tabLst/>
            <a:defRPr/>
          </a:pPr>
          <a:fld id="{3742FF0F-6747-4FE7-9453-FCFF4636A503}" type="TxLink">
            <a:rPr lang="en-US" sz="1100" b="0" i="0" u="none" strike="noStrike" dirty="0">
              <a:solidFill>
                <a:srgbClr val="000000"/>
              </a:solidFill>
              <a:effectLst/>
              <a:latin typeface="Calibri Light" panose="020F0302020204030204" pitchFamily="34" charset="0"/>
              <a:ea typeface="+mn-ea"/>
              <a:cs typeface="Calibri Light" panose="020F0302020204030204" pitchFamily="34" charset="0"/>
            </a:rPr>
            <a:pPr marL="0" marR="0" lvl="0" indent="0" algn="ctr" defTabSz="488950" eaLnBrk="1" fontAlgn="auto" latinLnBrk="0" hangingPunct="1">
              <a:lnSpc>
                <a:spcPct val="90000"/>
              </a:lnSpc>
              <a:spcBef>
                <a:spcPct val="0"/>
              </a:spcBef>
              <a:spcAft>
                <a:spcPct val="35000"/>
              </a:spcAft>
              <a:buClrTx/>
              <a:buSzTx/>
              <a:buFontTx/>
              <a:buNone/>
              <a:tabLst/>
              <a:defRPr/>
            </a:pPr>
            <a:t>Clients</a:t>
          </a:fld>
          <a:endParaRPr lang="en-US" sz="1100" b="0" i="0" u="none" strike="noStrike" dirty="0">
            <a:solidFill>
              <a:srgbClr val="000000"/>
            </a:solidFill>
            <a:effectLst/>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4</xdr:col>
      <xdr:colOff>256591</xdr:colOff>
      <xdr:row>5</xdr:row>
      <xdr:rowOff>120966</xdr:rowOff>
    </xdr:from>
    <xdr:to>
      <xdr:col>5</xdr:col>
      <xdr:colOff>573568</xdr:colOff>
      <xdr:row>10</xdr:row>
      <xdr:rowOff>103417</xdr:rowOff>
    </xdr:to>
    <xdr:sp macro="" textlink="' '!A23">
      <xdr:nvSpPr>
        <xdr:cNvPr id="6" name="Freihandform 5">
          <a:hlinkClick xmlns:r="http://schemas.openxmlformats.org/officeDocument/2006/relationships" r:id="rId2"/>
          <a:extLst>
            <a:ext uri="{FF2B5EF4-FFF2-40B4-BE49-F238E27FC236}">
              <a16:creationId xmlns:a16="http://schemas.microsoft.com/office/drawing/2014/main" id="{00000000-0008-0000-1300-000006000000}"/>
            </a:ext>
          </a:extLst>
        </xdr:cNvPr>
        <xdr:cNvSpPr/>
      </xdr:nvSpPr>
      <xdr:spPr>
        <a:xfrm>
          <a:off x="2428291" y="1521141"/>
          <a:ext cx="1078977" cy="934951"/>
        </a:xfrm>
        <a:custGeom>
          <a:avLst/>
          <a:gdLst>
            <a:gd name="connsiteX0" fmla="*/ 0 w 1022056"/>
            <a:gd name="connsiteY0" fmla="*/ 438689 h 877378"/>
            <a:gd name="connsiteX1" fmla="*/ 219345 w 1022056"/>
            <a:gd name="connsiteY1" fmla="*/ 0 h 877378"/>
            <a:gd name="connsiteX2" fmla="*/ 802712 w 1022056"/>
            <a:gd name="connsiteY2" fmla="*/ 0 h 877378"/>
            <a:gd name="connsiteX3" fmla="*/ 1022056 w 1022056"/>
            <a:gd name="connsiteY3" fmla="*/ 438689 h 877378"/>
            <a:gd name="connsiteX4" fmla="*/ 802712 w 1022056"/>
            <a:gd name="connsiteY4" fmla="*/ 877378 h 877378"/>
            <a:gd name="connsiteX5" fmla="*/ 219345 w 1022056"/>
            <a:gd name="connsiteY5" fmla="*/ 877378 h 877378"/>
            <a:gd name="connsiteX6" fmla="*/ 0 w 1022056"/>
            <a:gd name="connsiteY6" fmla="*/ 438689 h 87737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022056" h="877378">
              <a:moveTo>
                <a:pt x="0" y="438689"/>
              </a:moveTo>
              <a:lnTo>
                <a:pt x="219345" y="0"/>
              </a:lnTo>
              <a:lnTo>
                <a:pt x="802712" y="0"/>
              </a:lnTo>
              <a:lnTo>
                <a:pt x="1022056" y="438689"/>
              </a:lnTo>
              <a:lnTo>
                <a:pt x="802712" y="877378"/>
              </a:lnTo>
              <a:lnTo>
                <a:pt x="219345" y="877378"/>
              </a:lnTo>
              <a:lnTo>
                <a:pt x="0" y="438689"/>
              </a:lnTo>
              <a:close/>
            </a:path>
          </a:pathLst>
        </a:custGeom>
        <a:solidFill>
          <a:schemeClr val="accent1">
            <a:lumMod val="60000"/>
            <a:lumOff val="40000"/>
            <a:alpha val="70000"/>
          </a:schemeClr>
        </a:solidFill>
        <a:effectLst/>
      </xdr:spPr>
      <xdr:style>
        <a:lnRef idx="1">
          <a:schemeClr val="accent1"/>
        </a:lnRef>
        <a:fillRef idx="2">
          <a:schemeClr val="accent1"/>
        </a:fillRef>
        <a:effectRef idx="1">
          <a:schemeClr val="accent1"/>
        </a:effectRef>
        <a:fontRef idx="minor">
          <a:schemeClr val="dk1"/>
        </a:fontRef>
      </xdr:style>
      <xdr:txBody>
        <a:bodyPr lIns="36000" tIns="0" rIns="0" bIns="0" anchor="ctr"/>
        <a:lstStyle/>
        <a:p>
          <a:pPr marL="0" marR="0" lvl="0" indent="0" algn="ctr" defTabSz="488950" eaLnBrk="1" fontAlgn="auto" latinLnBrk="0" hangingPunct="1">
            <a:lnSpc>
              <a:spcPct val="90000"/>
            </a:lnSpc>
            <a:spcBef>
              <a:spcPct val="0"/>
            </a:spcBef>
            <a:spcAft>
              <a:spcPct val="35000"/>
            </a:spcAft>
            <a:buClrTx/>
            <a:buSzTx/>
            <a:buFontTx/>
            <a:buNone/>
            <a:tabLst/>
            <a:defRPr/>
          </a:pPr>
          <a:fld id="{CF1E1516-8C54-49A3-B7AD-D2737E5481CE}" type="TxLink">
            <a:rPr lang="en-US" sz="1100" b="0" i="0" u="none" strike="noStrike" dirty="0">
              <a:solidFill>
                <a:srgbClr val="000000"/>
              </a:solidFill>
              <a:effectLst/>
              <a:latin typeface="Calibri Light" panose="020F0302020204030204" pitchFamily="34" charset="0"/>
              <a:ea typeface="+mn-ea"/>
              <a:cs typeface="Calibri Light" panose="020F0302020204030204" pitchFamily="34" charset="0"/>
            </a:rPr>
            <a:pPr marL="0" marR="0" lvl="0" indent="0" algn="ctr" defTabSz="488950" eaLnBrk="1" fontAlgn="auto" latinLnBrk="0" hangingPunct="1">
              <a:lnSpc>
                <a:spcPct val="90000"/>
              </a:lnSpc>
              <a:spcBef>
                <a:spcPct val="0"/>
              </a:spcBef>
              <a:spcAft>
                <a:spcPct val="35000"/>
              </a:spcAft>
              <a:buClrTx/>
              <a:buSzTx/>
              <a:buFontTx/>
              <a:buNone/>
              <a:tabLst/>
              <a:defRPr/>
            </a:pPr>
            <a:t>Analyse de portefeuille</a:t>
          </a:fld>
          <a:endParaRPr lang="en-US" sz="1100" b="0" i="0" u="none" strike="noStrike" dirty="0">
            <a:solidFill>
              <a:srgbClr val="000000"/>
            </a:solidFill>
            <a:effectLst/>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4</xdr:col>
      <xdr:colOff>256591</xdr:colOff>
      <xdr:row>11</xdr:row>
      <xdr:rowOff>16191</xdr:rowOff>
    </xdr:from>
    <xdr:to>
      <xdr:col>5</xdr:col>
      <xdr:colOff>573568</xdr:colOff>
      <xdr:row>15</xdr:row>
      <xdr:rowOff>182792</xdr:rowOff>
    </xdr:to>
    <xdr:sp macro="" textlink="' '!A532">
      <xdr:nvSpPr>
        <xdr:cNvPr id="25" name="Freihandform 24">
          <a:hlinkClick xmlns:r="http://schemas.openxmlformats.org/officeDocument/2006/relationships" r:id="rId3"/>
          <a:extLst>
            <a:ext uri="{FF2B5EF4-FFF2-40B4-BE49-F238E27FC236}">
              <a16:creationId xmlns:a16="http://schemas.microsoft.com/office/drawing/2014/main" id="{00000000-0008-0000-1300-000019000000}"/>
            </a:ext>
          </a:extLst>
        </xdr:cNvPr>
        <xdr:cNvSpPr/>
      </xdr:nvSpPr>
      <xdr:spPr>
        <a:xfrm>
          <a:off x="2428291" y="2559366"/>
          <a:ext cx="1078977" cy="934951"/>
        </a:xfrm>
        <a:custGeom>
          <a:avLst/>
          <a:gdLst>
            <a:gd name="connsiteX0" fmla="*/ 0 w 1022056"/>
            <a:gd name="connsiteY0" fmla="*/ 438689 h 877378"/>
            <a:gd name="connsiteX1" fmla="*/ 219345 w 1022056"/>
            <a:gd name="connsiteY1" fmla="*/ 0 h 877378"/>
            <a:gd name="connsiteX2" fmla="*/ 802712 w 1022056"/>
            <a:gd name="connsiteY2" fmla="*/ 0 h 877378"/>
            <a:gd name="connsiteX3" fmla="*/ 1022056 w 1022056"/>
            <a:gd name="connsiteY3" fmla="*/ 438689 h 877378"/>
            <a:gd name="connsiteX4" fmla="*/ 802712 w 1022056"/>
            <a:gd name="connsiteY4" fmla="*/ 877378 h 877378"/>
            <a:gd name="connsiteX5" fmla="*/ 219345 w 1022056"/>
            <a:gd name="connsiteY5" fmla="*/ 877378 h 877378"/>
            <a:gd name="connsiteX6" fmla="*/ 0 w 1022056"/>
            <a:gd name="connsiteY6" fmla="*/ 438689 h 87737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022056" h="877378">
              <a:moveTo>
                <a:pt x="0" y="438689"/>
              </a:moveTo>
              <a:lnTo>
                <a:pt x="219345" y="0"/>
              </a:lnTo>
              <a:lnTo>
                <a:pt x="802712" y="0"/>
              </a:lnTo>
              <a:lnTo>
                <a:pt x="1022056" y="438689"/>
              </a:lnTo>
              <a:lnTo>
                <a:pt x="802712" y="877378"/>
              </a:lnTo>
              <a:lnTo>
                <a:pt x="219345" y="877378"/>
              </a:lnTo>
              <a:lnTo>
                <a:pt x="0" y="438689"/>
              </a:lnTo>
              <a:close/>
            </a:path>
          </a:pathLst>
        </a:custGeom>
        <a:solidFill>
          <a:schemeClr val="accent1">
            <a:lumMod val="60000"/>
            <a:lumOff val="40000"/>
            <a:alpha val="70000"/>
          </a:schemeClr>
        </a:solidFill>
        <a:effectLst/>
      </xdr:spPr>
      <xdr:style>
        <a:lnRef idx="1">
          <a:schemeClr val="accent1"/>
        </a:lnRef>
        <a:fillRef idx="2">
          <a:schemeClr val="accent1"/>
        </a:fillRef>
        <a:effectRef idx="1">
          <a:schemeClr val="accent1"/>
        </a:effectRef>
        <a:fontRef idx="minor">
          <a:schemeClr val="dk1"/>
        </a:fontRef>
      </xdr:style>
      <xdr:txBody>
        <a:bodyPr lIns="36000" tIns="0" rIns="0" bIns="0" anchor="ctr"/>
        <a:lstStyle/>
        <a:p>
          <a:pPr marL="0" marR="0" lvl="0" indent="0" algn="ctr" defTabSz="488950" eaLnBrk="1" fontAlgn="auto" latinLnBrk="0" hangingPunct="1">
            <a:lnSpc>
              <a:spcPct val="90000"/>
            </a:lnSpc>
            <a:spcBef>
              <a:spcPct val="0"/>
            </a:spcBef>
            <a:spcAft>
              <a:spcPct val="35000"/>
            </a:spcAft>
            <a:buClrTx/>
            <a:buSzTx/>
            <a:buFontTx/>
            <a:buNone/>
            <a:tabLst/>
            <a:defRPr/>
          </a:pPr>
          <a:fld id="{E479262A-C23E-44F7-B9CD-1CE885F17A41}" type="TxLink">
            <a:rPr lang="en-US" sz="1100" b="0" i="0" u="none" strike="noStrike" dirty="0" smtClean="0">
              <a:solidFill>
                <a:srgbClr val="000000"/>
              </a:solidFill>
              <a:effectLst/>
              <a:latin typeface="Calibri Light" panose="020F0302020204030204" pitchFamily="34" charset="0"/>
              <a:ea typeface="+mn-ea"/>
              <a:cs typeface="Calibri Light" panose="020F0302020204030204" pitchFamily="34" charset="0"/>
            </a:rPr>
            <a:pPr marL="0" marR="0" lvl="0" indent="0" algn="ctr" defTabSz="488950" eaLnBrk="1" fontAlgn="auto" latinLnBrk="0" hangingPunct="1">
              <a:lnSpc>
                <a:spcPct val="90000"/>
              </a:lnSpc>
              <a:spcBef>
                <a:spcPct val="0"/>
              </a:spcBef>
              <a:spcAft>
                <a:spcPct val="35000"/>
              </a:spcAft>
              <a:buClrTx/>
              <a:buSzTx/>
              <a:buFontTx/>
              <a:buNone/>
              <a:tabLst/>
              <a:defRPr/>
            </a:pPr>
            <a:t>Cycle de vie du produit</a:t>
          </a:fld>
          <a:endParaRPr lang="de-CH" sz="1100" b="0" i="0" u="none" strike="noStrike" dirty="0">
            <a:solidFill>
              <a:srgbClr val="000000"/>
            </a:solidFill>
            <a:effectLst/>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1</xdr:col>
      <xdr:colOff>111359</xdr:colOff>
      <xdr:row>11</xdr:row>
      <xdr:rowOff>16191</xdr:rowOff>
    </xdr:from>
    <xdr:to>
      <xdr:col>3</xdr:col>
      <xdr:colOff>247361</xdr:colOff>
      <xdr:row>15</xdr:row>
      <xdr:rowOff>182792</xdr:rowOff>
    </xdr:to>
    <xdr:sp macro="" textlink="' '!A551">
      <xdr:nvSpPr>
        <xdr:cNvPr id="28" name="Freihandform 27">
          <a:hlinkClick xmlns:r="http://schemas.openxmlformats.org/officeDocument/2006/relationships" r:id="rId4"/>
          <a:extLst>
            <a:ext uri="{FF2B5EF4-FFF2-40B4-BE49-F238E27FC236}">
              <a16:creationId xmlns:a16="http://schemas.microsoft.com/office/drawing/2014/main" id="{00000000-0008-0000-1300-00001C000000}"/>
            </a:ext>
          </a:extLst>
        </xdr:cNvPr>
        <xdr:cNvSpPr/>
      </xdr:nvSpPr>
      <xdr:spPr>
        <a:xfrm>
          <a:off x="578084" y="2559366"/>
          <a:ext cx="1078977" cy="934951"/>
        </a:xfrm>
        <a:custGeom>
          <a:avLst/>
          <a:gdLst>
            <a:gd name="connsiteX0" fmla="*/ 0 w 1022056"/>
            <a:gd name="connsiteY0" fmla="*/ 438689 h 877378"/>
            <a:gd name="connsiteX1" fmla="*/ 219345 w 1022056"/>
            <a:gd name="connsiteY1" fmla="*/ 0 h 877378"/>
            <a:gd name="connsiteX2" fmla="*/ 802712 w 1022056"/>
            <a:gd name="connsiteY2" fmla="*/ 0 h 877378"/>
            <a:gd name="connsiteX3" fmla="*/ 1022056 w 1022056"/>
            <a:gd name="connsiteY3" fmla="*/ 438689 h 877378"/>
            <a:gd name="connsiteX4" fmla="*/ 802712 w 1022056"/>
            <a:gd name="connsiteY4" fmla="*/ 877378 h 877378"/>
            <a:gd name="connsiteX5" fmla="*/ 219345 w 1022056"/>
            <a:gd name="connsiteY5" fmla="*/ 877378 h 877378"/>
            <a:gd name="connsiteX6" fmla="*/ 0 w 1022056"/>
            <a:gd name="connsiteY6" fmla="*/ 438689 h 87737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022056" h="877378">
              <a:moveTo>
                <a:pt x="0" y="438689"/>
              </a:moveTo>
              <a:lnTo>
                <a:pt x="219345" y="0"/>
              </a:lnTo>
              <a:lnTo>
                <a:pt x="802712" y="0"/>
              </a:lnTo>
              <a:lnTo>
                <a:pt x="1022056" y="438689"/>
              </a:lnTo>
              <a:lnTo>
                <a:pt x="802712" y="877378"/>
              </a:lnTo>
              <a:lnTo>
                <a:pt x="219345" y="877378"/>
              </a:lnTo>
              <a:lnTo>
                <a:pt x="0" y="438689"/>
              </a:lnTo>
              <a:close/>
            </a:path>
          </a:pathLst>
        </a:custGeom>
        <a:solidFill>
          <a:schemeClr val="accent1">
            <a:lumMod val="60000"/>
            <a:lumOff val="40000"/>
            <a:alpha val="70000"/>
          </a:schemeClr>
        </a:solidFill>
        <a:effectLst/>
      </xdr:spPr>
      <xdr:style>
        <a:lnRef idx="1">
          <a:schemeClr val="accent1"/>
        </a:lnRef>
        <a:fillRef idx="2">
          <a:schemeClr val="accent1"/>
        </a:fillRef>
        <a:effectRef idx="1">
          <a:schemeClr val="accent1"/>
        </a:effectRef>
        <a:fontRef idx="minor">
          <a:schemeClr val="dk1"/>
        </a:fontRef>
      </xdr:style>
      <xdr:txBody>
        <a:bodyPr lIns="36000" tIns="0" rIns="0" bIns="0" anchor="ctr"/>
        <a:lstStyle/>
        <a:p>
          <a:pPr marL="0" marR="0" lvl="0" indent="0" algn="ctr" defTabSz="488950" eaLnBrk="1" fontAlgn="auto" latinLnBrk="0" hangingPunct="1">
            <a:lnSpc>
              <a:spcPct val="90000"/>
            </a:lnSpc>
            <a:spcBef>
              <a:spcPct val="0"/>
            </a:spcBef>
            <a:spcAft>
              <a:spcPct val="35000"/>
            </a:spcAft>
            <a:buClrTx/>
            <a:buSzTx/>
            <a:buFontTx/>
            <a:buNone/>
            <a:tabLst/>
            <a:defRPr/>
          </a:pPr>
          <a:fld id="{CEF3C12E-4FF3-43EA-B889-52D4A8CD8A2D}" type="TxLink">
            <a:rPr lang="en-US" sz="1100" b="0" i="0" u="none" strike="noStrike" dirty="0" smtClean="0">
              <a:solidFill>
                <a:srgbClr val="000000"/>
              </a:solidFill>
              <a:effectLst/>
              <a:latin typeface="Calibri Light" panose="020F0302020204030204" pitchFamily="34" charset="0"/>
              <a:ea typeface="+mn-ea"/>
              <a:cs typeface="Calibri Light" panose="020F0302020204030204" pitchFamily="34" charset="0"/>
            </a:rPr>
            <a:pPr marL="0" marR="0" lvl="0" indent="0" algn="ctr" defTabSz="488950" eaLnBrk="1" fontAlgn="auto" latinLnBrk="0" hangingPunct="1">
              <a:lnSpc>
                <a:spcPct val="90000"/>
              </a:lnSpc>
              <a:spcBef>
                <a:spcPct val="0"/>
              </a:spcBef>
              <a:spcAft>
                <a:spcPct val="35000"/>
              </a:spcAft>
              <a:buClrTx/>
              <a:buSzTx/>
              <a:buFontTx/>
              <a:buNone/>
              <a:tabLst/>
              <a:defRPr/>
            </a:pPr>
            <a:t>Communication</a:t>
          </a:fld>
          <a:endParaRPr lang="de-CH" sz="1100" b="0" i="0" u="none" strike="noStrike" dirty="0">
            <a:solidFill>
              <a:srgbClr val="000000"/>
            </a:solidFill>
            <a:effectLst/>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1</xdr:col>
      <xdr:colOff>111359</xdr:colOff>
      <xdr:row>5</xdr:row>
      <xdr:rowOff>125679</xdr:rowOff>
    </xdr:from>
    <xdr:to>
      <xdr:col>3</xdr:col>
      <xdr:colOff>247361</xdr:colOff>
      <xdr:row>10</xdr:row>
      <xdr:rowOff>108130</xdr:rowOff>
    </xdr:to>
    <xdr:sp macro="" textlink="' '!A561">
      <xdr:nvSpPr>
        <xdr:cNvPr id="29" name="Sechseck 28">
          <a:hlinkClick xmlns:r="http://schemas.openxmlformats.org/officeDocument/2006/relationships" r:id="rId5"/>
          <a:extLst>
            <a:ext uri="{FF2B5EF4-FFF2-40B4-BE49-F238E27FC236}">
              <a16:creationId xmlns:a16="http://schemas.microsoft.com/office/drawing/2014/main" id="{00000000-0008-0000-1300-00001D000000}"/>
            </a:ext>
          </a:extLst>
        </xdr:cNvPr>
        <xdr:cNvSpPr/>
      </xdr:nvSpPr>
      <xdr:spPr>
        <a:xfrm>
          <a:off x="578084" y="1525854"/>
          <a:ext cx="1078977" cy="934951"/>
        </a:xfrm>
        <a:prstGeom prst="hexagon">
          <a:avLst>
            <a:gd name="adj" fmla="val 25000"/>
            <a:gd name="vf" fmla="val 115470"/>
          </a:avLst>
        </a:prstGeom>
        <a:solidFill>
          <a:schemeClr val="accent1">
            <a:lumMod val="60000"/>
            <a:lumOff val="40000"/>
            <a:alpha val="70000"/>
          </a:schemeClr>
        </a:solidFill>
        <a:effectLst/>
      </xdr:spPr>
      <xdr:style>
        <a:lnRef idx="1">
          <a:schemeClr val="accent1"/>
        </a:lnRef>
        <a:fillRef idx="2">
          <a:schemeClr val="accent1"/>
        </a:fillRef>
        <a:effectRef idx="1">
          <a:schemeClr val="accent1"/>
        </a:effectRef>
        <a:fontRef idx="minor">
          <a:schemeClr val="dk1"/>
        </a:fontRef>
      </xdr:style>
      <xdr:txBody>
        <a:bodyPr lIns="36000" tIns="0" rIns="0" bIns="0" anchor="ctr"/>
        <a:lstStyle/>
        <a:p>
          <a:pPr marL="0" marR="0" lvl="0" indent="0" algn="ctr" defTabSz="488950" eaLnBrk="1" fontAlgn="auto" latinLnBrk="0" hangingPunct="1">
            <a:lnSpc>
              <a:spcPct val="90000"/>
            </a:lnSpc>
            <a:spcBef>
              <a:spcPct val="0"/>
            </a:spcBef>
            <a:spcAft>
              <a:spcPct val="35000"/>
            </a:spcAft>
            <a:buClrTx/>
            <a:buSzTx/>
            <a:buFontTx/>
            <a:buNone/>
            <a:tabLst/>
            <a:defRPr/>
          </a:pPr>
          <a:fld id="{46C8D80A-FF14-48DD-A92B-47B87436339F}" type="TxLink">
            <a:rPr lang="en-US" sz="1100" b="0" i="0" u="none" strike="noStrike">
              <a:solidFill>
                <a:srgbClr val="000000"/>
              </a:solidFill>
              <a:effectLst/>
              <a:latin typeface="Calibri Light" panose="020F0302020204030204" pitchFamily="34" charset="0"/>
              <a:ea typeface="+mn-ea"/>
              <a:cs typeface="Calibri Light" panose="020F0302020204030204" pitchFamily="34" charset="0"/>
            </a:rPr>
            <a:pPr marL="0" marR="0" lvl="0" indent="0" algn="ctr" defTabSz="488950" eaLnBrk="1" fontAlgn="auto" latinLnBrk="0" hangingPunct="1">
              <a:lnSpc>
                <a:spcPct val="90000"/>
              </a:lnSpc>
              <a:spcBef>
                <a:spcPct val="0"/>
              </a:spcBef>
              <a:spcAft>
                <a:spcPct val="35000"/>
              </a:spcAft>
              <a:buClrTx/>
              <a:buSzTx/>
              <a:buFontTx/>
              <a:buNone/>
              <a:tabLst/>
              <a:defRPr/>
            </a:pPr>
            <a:t>Mix-Marketing</a:t>
          </a:fld>
          <a:endParaRPr lang="de-CH" sz="1100" b="0" i="0" u="none" strike="noStrike">
            <a:solidFill>
              <a:srgbClr val="000000"/>
            </a:solidFill>
            <a:effectLst/>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3</xdr:col>
      <xdr:colOff>93488</xdr:colOff>
      <xdr:row>8</xdr:row>
      <xdr:rowOff>59889</xdr:rowOff>
    </xdr:from>
    <xdr:to>
      <xdr:col>4</xdr:col>
      <xdr:colOff>410465</xdr:colOff>
      <xdr:row>13</xdr:row>
      <xdr:rowOff>42340</xdr:rowOff>
    </xdr:to>
    <xdr:sp macro="" textlink="' '!A575">
      <xdr:nvSpPr>
        <xdr:cNvPr id="31" name="Freihandform 30">
          <a:hlinkClick xmlns:r="http://schemas.openxmlformats.org/officeDocument/2006/relationships" r:id="rId6"/>
          <a:extLst>
            <a:ext uri="{FF2B5EF4-FFF2-40B4-BE49-F238E27FC236}">
              <a16:creationId xmlns:a16="http://schemas.microsoft.com/office/drawing/2014/main" id="{00000000-0008-0000-1300-00001F000000}"/>
            </a:ext>
          </a:extLst>
        </xdr:cNvPr>
        <xdr:cNvSpPr/>
      </xdr:nvSpPr>
      <xdr:spPr>
        <a:xfrm>
          <a:off x="1503188" y="2031564"/>
          <a:ext cx="1078977" cy="934951"/>
        </a:xfrm>
        <a:custGeom>
          <a:avLst/>
          <a:gdLst>
            <a:gd name="connsiteX0" fmla="*/ 0 w 1022056"/>
            <a:gd name="connsiteY0" fmla="*/ 438689 h 877378"/>
            <a:gd name="connsiteX1" fmla="*/ 219345 w 1022056"/>
            <a:gd name="connsiteY1" fmla="*/ 0 h 877378"/>
            <a:gd name="connsiteX2" fmla="*/ 802712 w 1022056"/>
            <a:gd name="connsiteY2" fmla="*/ 0 h 877378"/>
            <a:gd name="connsiteX3" fmla="*/ 1022056 w 1022056"/>
            <a:gd name="connsiteY3" fmla="*/ 438689 h 877378"/>
            <a:gd name="connsiteX4" fmla="*/ 802712 w 1022056"/>
            <a:gd name="connsiteY4" fmla="*/ 877378 h 877378"/>
            <a:gd name="connsiteX5" fmla="*/ 219345 w 1022056"/>
            <a:gd name="connsiteY5" fmla="*/ 877378 h 877378"/>
            <a:gd name="connsiteX6" fmla="*/ 0 w 1022056"/>
            <a:gd name="connsiteY6" fmla="*/ 438689 h 87737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022056" h="877378">
              <a:moveTo>
                <a:pt x="0" y="438689"/>
              </a:moveTo>
              <a:lnTo>
                <a:pt x="219345" y="0"/>
              </a:lnTo>
              <a:lnTo>
                <a:pt x="802712" y="0"/>
              </a:lnTo>
              <a:lnTo>
                <a:pt x="1022056" y="438689"/>
              </a:lnTo>
              <a:lnTo>
                <a:pt x="802712" y="877378"/>
              </a:lnTo>
              <a:lnTo>
                <a:pt x="219345" y="877378"/>
              </a:lnTo>
              <a:lnTo>
                <a:pt x="0" y="438689"/>
              </a:lnTo>
              <a:close/>
            </a:path>
          </a:pathLst>
        </a:custGeom>
        <a:solidFill>
          <a:schemeClr val="accent1">
            <a:lumMod val="40000"/>
            <a:lumOff val="60000"/>
            <a:alpha val="70000"/>
          </a:schemeClr>
        </a:solidFill>
        <a:effectLst/>
      </xdr:spPr>
      <xdr:style>
        <a:lnRef idx="1">
          <a:schemeClr val="accent1"/>
        </a:lnRef>
        <a:fillRef idx="2">
          <a:schemeClr val="accent1"/>
        </a:fillRef>
        <a:effectRef idx="1">
          <a:schemeClr val="accent1"/>
        </a:effectRef>
        <a:fontRef idx="minor">
          <a:schemeClr val="dk1"/>
        </a:fontRef>
      </xdr:style>
      <xdr:txBody>
        <a:bodyPr lIns="36000" tIns="0" rIns="0" bIns="0" anchor="ctr"/>
        <a:lstStyle/>
        <a:p>
          <a:pPr marL="0" marR="0" lvl="0" indent="0" algn="ctr" defTabSz="488950" eaLnBrk="1" fontAlgn="auto" latinLnBrk="0" hangingPunct="1">
            <a:lnSpc>
              <a:spcPct val="90000"/>
            </a:lnSpc>
            <a:spcBef>
              <a:spcPct val="0"/>
            </a:spcBef>
            <a:spcAft>
              <a:spcPct val="35000"/>
            </a:spcAft>
            <a:buClrTx/>
            <a:buSzTx/>
            <a:buFontTx/>
            <a:buNone/>
            <a:tabLst/>
            <a:defRPr/>
          </a:pPr>
          <a:fld id="{7376D578-FE43-4F21-BE3D-9ECB2A8EA457}" type="TxLink">
            <a:rPr lang="en-US" sz="1100" b="0" i="0" u="none" strike="noStrike" dirty="0" smtClean="0">
              <a:solidFill>
                <a:srgbClr val="000000"/>
              </a:solidFill>
              <a:effectLst/>
              <a:latin typeface="Calibri Light" panose="020F0302020204030204" pitchFamily="34" charset="0"/>
              <a:ea typeface="+mn-ea"/>
              <a:cs typeface="Calibri Light" panose="020F0302020204030204" pitchFamily="34" charset="0"/>
            </a:rPr>
            <a:pPr marL="0" marR="0" lvl="0" indent="0" algn="ctr" defTabSz="488950" eaLnBrk="1" fontAlgn="auto" latinLnBrk="0" hangingPunct="1">
              <a:lnSpc>
                <a:spcPct val="90000"/>
              </a:lnSpc>
              <a:spcBef>
                <a:spcPct val="0"/>
              </a:spcBef>
              <a:spcAft>
                <a:spcPct val="35000"/>
              </a:spcAft>
              <a:buClrTx/>
              <a:buSzTx/>
              <a:buFontTx/>
              <a:buNone/>
              <a:tabLst/>
              <a:defRPr/>
            </a:pPr>
            <a:t>Matrice</a:t>
          </a:fld>
          <a:endParaRPr lang="de-CH" sz="1100" b="0" i="0" u="none" strike="noStrike" dirty="0">
            <a:solidFill>
              <a:srgbClr val="000000"/>
            </a:solidFill>
            <a:effectLst/>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3</xdr:col>
      <xdr:colOff>92730</xdr:colOff>
      <xdr:row>13</xdr:row>
      <xdr:rowOff>143182</xdr:rowOff>
    </xdr:from>
    <xdr:to>
      <xdr:col>4</xdr:col>
      <xdr:colOff>409707</xdr:colOff>
      <xdr:row>18</xdr:row>
      <xdr:rowOff>125633</xdr:rowOff>
    </xdr:to>
    <xdr:sp macro="" textlink="' '!A32">
      <xdr:nvSpPr>
        <xdr:cNvPr id="32" name="Freihandform 31">
          <a:hlinkClick xmlns:r="http://schemas.openxmlformats.org/officeDocument/2006/relationships" r:id="rId7"/>
          <a:extLst>
            <a:ext uri="{FF2B5EF4-FFF2-40B4-BE49-F238E27FC236}">
              <a16:creationId xmlns:a16="http://schemas.microsoft.com/office/drawing/2014/main" id="{00000000-0008-0000-1300-000020000000}"/>
            </a:ext>
          </a:extLst>
        </xdr:cNvPr>
        <xdr:cNvSpPr/>
      </xdr:nvSpPr>
      <xdr:spPr>
        <a:xfrm>
          <a:off x="1502430" y="3067357"/>
          <a:ext cx="1078977" cy="934951"/>
        </a:xfrm>
        <a:custGeom>
          <a:avLst/>
          <a:gdLst>
            <a:gd name="connsiteX0" fmla="*/ 0 w 1022056"/>
            <a:gd name="connsiteY0" fmla="*/ 438689 h 877378"/>
            <a:gd name="connsiteX1" fmla="*/ 219345 w 1022056"/>
            <a:gd name="connsiteY1" fmla="*/ 0 h 877378"/>
            <a:gd name="connsiteX2" fmla="*/ 802712 w 1022056"/>
            <a:gd name="connsiteY2" fmla="*/ 0 h 877378"/>
            <a:gd name="connsiteX3" fmla="*/ 1022056 w 1022056"/>
            <a:gd name="connsiteY3" fmla="*/ 438689 h 877378"/>
            <a:gd name="connsiteX4" fmla="*/ 802712 w 1022056"/>
            <a:gd name="connsiteY4" fmla="*/ 877378 h 877378"/>
            <a:gd name="connsiteX5" fmla="*/ 219345 w 1022056"/>
            <a:gd name="connsiteY5" fmla="*/ 877378 h 877378"/>
            <a:gd name="connsiteX6" fmla="*/ 0 w 1022056"/>
            <a:gd name="connsiteY6" fmla="*/ 438689 h 87737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022056" h="877378">
              <a:moveTo>
                <a:pt x="0" y="438689"/>
              </a:moveTo>
              <a:lnTo>
                <a:pt x="219345" y="0"/>
              </a:lnTo>
              <a:lnTo>
                <a:pt x="802712" y="0"/>
              </a:lnTo>
              <a:lnTo>
                <a:pt x="1022056" y="438689"/>
              </a:lnTo>
              <a:lnTo>
                <a:pt x="802712" y="877378"/>
              </a:lnTo>
              <a:lnTo>
                <a:pt x="219345" y="877378"/>
              </a:lnTo>
              <a:lnTo>
                <a:pt x="0" y="438689"/>
              </a:lnTo>
              <a:close/>
            </a:path>
          </a:pathLst>
        </a:custGeom>
        <a:solidFill>
          <a:schemeClr val="accent1">
            <a:lumMod val="60000"/>
            <a:lumOff val="40000"/>
            <a:alpha val="70000"/>
          </a:schemeClr>
        </a:solidFill>
        <a:effectLst/>
      </xdr:spPr>
      <xdr:style>
        <a:lnRef idx="1">
          <a:schemeClr val="accent1"/>
        </a:lnRef>
        <a:fillRef idx="2">
          <a:schemeClr val="accent1"/>
        </a:fillRef>
        <a:effectRef idx="1">
          <a:schemeClr val="accent1"/>
        </a:effectRef>
        <a:fontRef idx="minor">
          <a:schemeClr val="dk1"/>
        </a:fontRef>
      </xdr:style>
      <xdr:txBody>
        <a:bodyPr lIns="36000" tIns="0" rIns="0" bIns="0" anchor="ctr"/>
        <a:lstStyle/>
        <a:p>
          <a:pPr marL="0" marR="0" lvl="0" indent="0" algn="ctr" defTabSz="488950" eaLnBrk="1" fontAlgn="auto" latinLnBrk="0" hangingPunct="1">
            <a:lnSpc>
              <a:spcPct val="90000"/>
            </a:lnSpc>
            <a:spcBef>
              <a:spcPct val="0"/>
            </a:spcBef>
            <a:spcAft>
              <a:spcPct val="35000"/>
            </a:spcAft>
            <a:buClrTx/>
            <a:buSzTx/>
            <a:buFontTx/>
            <a:buNone/>
            <a:tabLst/>
            <a:defRPr/>
          </a:pPr>
          <a:fld id="{53EF99D1-3537-4C2D-87D1-C5E7E109C3B9}" type="TxLink">
            <a:rPr lang="en-US" sz="1100" b="0" i="0" u="none" strike="noStrike" dirty="0">
              <a:solidFill>
                <a:srgbClr val="000000"/>
              </a:solidFill>
              <a:effectLst/>
              <a:latin typeface="Calibri Light" panose="020F0302020204030204" pitchFamily="34" charset="0"/>
              <a:ea typeface="+mn-ea"/>
              <a:cs typeface="Calibri Light" panose="020F0302020204030204" pitchFamily="34" charset="0"/>
            </a:rPr>
            <a:pPr marL="0" marR="0" lvl="0" indent="0" algn="ctr" defTabSz="488950" eaLnBrk="1" fontAlgn="auto" latinLnBrk="0" hangingPunct="1">
              <a:lnSpc>
                <a:spcPct val="90000"/>
              </a:lnSpc>
              <a:spcBef>
                <a:spcPct val="0"/>
              </a:spcBef>
              <a:spcAft>
                <a:spcPct val="35000"/>
              </a:spcAft>
              <a:buClrTx/>
              <a:buSzTx/>
              <a:buFontTx/>
              <a:buNone/>
              <a:tabLst/>
              <a:defRPr/>
            </a:pPr>
            <a:t>Benchmarking</a:t>
          </a:fld>
          <a:endParaRPr lang="en-US" sz="1100" b="0" i="0" u="none" strike="noStrike" dirty="0">
            <a:solidFill>
              <a:srgbClr val="000000"/>
            </a:solidFill>
            <a:effectLst/>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5</xdr:col>
      <xdr:colOff>581025</xdr:colOff>
      <xdr:row>1</xdr:row>
      <xdr:rowOff>57150</xdr:rowOff>
    </xdr:from>
    <xdr:to>
      <xdr:col>5</xdr:col>
      <xdr:colOff>753825</xdr:colOff>
      <xdr:row>1</xdr:row>
      <xdr:rowOff>229950</xdr:rowOff>
    </xdr:to>
    <xdr:grpSp>
      <xdr:nvGrpSpPr>
        <xdr:cNvPr id="37" name="Gruppieren 36">
          <a:hlinkClick xmlns:r="http://schemas.openxmlformats.org/officeDocument/2006/relationships" r:id="rId8"/>
          <a:extLst>
            <a:ext uri="{FF2B5EF4-FFF2-40B4-BE49-F238E27FC236}">
              <a16:creationId xmlns:a16="http://schemas.microsoft.com/office/drawing/2014/main" id="{00000000-0008-0000-1300-000025000000}"/>
            </a:ext>
          </a:extLst>
        </xdr:cNvPr>
        <xdr:cNvGrpSpPr/>
      </xdr:nvGrpSpPr>
      <xdr:grpSpPr>
        <a:xfrm>
          <a:off x="3598545" y="613410"/>
          <a:ext cx="172800" cy="172800"/>
          <a:chOff x="8105775" y="571500"/>
          <a:chExt cx="172800" cy="172800"/>
        </a:xfrm>
      </xdr:grpSpPr>
      <xdr:sp macro="" textlink="">
        <xdr:nvSpPr>
          <xdr:cNvPr id="38" name="Rechteck 37">
            <a:extLst>
              <a:ext uri="{FF2B5EF4-FFF2-40B4-BE49-F238E27FC236}">
                <a16:creationId xmlns:a16="http://schemas.microsoft.com/office/drawing/2014/main" id="{00000000-0008-0000-1300-000026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39" name="Textfeld 38">
            <a:extLst>
              <a:ext uri="{FF2B5EF4-FFF2-40B4-BE49-F238E27FC236}">
                <a16:creationId xmlns:a16="http://schemas.microsoft.com/office/drawing/2014/main" id="{00000000-0008-0000-1300-000027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Calibri Light" panose="020F0302020204030204" pitchFamily="34" charset="0"/>
                <a:cs typeface="Calibri Light" panose="020F0302020204030204" pitchFamily="34" charset="0"/>
              </a:rPr>
              <a:t>?</a:t>
            </a:r>
          </a:p>
        </xdr:txBody>
      </xdr:sp>
    </xdr:grpSp>
    <xdr:clientData fPrintsWithSheet="0"/>
  </xdr:twoCellAnchor>
  <xdr:twoCellAnchor editAs="oneCell">
    <xdr:from>
      <xdr:col>0</xdr:col>
      <xdr:colOff>76200</xdr:colOff>
      <xdr:row>0</xdr:row>
      <xdr:rowOff>104775</xdr:rowOff>
    </xdr:from>
    <xdr:to>
      <xdr:col>0</xdr:col>
      <xdr:colOff>400200</xdr:colOff>
      <xdr:row>0</xdr:row>
      <xdr:rowOff>430240</xdr:rowOff>
    </xdr:to>
    <xdr:grpSp>
      <xdr:nvGrpSpPr>
        <xdr:cNvPr id="105" name="Gruppieren 104">
          <a:hlinkClick xmlns:r="http://schemas.openxmlformats.org/officeDocument/2006/relationships" r:id="rId9"/>
          <a:extLst>
            <a:ext uri="{FF2B5EF4-FFF2-40B4-BE49-F238E27FC236}">
              <a16:creationId xmlns:a16="http://schemas.microsoft.com/office/drawing/2014/main" id="{00000000-0008-0000-1300-000069000000}"/>
            </a:ext>
          </a:extLst>
        </xdr:cNvPr>
        <xdr:cNvGrpSpPr/>
      </xdr:nvGrpSpPr>
      <xdr:grpSpPr>
        <a:xfrm>
          <a:off x="76200" y="104775"/>
          <a:ext cx="324000" cy="325465"/>
          <a:chOff x="12729063" y="1298331"/>
          <a:chExt cx="324000" cy="323267"/>
        </a:xfrm>
      </xdr:grpSpPr>
      <xdr:sp macro="" textlink="">
        <xdr:nvSpPr>
          <xdr:cNvPr id="106" name="Rechteck 105">
            <a:extLst>
              <a:ext uri="{FF2B5EF4-FFF2-40B4-BE49-F238E27FC236}">
                <a16:creationId xmlns:a16="http://schemas.microsoft.com/office/drawing/2014/main" id="{00000000-0008-0000-1300-00006A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pic>
        <xdr:nvPicPr>
          <xdr:cNvPr id="107" name="Grafik 106" descr="http://www.clker.com/cliparts/Z/I/5/L/X/x/white-house-md.png">
            <a:extLst>
              <a:ext uri="{FF2B5EF4-FFF2-40B4-BE49-F238E27FC236}">
                <a16:creationId xmlns:a16="http://schemas.microsoft.com/office/drawing/2014/main" id="{00000000-0008-0000-1300-00006B000000}"/>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wsDr>
</file>

<file path=xl/drawings/drawing20.xml><?xml version="1.0" encoding="utf-8"?>
<xdr:wsDr xmlns:xdr="http://schemas.openxmlformats.org/drawingml/2006/spreadsheetDrawing" xmlns:a="http://schemas.openxmlformats.org/drawingml/2006/main">
  <xdr:twoCellAnchor editAs="absolute">
    <xdr:from>
      <xdr:col>0</xdr:col>
      <xdr:colOff>133350</xdr:colOff>
      <xdr:row>2</xdr:row>
      <xdr:rowOff>139065</xdr:rowOff>
    </xdr:from>
    <xdr:to>
      <xdr:col>8</xdr:col>
      <xdr:colOff>200025</xdr:colOff>
      <xdr:row>31</xdr:row>
      <xdr:rowOff>72390</xdr:rowOff>
    </xdr:to>
    <xdr:graphicFrame macro="">
      <xdr:nvGraphicFramePr>
        <xdr:cNvPr id="2" name="Diagramm 1">
          <a:extLst>
            <a:ext uri="{FF2B5EF4-FFF2-40B4-BE49-F238E27FC236}">
              <a16:creationId xmlns:a16="http://schemas.microsoft.com/office/drawing/2014/main" id="{00000000-0008-0000-1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95250</xdr:colOff>
      <xdr:row>15</xdr:row>
      <xdr:rowOff>57150</xdr:rowOff>
    </xdr:from>
    <xdr:to>
      <xdr:col>8</xdr:col>
      <xdr:colOff>0</xdr:colOff>
      <xdr:row>15</xdr:row>
      <xdr:rowOff>57150</xdr:rowOff>
    </xdr:to>
    <xdr:cxnSp macro="">
      <xdr:nvCxnSpPr>
        <xdr:cNvPr id="12" name="Gerade Verbindung 11">
          <a:extLst>
            <a:ext uri="{FF2B5EF4-FFF2-40B4-BE49-F238E27FC236}">
              <a16:creationId xmlns:a16="http://schemas.microsoft.com/office/drawing/2014/main" id="{00000000-0008-0000-1400-00000C000000}"/>
            </a:ext>
          </a:extLst>
        </xdr:cNvPr>
        <xdr:cNvCxnSpPr/>
      </xdr:nvCxnSpPr>
      <xdr:spPr>
        <a:xfrm>
          <a:off x="866775" y="3171825"/>
          <a:ext cx="7839075" cy="0"/>
        </a:xfrm>
        <a:prstGeom prst="line">
          <a:avLst/>
        </a:prstGeom>
        <a:ln>
          <a:solidFill>
            <a:schemeClr val="bg2">
              <a:lumMod val="2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7</xdr:col>
      <xdr:colOff>2257425</xdr:colOff>
      <xdr:row>3</xdr:row>
      <xdr:rowOff>120016</xdr:rowOff>
    </xdr:from>
    <xdr:to>
      <xdr:col>7</xdr:col>
      <xdr:colOff>2909192</xdr:colOff>
      <xdr:row>7</xdr:row>
      <xdr:rowOff>100891</xdr:rowOff>
    </xdr:to>
    <xdr:pic>
      <xdr:nvPicPr>
        <xdr:cNvPr id="14" name="Grafik 13">
          <a:extLst>
            <a:ext uri="{FF2B5EF4-FFF2-40B4-BE49-F238E27FC236}">
              <a16:creationId xmlns:a16="http://schemas.microsoft.com/office/drawing/2014/main" id="{00000000-0008-0000-1400-00000E000000}"/>
            </a:ext>
          </a:extLst>
        </xdr:cNvPr>
        <xdr:cNvPicPr>
          <a:picLocks noChangeAspect="1"/>
        </xdr:cNvPicPr>
      </xdr:nvPicPr>
      <xdr:blipFill>
        <a:blip xmlns:r="http://schemas.openxmlformats.org/officeDocument/2006/relationships" r:embed="rId2" cstate="print">
          <a:clrChange>
            <a:clrFrom>
              <a:srgbClr val="EDEDED"/>
            </a:clrFrom>
            <a:clrTo>
              <a:srgbClr val="EDEDED">
                <a:alpha val="0"/>
              </a:srgbClr>
            </a:clrTo>
          </a:clrChange>
          <a:duotone>
            <a:prstClr val="black"/>
            <a:srgbClr val="EBF1DE">
              <a:tint val="45000"/>
              <a:satMod val="400000"/>
            </a:srgbClr>
          </a:duotone>
          <a:extLst>
            <a:ext uri="{28A0092B-C50C-407E-A947-70E740481C1C}">
              <a14:useLocalDpi xmlns:a14="http://schemas.microsoft.com/office/drawing/2010/main" val="0"/>
            </a:ext>
          </a:extLst>
        </a:blip>
        <a:stretch>
          <a:fillRect/>
        </a:stretch>
      </xdr:blipFill>
      <xdr:spPr>
        <a:xfrm>
          <a:off x="8020050" y="971551"/>
          <a:ext cx="651767" cy="752400"/>
        </a:xfrm>
        <a:prstGeom prst="rect">
          <a:avLst/>
        </a:prstGeom>
      </xdr:spPr>
    </xdr:pic>
    <xdr:clientData/>
  </xdr:twoCellAnchor>
  <xdr:twoCellAnchor editAs="absolute">
    <xdr:from>
      <xdr:col>2</xdr:col>
      <xdr:colOff>108857</xdr:colOff>
      <xdr:row>22</xdr:row>
      <xdr:rowOff>115934</xdr:rowOff>
    </xdr:from>
    <xdr:to>
      <xdr:col>2</xdr:col>
      <xdr:colOff>766082</xdr:colOff>
      <xdr:row>26</xdr:row>
      <xdr:rowOff>105048</xdr:rowOff>
    </xdr:to>
    <xdr:pic>
      <xdr:nvPicPr>
        <xdr:cNvPr id="15" name="Grafik 14">
          <a:extLst>
            <a:ext uri="{FF2B5EF4-FFF2-40B4-BE49-F238E27FC236}">
              <a16:creationId xmlns:a16="http://schemas.microsoft.com/office/drawing/2014/main" id="{00000000-0008-0000-1400-00000F000000}"/>
            </a:ext>
          </a:extLst>
        </xdr:cNvPr>
        <xdr:cNvPicPr>
          <a:picLocks noChangeAspect="1"/>
        </xdr:cNvPicPr>
      </xdr:nvPicPr>
      <xdr:blipFill>
        <a:blip xmlns:r="http://schemas.openxmlformats.org/officeDocument/2006/relationships" r:embed="rId3" cstate="print">
          <a:clrChange>
            <a:clrFrom>
              <a:srgbClr val="EDEDED"/>
            </a:clrFrom>
            <a:clrTo>
              <a:srgbClr val="EDEDED">
                <a:alpha val="0"/>
              </a:srgbClr>
            </a:clrTo>
          </a:clrChange>
          <a:duotone>
            <a:prstClr val="black"/>
            <a:srgbClr val="EBF1DE">
              <a:tint val="45000"/>
              <a:satMod val="400000"/>
            </a:srgbClr>
          </a:duotone>
          <a:extLst>
            <a:ext uri="{28A0092B-C50C-407E-A947-70E740481C1C}">
              <a14:useLocalDpi xmlns:a14="http://schemas.microsoft.com/office/drawing/2010/main" val="0"/>
            </a:ext>
          </a:extLst>
        </a:blip>
        <a:stretch>
          <a:fillRect/>
        </a:stretch>
      </xdr:blipFill>
      <xdr:spPr>
        <a:xfrm>
          <a:off x="880382" y="4606019"/>
          <a:ext cx="657225" cy="751114"/>
        </a:xfrm>
        <a:prstGeom prst="rect">
          <a:avLst/>
        </a:prstGeom>
      </xdr:spPr>
    </xdr:pic>
    <xdr:clientData/>
  </xdr:twoCellAnchor>
  <xdr:twoCellAnchor>
    <xdr:from>
      <xdr:col>5</xdr:col>
      <xdr:colOff>428625</xdr:colOff>
      <xdr:row>3</xdr:row>
      <xdr:rowOff>177173</xdr:rowOff>
    </xdr:from>
    <xdr:to>
      <xdr:col>5</xdr:col>
      <xdr:colOff>428625</xdr:colOff>
      <xdr:row>26</xdr:row>
      <xdr:rowOff>156202</xdr:rowOff>
    </xdr:to>
    <xdr:cxnSp macro="">
      <xdr:nvCxnSpPr>
        <xdr:cNvPr id="9" name="Gerade Verbindung 8">
          <a:extLst>
            <a:ext uri="{FF2B5EF4-FFF2-40B4-BE49-F238E27FC236}">
              <a16:creationId xmlns:a16="http://schemas.microsoft.com/office/drawing/2014/main" id="{00000000-0008-0000-1400-000009000000}"/>
            </a:ext>
          </a:extLst>
        </xdr:cNvPr>
        <xdr:cNvCxnSpPr/>
      </xdr:nvCxnSpPr>
      <xdr:spPr>
        <a:xfrm>
          <a:off x="4800600" y="1005848"/>
          <a:ext cx="0" cy="4360529"/>
        </a:xfrm>
        <a:prstGeom prst="line">
          <a:avLst/>
        </a:prstGeom>
        <a:ln>
          <a:solidFill>
            <a:schemeClr val="bg2">
              <a:lumMod val="2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2</xdr:col>
      <xdr:colOff>118382</xdr:colOff>
      <xdr:row>3</xdr:row>
      <xdr:rowOff>181248</xdr:rowOff>
    </xdr:from>
    <xdr:to>
      <xdr:col>2</xdr:col>
      <xdr:colOff>823757</xdr:colOff>
      <xdr:row>7</xdr:row>
      <xdr:rowOff>164028</xdr:rowOff>
    </xdr:to>
    <xdr:pic>
      <xdr:nvPicPr>
        <xdr:cNvPr id="13" name="Grafik 12">
          <a:extLst>
            <a:ext uri="{FF2B5EF4-FFF2-40B4-BE49-F238E27FC236}">
              <a16:creationId xmlns:a16="http://schemas.microsoft.com/office/drawing/2014/main" id="{00000000-0008-0000-1400-00000D000000}"/>
            </a:ext>
          </a:extLst>
        </xdr:cNvPr>
        <xdr:cNvPicPr>
          <a:picLocks noChangeAspect="1"/>
        </xdr:cNvPicPr>
      </xdr:nvPicPr>
      <xdr:blipFill>
        <a:blip xmlns:r="http://schemas.openxmlformats.org/officeDocument/2006/relationships" r:embed="rId4" cstate="print">
          <a:clrChange>
            <a:clrFrom>
              <a:srgbClr val="EDEDED"/>
            </a:clrFrom>
            <a:clrTo>
              <a:srgbClr val="EDEDED">
                <a:alpha val="0"/>
              </a:srgbClr>
            </a:clrTo>
          </a:clrChange>
          <a:duotone>
            <a:prstClr val="black"/>
            <a:srgbClr val="EBF1DE">
              <a:tint val="45000"/>
              <a:satMod val="400000"/>
            </a:srgbClr>
          </a:duotone>
          <a:extLst>
            <a:ext uri="{28A0092B-C50C-407E-A947-70E740481C1C}">
              <a14:useLocalDpi xmlns:a14="http://schemas.microsoft.com/office/drawing/2010/main" val="0"/>
            </a:ext>
          </a:extLst>
        </a:blip>
        <a:stretch>
          <a:fillRect/>
        </a:stretch>
      </xdr:blipFill>
      <xdr:spPr>
        <a:xfrm>
          <a:off x="889907" y="1042308"/>
          <a:ext cx="705375" cy="752400"/>
        </a:xfrm>
        <a:prstGeom prst="rect">
          <a:avLst/>
        </a:prstGeom>
      </xdr:spPr>
    </xdr:pic>
    <xdr:clientData/>
  </xdr:twoCellAnchor>
  <xdr:twoCellAnchor editAs="absolute">
    <xdr:from>
      <xdr:col>7</xdr:col>
      <xdr:colOff>1847851</xdr:colOff>
      <xdr:row>22</xdr:row>
      <xdr:rowOff>139065</xdr:rowOff>
    </xdr:from>
    <xdr:to>
      <xdr:col>7</xdr:col>
      <xdr:colOff>2938286</xdr:colOff>
      <xdr:row>26</xdr:row>
      <xdr:rowOff>129465</xdr:rowOff>
    </xdr:to>
    <xdr:pic>
      <xdr:nvPicPr>
        <xdr:cNvPr id="17" name="Grafik 16">
          <a:extLst>
            <a:ext uri="{FF2B5EF4-FFF2-40B4-BE49-F238E27FC236}">
              <a16:creationId xmlns:a16="http://schemas.microsoft.com/office/drawing/2014/main" id="{00000000-0008-0000-1400-000011000000}"/>
            </a:ext>
          </a:extLst>
        </xdr:cNvPr>
        <xdr:cNvPicPr>
          <a:picLocks noChangeAspect="1"/>
        </xdr:cNvPicPr>
      </xdr:nvPicPr>
      <xdr:blipFill>
        <a:blip xmlns:r="http://schemas.openxmlformats.org/officeDocument/2006/relationships" r:embed="rId5" cstate="print">
          <a:clrChange>
            <a:clrFrom>
              <a:srgbClr val="EDEDED"/>
            </a:clrFrom>
            <a:clrTo>
              <a:srgbClr val="EDEDED">
                <a:alpha val="0"/>
              </a:srgbClr>
            </a:clrTo>
          </a:clrChange>
          <a:duotone>
            <a:prstClr val="black"/>
            <a:srgbClr val="EBF1DE">
              <a:tint val="45000"/>
              <a:satMod val="400000"/>
            </a:srgbClr>
          </a:duotone>
          <a:extLst>
            <a:ext uri="{28A0092B-C50C-407E-A947-70E740481C1C}">
              <a14:useLocalDpi xmlns:a14="http://schemas.microsoft.com/office/drawing/2010/main" val="0"/>
            </a:ext>
          </a:extLst>
        </a:blip>
        <a:stretch>
          <a:fillRect/>
        </a:stretch>
      </xdr:blipFill>
      <xdr:spPr>
        <a:xfrm>
          <a:off x="7610476" y="4629150"/>
          <a:ext cx="1090435" cy="752400"/>
        </a:xfrm>
        <a:prstGeom prst="rect">
          <a:avLst/>
        </a:prstGeom>
      </xdr:spPr>
    </xdr:pic>
    <xdr:clientData/>
  </xdr:twoCellAnchor>
  <xdr:twoCellAnchor editAs="absolute">
    <xdr:from>
      <xdr:col>0</xdr:col>
      <xdr:colOff>111090</xdr:colOff>
      <xdr:row>4</xdr:row>
      <xdr:rowOff>43815</xdr:rowOff>
    </xdr:from>
    <xdr:to>
      <xdr:col>1</xdr:col>
      <xdr:colOff>152798</xdr:colOff>
      <xdr:row>7</xdr:row>
      <xdr:rowOff>170553</xdr:rowOff>
    </xdr:to>
    <xdr:sp macro="" textlink="' '!A59">
      <xdr:nvSpPr>
        <xdr:cNvPr id="19" name="Textfeld 18">
          <a:extLst>
            <a:ext uri="{FF2B5EF4-FFF2-40B4-BE49-F238E27FC236}">
              <a16:creationId xmlns:a16="http://schemas.microsoft.com/office/drawing/2014/main" id="{00000000-0008-0000-1400-000013000000}"/>
            </a:ext>
          </a:extLst>
        </xdr:cNvPr>
        <xdr:cNvSpPr txBox="1"/>
      </xdr:nvSpPr>
      <xdr:spPr>
        <a:xfrm rot="16200000">
          <a:off x="36825" y="1153130"/>
          <a:ext cx="679188" cy="5306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E2E00D7-F09F-4138-B44F-A32F368E850E}" type="TxLink">
            <a:rPr lang="de-CH" sz="1400" b="0"/>
            <a:pPr/>
            <a:t>grande</a:t>
          </a:fld>
          <a:endParaRPr lang="de-CH" sz="1400" b="0"/>
        </a:p>
      </xdr:txBody>
    </xdr:sp>
    <xdr:clientData/>
  </xdr:twoCellAnchor>
  <xdr:twoCellAnchor editAs="absolute">
    <xdr:from>
      <xdr:col>0</xdr:col>
      <xdr:colOff>220671</xdr:colOff>
      <xdr:row>22</xdr:row>
      <xdr:rowOff>90536</xdr:rowOff>
    </xdr:from>
    <xdr:to>
      <xdr:col>1</xdr:col>
      <xdr:colOff>43217</xdr:colOff>
      <xdr:row>25</xdr:row>
      <xdr:rowOff>157230</xdr:rowOff>
    </xdr:to>
    <xdr:sp macro="" textlink="' '!A62">
      <xdr:nvSpPr>
        <xdr:cNvPr id="20" name="Textfeld 19">
          <a:extLst>
            <a:ext uri="{FF2B5EF4-FFF2-40B4-BE49-F238E27FC236}">
              <a16:creationId xmlns:a16="http://schemas.microsoft.com/office/drawing/2014/main" id="{00000000-0008-0000-1400-000014000000}"/>
            </a:ext>
          </a:extLst>
        </xdr:cNvPr>
        <xdr:cNvSpPr txBox="1"/>
      </xdr:nvSpPr>
      <xdr:spPr>
        <a:xfrm rot="16200000">
          <a:off x="66847" y="4594110"/>
          <a:ext cx="619144"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D7A12D7F-AA89-4F8B-B20B-E1E062DB0C70}" type="TxLink">
            <a:rPr lang="de-CH" sz="1400" b="0"/>
            <a:pPr/>
            <a:t>petite</a:t>
          </a:fld>
          <a:endParaRPr lang="de-CH" sz="1400" b="0"/>
        </a:p>
      </xdr:txBody>
    </xdr:sp>
    <xdr:clientData/>
  </xdr:twoCellAnchor>
  <xdr:twoCellAnchor editAs="absolute">
    <xdr:from>
      <xdr:col>7</xdr:col>
      <xdr:colOff>1817365</xdr:colOff>
      <xdr:row>27</xdr:row>
      <xdr:rowOff>180988</xdr:rowOff>
    </xdr:from>
    <xdr:to>
      <xdr:col>7</xdr:col>
      <xdr:colOff>2514600</xdr:colOff>
      <xdr:row>29</xdr:row>
      <xdr:rowOff>126724</xdr:rowOff>
    </xdr:to>
    <xdr:sp macro="" textlink="' '!A59">
      <xdr:nvSpPr>
        <xdr:cNvPr id="26" name="Textfeld 25">
          <a:extLst>
            <a:ext uri="{FF2B5EF4-FFF2-40B4-BE49-F238E27FC236}">
              <a16:creationId xmlns:a16="http://schemas.microsoft.com/office/drawing/2014/main" id="{00000000-0008-0000-1400-00001A000000}"/>
            </a:ext>
          </a:extLst>
        </xdr:cNvPr>
        <xdr:cNvSpPr txBox="1"/>
      </xdr:nvSpPr>
      <xdr:spPr>
        <a:xfrm>
          <a:off x="7745725" y="5431168"/>
          <a:ext cx="69723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C0E11DB-ABDC-4C53-952F-0772FEF8B054}" type="TxLink">
            <a:rPr lang="de-CH" sz="1400" b="0"/>
            <a:pPr/>
            <a:t>grande</a:t>
          </a:fld>
          <a:endParaRPr lang="de-CH" sz="1400" b="0"/>
        </a:p>
      </xdr:txBody>
    </xdr:sp>
    <xdr:clientData/>
  </xdr:twoCellAnchor>
  <xdr:twoCellAnchor editAs="absolute">
    <xdr:from>
      <xdr:col>2</xdr:col>
      <xdr:colOff>530512</xdr:colOff>
      <xdr:row>27</xdr:row>
      <xdr:rowOff>180988</xdr:rowOff>
    </xdr:from>
    <xdr:to>
      <xdr:col>2</xdr:col>
      <xdr:colOff>1171650</xdr:colOff>
      <xdr:row>29</xdr:row>
      <xdr:rowOff>126724</xdr:rowOff>
    </xdr:to>
    <xdr:sp macro="" textlink="' '!A62">
      <xdr:nvSpPr>
        <xdr:cNvPr id="27" name="Textfeld 26">
          <a:extLst>
            <a:ext uri="{FF2B5EF4-FFF2-40B4-BE49-F238E27FC236}">
              <a16:creationId xmlns:a16="http://schemas.microsoft.com/office/drawing/2014/main" id="{00000000-0008-0000-1400-00001B000000}"/>
            </a:ext>
          </a:extLst>
        </xdr:cNvPr>
        <xdr:cNvSpPr txBox="1"/>
      </xdr:nvSpPr>
      <xdr:spPr>
        <a:xfrm>
          <a:off x="1322992" y="5431168"/>
          <a:ext cx="641138"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FFBACFB3-630D-48F2-B687-4775FDEA37E6}" type="TxLink">
            <a:rPr lang="de-CH" sz="1400" b="0"/>
            <a:pPr/>
            <a:t>petite</a:t>
          </a:fld>
          <a:endParaRPr lang="de-CH" sz="1400" b="0"/>
        </a:p>
      </xdr:txBody>
    </xdr:sp>
    <xdr:clientData/>
  </xdr:twoCellAnchor>
  <xdr:twoCellAnchor editAs="oneCell">
    <xdr:from>
      <xdr:col>3</xdr:col>
      <xdr:colOff>725854</xdr:colOff>
      <xdr:row>81</xdr:row>
      <xdr:rowOff>151982</xdr:rowOff>
    </xdr:from>
    <xdr:to>
      <xdr:col>5</xdr:col>
      <xdr:colOff>511300</xdr:colOff>
      <xdr:row>90</xdr:row>
      <xdr:rowOff>129482</xdr:rowOff>
    </xdr:to>
    <xdr:sp macro="" textlink="' '!A132">
      <xdr:nvSpPr>
        <xdr:cNvPr id="28" name="Rechteck 27">
          <a:extLst>
            <a:ext uri="{FF2B5EF4-FFF2-40B4-BE49-F238E27FC236}">
              <a16:creationId xmlns:a16="http://schemas.microsoft.com/office/drawing/2014/main" id="{00000000-0008-0000-1400-00001C000000}"/>
            </a:ext>
          </a:extLst>
        </xdr:cNvPr>
        <xdr:cNvSpPr>
          <a:spLocks/>
        </xdr:cNvSpPr>
      </xdr:nvSpPr>
      <xdr:spPr>
        <a:xfrm>
          <a:off x="2888029" y="17544632"/>
          <a:ext cx="1995246" cy="1692000"/>
        </a:xfrm>
        <a:prstGeom prst="rect">
          <a:avLst/>
        </a:prstGeom>
        <a:solidFill>
          <a:schemeClr val="accent1">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fld id="{151A8836-4160-4AD7-AE95-1947A2C8EDE8}" type="TxLink">
            <a:rPr lang="de-CH" sz="1400">
              <a:solidFill>
                <a:schemeClr val="bg1">
                  <a:lumMod val="50000"/>
                </a:schemeClr>
              </a:solidFill>
            </a:rPr>
            <a:pPr algn="ctr"/>
            <a:t>Orientation bénéfice</a:t>
          </a:fld>
          <a:endParaRPr lang="de-CH" sz="1400">
            <a:solidFill>
              <a:schemeClr val="bg1">
                <a:lumMod val="50000"/>
              </a:schemeClr>
            </a:solidFill>
          </a:endParaRPr>
        </a:p>
      </xdr:txBody>
    </xdr:sp>
    <xdr:clientData/>
  </xdr:twoCellAnchor>
  <xdr:twoCellAnchor editAs="oneCell">
    <xdr:from>
      <xdr:col>2</xdr:col>
      <xdr:colOff>142184</xdr:colOff>
      <xdr:row>81</xdr:row>
      <xdr:rowOff>151982</xdr:rowOff>
    </xdr:from>
    <xdr:to>
      <xdr:col>3</xdr:col>
      <xdr:colOff>689630</xdr:colOff>
      <xdr:row>90</xdr:row>
      <xdr:rowOff>129482</xdr:rowOff>
    </xdr:to>
    <xdr:sp macro="" textlink="' '!A133">
      <xdr:nvSpPr>
        <xdr:cNvPr id="29" name="Rechteck 28">
          <a:extLst>
            <a:ext uri="{FF2B5EF4-FFF2-40B4-BE49-F238E27FC236}">
              <a16:creationId xmlns:a16="http://schemas.microsoft.com/office/drawing/2014/main" id="{00000000-0008-0000-1400-00001D000000}"/>
            </a:ext>
          </a:extLst>
        </xdr:cNvPr>
        <xdr:cNvSpPr>
          <a:spLocks/>
        </xdr:cNvSpPr>
      </xdr:nvSpPr>
      <xdr:spPr>
        <a:xfrm>
          <a:off x="913709" y="18058982"/>
          <a:ext cx="1938096" cy="1692000"/>
        </a:xfrm>
        <a:prstGeom prst="rect">
          <a:avLst/>
        </a:prstGeom>
        <a:solidFill>
          <a:schemeClr val="accent1">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fld id="{1C20D2D8-D3F3-45B4-A481-931C7985C344}" type="TxLink">
            <a:rPr lang="de-CH" sz="1400">
              <a:solidFill>
                <a:schemeClr val="bg1">
                  <a:lumMod val="50000"/>
                </a:schemeClr>
              </a:solidFill>
              <a:latin typeface="+mn-lt"/>
              <a:ea typeface="+mn-ea"/>
              <a:cs typeface="+mn-cs"/>
            </a:rPr>
            <a:pPr marL="0" indent="0" algn="ctr"/>
            <a:t>Désinvestissement</a:t>
          </a:fld>
          <a:endParaRPr lang="de-CH" sz="1400">
            <a:solidFill>
              <a:schemeClr val="bg1">
                <a:lumMod val="50000"/>
              </a:schemeClr>
            </a:solidFill>
            <a:latin typeface="+mn-lt"/>
            <a:ea typeface="+mn-ea"/>
            <a:cs typeface="+mn-cs"/>
          </a:endParaRPr>
        </a:p>
      </xdr:txBody>
    </xdr:sp>
    <xdr:clientData/>
  </xdr:twoCellAnchor>
  <xdr:twoCellAnchor editAs="oneCell">
    <xdr:from>
      <xdr:col>5</xdr:col>
      <xdr:colOff>554336</xdr:colOff>
      <xdr:row>81</xdr:row>
      <xdr:rowOff>151983</xdr:rowOff>
    </xdr:from>
    <xdr:to>
      <xdr:col>7</xdr:col>
      <xdr:colOff>1035107</xdr:colOff>
      <xdr:row>90</xdr:row>
      <xdr:rowOff>129483</xdr:rowOff>
    </xdr:to>
    <xdr:sp macro="" textlink="' '!A135">
      <xdr:nvSpPr>
        <xdr:cNvPr id="30" name="Rechteck 29">
          <a:extLst>
            <a:ext uri="{FF2B5EF4-FFF2-40B4-BE49-F238E27FC236}">
              <a16:creationId xmlns:a16="http://schemas.microsoft.com/office/drawing/2014/main" id="{00000000-0008-0000-1400-00001E000000}"/>
            </a:ext>
          </a:extLst>
        </xdr:cNvPr>
        <xdr:cNvSpPr>
          <a:spLocks/>
        </xdr:cNvSpPr>
      </xdr:nvSpPr>
      <xdr:spPr>
        <a:xfrm>
          <a:off x="4926311" y="17544633"/>
          <a:ext cx="1871421" cy="1692000"/>
        </a:xfrm>
        <a:prstGeom prst="rect">
          <a:avLst/>
        </a:prstGeom>
        <a:solidFill>
          <a:schemeClr val="accent1">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fld id="{A57D4896-316F-4B4C-BDBA-31310B07D6C6}" type="TxLink">
            <a:rPr lang="de-CH" sz="1400">
              <a:solidFill>
                <a:schemeClr val="bg1">
                  <a:lumMod val="50000"/>
                </a:schemeClr>
              </a:solidFill>
              <a:latin typeface="+mn-lt"/>
              <a:ea typeface="+mn-ea"/>
              <a:cs typeface="+mn-cs"/>
            </a:rPr>
            <a:pPr marL="0" indent="0" algn="ctr"/>
            <a:t>Défendre et changer le focus</a:t>
          </a:fld>
          <a:endParaRPr lang="de-CH" sz="1400">
            <a:solidFill>
              <a:schemeClr val="bg1">
                <a:lumMod val="50000"/>
              </a:schemeClr>
            </a:solidFill>
            <a:latin typeface="+mn-lt"/>
            <a:ea typeface="+mn-ea"/>
            <a:cs typeface="+mn-cs"/>
          </a:endParaRPr>
        </a:p>
      </xdr:txBody>
    </xdr:sp>
    <xdr:clientData/>
  </xdr:twoCellAnchor>
  <xdr:twoCellAnchor editAs="oneCell">
    <xdr:from>
      <xdr:col>3</xdr:col>
      <xdr:colOff>725854</xdr:colOff>
      <xdr:row>72</xdr:row>
      <xdr:rowOff>137903</xdr:rowOff>
    </xdr:from>
    <xdr:to>
      <xdr:col>5</xdr:col>
      <xdr:colOff>511300</xdr:colOff>
      <xdr:row>81</xdr:row>
      <xdr:rowOff>115403</xdr:rowOff>
    </xdr:to>
    <xdr:sp macro="" textlink="' '!A134">
      <xdr:nvSpPr>
        <xdr:cNvPr id="31" name="Rechteck 30">
          <a:extLst>
            <a:ext uri="{FF2B5EF4-FFF2-40B4-BE49-F238E27FC236}">
              <a16:creationId xmlns:a16="http://schemas.microsoft.com/office/drawing/2014/main" id="{00000000-0008-0000-1400-00001F000000}"/>
            </a:ext>
          </a:extLst>
        </xdr:cNvPr>
        <xdr:cNvSpPr>
          <a:spLocks/>
        </xdr:cNvSpPr>
      </xdr:nvSpPr>
      <xdr:spPr>
        <a:xfrm>
          <a:off x="2888029" y="15816053"/>
          <a:ext cx="1995246" cy="1692000"/>
        </a:xfrm>
        <a:prstGeom prst="rect">
          <a:avLst/>
        </a:prstGeom>
        <a:solidFill>
          <a:schemeClr val="accent1">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fld id="{E34B1713-31F1-4FEE-A29C-2CD61DE7A3F4}" type="TxLink">
            <a:rPr lang="de-CH" sz="1400">
              <a:solidFill>
                <a:schemeClr val="bg1">
                  <a:lumMod val="50000"/>
                </a:schemeClr>
              </a:solidFill>
            </a:rPr>
            <a:pPr algn="ctr"/>
            <a:t>Sélection/ orientation bénéfice</a:t>
          </a:fld>
          <a:endParaRPr lang="de-CH" sz="1400">
            <a:solidFill>
              <a:schemeClr val="bg1">
                <a:lumMod val="50000"/>
              </a:schemeClr>
            </a:solidFill>
          </a:endParaRPr>
        </a:p>
      </xdr:txBody>
    </xdr:sp>
    <xdr:clientData/>
  </xdr:twoCellAnchor>
  <xdr:twoCellAnchor editAs="oneCell">
    <xdr:from>
      <xdr:col>2</xdr:col>
      <xdr:colOff>142184</xdr:colOff>
      <xdr:row>72</xdr:row>
      <xdr:rowOff>137903</xdr:rowOff>
    </xdr:from>
    <xdr:to>
      <xdr:col>3</xdr:col>
      <xdr:colOff>689630</xdr:colOff>
      <xdr:row>81</xdr:row>
      <xdr:rowOff>115403</xdr:rowOff>
    </xdr:to>
    <xdr:sp macro="" textlink="' '!A131">
      <xdr:nvSpPr>
        <xdr:cNvPr id="32" name="Rechteck 31">
          <a:extLst>
            <a:ext uri="{FF2B5EF4-FFF2-40B4-BE49-F238E27FC236}">
              <a16:creationId xmlns:a16="http://schemas.microsoft.com/office/drawing/2014/main" id="{00000000-0008-0000-1400-000020000000}"/>
            </a:ext>
          </a:extLst>
        </xdr:cNvPr>
        <xdr:cNvSpPr>
          <a:spLocks/>
        </xdr:cNvSpPr>
      </xdr:nvSpPr>
      <xdr:spPr>
        <a:xfrm>
          <a:off x="913709" y="16330403"/>
          <a:ext cx="1938096" cy="1692000"/>
        </a:xfrm>
        <a:prstGeom prst="rect">
          <a:avLst/>
        </a:prstGeom>
        <a:solidFill>
          <a:schemeClr val="accent1">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fld id="{9D353C20-B734-4694-8E3A-EEB6CA183EEA}" type="TxLink">
            <a:rPr lang="de-CH" sz="1400">
              <a:solidFill>
                <a:schemeClr val="bg1">
                  <a:lumMod val="50000"/>
                </a:schemeClr>
              </a:solidFill>
              <a:latin typeface="+mn-lt"/>
              <a:ea typeface="+mn-ea"/>
              <a:cs typeface="+mn-cs"/>
            </a:rPr>
            <a:pPr marL="0" indent="0" algn="ctr"/>
            <a:t>Expansion modeste ou récolter</a:t>
          </a:fld>
          <a:endParaRPr lang="de-CH" sz="1400">
            <a:solidFill>
              <a:schemeClr val="bg1">
                <a:lumMod val="50000"/>
              </a:schemeClr>
            </a:solidFill>
            <a:latin typeface="+mn-lt"/>
            <a:ea typeface="+mn-ea"/>
            <a:cs typeface="+mn-cs"/>
          </a:endParaRPr>
        </a:p>
      </xdr:txBody>
    </xdr:sp>
    <xdr:clientData/>
  </xdr:twoCellAnchor>
  <xdr:twoCellAnchor editAs="oneCell">
    <xdr:from>
      <xdr:col>5</xdr:col>
      <xdr:colOff>554336</xdr:colOff>
      <xdr:row>72</xdr:row>
      <xdr:rowOff>137904</xdr:rowOff>
    </xdr:from>
    <xdr:to>
      <xdr:col>7</xdr:col>
      <xdr:colOff>1035107</xdr:colOff>
      <xdr:row>81</xdr:row>
      <xdr:rowOff>115404</xdr:rowOff>
    </xdr:to>
    <xdr:sp macro="" textlink="' '!A129">
      <xdr:nvSpPr>
        <xdr:cNvPr id="33" name="Rechteck 32">
          <a:extLst>
            <a:ext uri="{FF2B5EF4-FFF2-40B4-BE49-F238E27FC236}">
              <a16:creationId xmlns:a16="http://schemas.microsoft.com/office/drawing/2014/main" id="{00000000-0008-0000-1400-000021000000}"/>
            </a:ext>
          </a:extLst>
        </xdr:cNvPr>
        <xdr:cNvSpPr>
          <a:spLocks/>
        </xdr:cNvSpPr>
      </xdr:nvSpPr>
      <xdr:spPr>
        <a:xfrm>
          <a:off x="4926311" y="15816054"/>
          <a:ext cx="1871421" cy="1692000"/>
        </a:xfrm>
        <a:prstGeom prst="rect">
          <a:avLst/>
        </a:prstGeom>
        <a:solidFill>
          <a:schemeClr val="accent1">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fld id="{83D38753-329B-48C1-AD17-62E111511542}" type="TxLink">
            <a:rPr lang="de-CH" sz="1400">
              <a:solidFill>
                <a:schemeClr val="bg1">
                  <a:lumMod val="50000"/>
                </a:schemeClr>
              </a:solidFill>
              <a:latin typeface="+mn-lt"/>
              <a:ea typeface="+mn-ea"/>
              <a:cs typeface="+mn-cs"/>
            </a:rPr>
            <a:pPr marL="0" indent="0" algn="ctr"/>
            <a:t>Expansion sélective</a:t>
          </a:fld>
          <a:endParaRPr lang="de-CH" sz="1400">
            <a:solidFill>
              <a:schemeClr val="bg1">
                <a:lumMod val="50000"/>
              </a:schemeClr>
            </a:solidFill>
            <a:latin typeface="+mn-lt"/>
            <a:ea typeface="+mn-ea"/>
            <a:cs typeface="+mn-cs"/>
          </a:endParaRPr>
        </a:p>
      </xdr:txBody>
    </xdr:sp>
    <xdr:clientData/>
  </xdr:twoCellAnchor>
  <xdr:twoCellAnchor editAs="oneCell">
    <xdr:from>
      <xdr:col>3</xdr:col>
      <xdr:colOff>725854</xdr:colOff>
      <xdr:row>63</xdr:row>
      <xdr:rowOff>114299</xdr:rowOff>
    </xdr:from>
    <xdr:to>
      <xdr:col>5</xdr:col>
      <xdr:colOff>511300</xdr:colOff>
      <xdr:row>72</xdr:row>
      <xdr:rowOff>91799</xdr:rowOff>
    </xdr:to>
    <xdr:sp macro="" textlink="' '!A130">
      <xdr:nvSpPr>
        <xdr:cNvPr id="34" name="Rechteck 33">
          <a:extLst>
            <a:ext uri="{FF2B5EF4-FFF2-40B4-BE49-F238E27FC236}">
              <a16:creationId xmlns:a16="http://schemas.microsoft.com/office/drawing/2014/main" id="{00000000-0008-0000-1400-000022000000}"/>
            </a:ext>
          </a:extLst>
        </xdr:cNvPr>
        <xdr:cNvSpPr>
          <a:spLocks/>
        </xdr:cNvSpPr>
      </xdr:nvSpPr>
      <xdr:spPr>
        <a:xfrm>
          <a:off x="2888029" y="14077949"/>
          <a:ext cx="1995246" cy="1692000"/>
        </a:xfrm>
        <a:prstGeom prst="rect">
          <a:avLst/>
        </a:prstGeom>
        <a:solidFill>
          <a:schemeClr val="accent1">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fld id="{DD6AE4AC-8ACB-42A3-A725-CFCB992A5D29}" type="TxLink">
            <a:rPr lang="de-CH" sz="1400">
              <a:solidFill>
                <a:schemeClr val="bg1">
                  <a:lumMod val="50000"/>
                </a:schemeClr>
              </a:solidFill>
              <a:latin typeface="+mn-lt"/>
              <a:ea typeface="+mn-ea"/>
              <a:cs typeface="+mn-cs"/>
            </a:rPr>
            <a:pPr marL="0" indent="0" algn="ctr"/>
            <a:t>Expansion avec investissement</a:t>
          </a:fld>
          <a:endParaRPr lang="de-CH" sz="1400">
            <a:solidFill>
              <a:schemeClr val="bg1">
                <a:lumMod val="50000"/>
              </a:schemeClr>
            </a:solidFill>
            <a:latin typeface="+mn-lt"/>
            <a:ea typeface="+mn-ea"/>
            <a:cs typeface="+mn-cs"/>
          </a:endParaRPr>
        </a:p>
      </xdr:txBody>
    </xdr:sp>
    <xdr:clientData/>
  </xdr:twoCellAnchor>
  <xdr:twoCellAnchor editAs="oneCell">
    <xdr:from>
      <xdr:col>2</xdr:col>
      <xdr:colOff>142184</xdr:colOff>
      <xdr:row>63</xdr:row>
      <xdr:rowOff>114299</xdr:rowOff>
    </xdr:from>
    <xdr:to>
      <xdr:col>3</xdr:col>
      <xdr:colOff>689630</xdr:colOff>
      <xdr:row>72</xdr:row>
      <xdr:rowOff>91799</xdr:rowOff>
    </xdr:to>
    <xdr:sp macro="" textlink="' '!A129">
      <xdr:nvSpPr>
        <xdr:cNvPr id="35" name="Rechteck 34">
          <a:extLst>
            <a:ext uri="{FF2B5EF4-FFF2-40B4-BE49-F238E27FC236}">
              <a16:creationId xmlns:a16="http://schemas.microsoft.com/office/drawing/2014/main" id="{00000000-0008-0000-1400-000023000000}"/>
            </a:ext>
          </a:extLst>
        </xdr:cNvPr>
        <xdr:cNvSpPr>
          <a:spLocks/>
        </xdr:cNvSpPr>
      </xdr:nvSpPr>
      <xdr:spPr>
        <a:xfrm>
          <a:off x="913709" y="14592299"/>
          <a:ext cx="1938096" cy="1692000"/>
        </a:xfrm>
        <a:prstGeom prst="rect">
          <a:avLst/>
        </a:prstGeom>
        <a:solidFill>
          <a:schemeClr val="accent1">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fld id="{02E37335-4CF3-44DF-BBF0-A0F29950612F}" type="TxLink">
            <a:rPr lang="de-CH" sz="1400">
              <a:solidFill>
                <a:schemeClr val="bg1">
                  <a:lumMod val="50000"/>
                </a:schemeClr>
              </a:solidFill>
              <a:latin typeface="+mn-lt"/>
              <a:ea typeface="+mn-ea"/>
              <a:cs typeface="+mn-cs"/>
            </a:rPr>
            <a:pPr marL="0" indent="0" algn="ctr"/>
            <a:t>Expansion sélective</a:t>
          </a:fld>
          <a:endParaRPr lang="de-CH" sz="1400">
            <a:solidFill>
              <a:schemeClr val="bg1">
                <a:lumMod val="50000"/>
              </a:schemeClr>
            </a:solidFill>
            <a:latin typeface="+mn-lt"/>
            <a:ea typeface="+mn-ea"/>
            <a:cs typeface="+mn-cs"/>
          </a:endParaRPr>
        </a:p>
      </xdr:txBody>
    </xdr:sp>
    <xdr:clientData/>
  </xdr:twoCellAnchor>
  <xdr:twoCellAnchor editAs="oneCell">
    <xdr:from>
      <xdr:col>5</xdr:col>
      <xdr:colOff>554336</xdr:colOff>
      <xdr:row>63</xdr:row>
      <xdr:rowOff>114300</xdr:rowOff>
    </xdr:from>
    <xdr:to>
      <xdr:col>7</xdr:col>
      <xdr:colOff>1035107</xdr:colOff>
      <xdr:row>72</xdr:row>
      <xdr:rowOff>91800</xdr:rowOff>
    </xdr:to>
    <xdr:sp macro="" textlink="' '!A128">
      <xdr:nvSpPr>
        <xdr:cNvPr id="36" name="Rechteck 35">
          <a:extLst>
            <a:ext uri="{FF2B5EF4-FFF2-40B4-BE49-F238E27FC236}">
              <a16:creationId xmlns:a16="http://schemas.microsoft.com/office/drawing/2014/main" id="{00000000-0008-0000-1400-000024000000}"/>
            </a:ext>
          </a:extLst>
        </xdr:cNvPr>
        <xdr:cNvSpPr>
          <a:spLocks/>
        </xdr:cNvSpPr>
      </xdr:nvSpPr>
      <xdr:spPr>
        <a:xfrm>
          <a:off x="4926311" y="14077950"/>
          <a:ext cx="1871421" cy="1692000"/>
        </a:xfrm>
        <a:prstGeom prst="rect">
          <a:avLst/>
        </a:prstGeom>
        <a:solidFill>
          <a:schemeClr val="accent1">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fld id="{60D07A4F-3201-4CB5-8339-DC1AAF26C355}" type="TxLink">
            <a:rPr lang="de-CH" sz="1400">
              <a:solidFill>
                <a:schemeClr val="bg1">
                  <a:lumMod val="50000"/>
                </a:schemeClr>
              </a:solidFill>
            </a:rPr>
            <a:pPr algn="ctr"/>
            <a:t>Défendre la position</a:t>
          </a:fld>
          <a:endParaRPr lang="de-CH" sz="1400">
            <a:solidFill>
              <a:schemeClr val="bg1">
                <a:lumMod val="50000"/>
              </a:schemeClr>
            </a:solidFill>
          </a:endParaRPr>
        </a:p>
      </xdr:txBody>
    </xdr:sp>
    <xdr:clientData/>
  </xdr:twoCellAnchor>
  <xdr:oneCellAnchor>
    <xdr:from>
      <xdr:col>3</xdr:col>
      <xdr:colOff>492638</xdr:colOff>
      <xdr:row>93</xdr:row>
      <xdr:rowOff>174487</xdr:rowOff>
    </xdr:from>
    <xdr:ext cx="2416624" cy="374141"/>
    <xdr:sp macro="" textlink="' '!A127">
      <xdr:nvSpPr>
        <xdr:cNvPr id="37" name="Textfeld 36">
          <a:extLst>
            <a:ext uri="{FF2B5EF4-FFF2-40B4-BE49-F238E27FC236}">
              <a16:creationId xmlns:a16="http://schemas.microsoft.com/office/drawing/2014/main" id="{00000000-0008-0000-1400-000025000000}"/>
            </a:ext>
          </a:extLst>
        </xdr:cNvPr>
        <xdr:cNvSpPr txBox="1"/>
      </xdr:nvSpPr>
      <xdr:spPr>
        <a:xfrm>
          <a:off x="2753238" y="21485087"/>
          <a:ext cx="2416624" cy="3741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algn="ctr"/>
          <a:fld id="{B469F442-3FD6-448E-AFAC-D81B96312C8B}" type="TxLink">
            <a:rPr lang="en-US" sz="1800" b="0" i="0" u="none" strike="noStrike">
              <a:solidFill>
                <a:srgbClr val="000000"/>
              </a:solidFill>
              <a:latin typeface="Calibri"/>
            </a:rPr>
            <a:pPr algn="ctr"/>
            <a:t>Position concurrentielle</a:t>
          </a:fld>
          <a:endParaRPr lang="de-CH" sz="1800" b="1"/>
        </a:p>
      </xdr:txBody>
    </xdr:sp>
    <xdr:clientData/>
  </xdr:oneCellAnchor>
  <xdr:oneCellAnchor>
    <xdr:from>
      <xdr:col>0</xdr:col>
      <xdr:colOff>8775</xdr:colOff>
      <xdr:row>63</xdr:row>
      <xdr:rowOff>70022</xdr:rowOff>
    </xdr:from>
    <xdr:ext cx="311496" cy="664285"/>
    <xdr:sp macro="" textlink="' '!A277">
      <xdr:nvSpPr>
        <xdr:cNvPr id="38" name="Textfeld 37">
          <a:extLst>
            <a:ext uri="{FF2B5EF4-FFF2-40B4-BE49-F238E27FC236}">
              <a16:creationId xmlns:a16="http://schemas.microsoft.com/office/drawing/2014/main" id="{00000000-0008-0000-1400-000026000000}"/>
            </a:ext>
          </a:extLst>
        </xdr:cNvPr>
        <xdr:cNvSpPr txBox="1"/>
      </xdr:nvSpPr>
      <xdr:spPr>
        <a:xfrm rot="16200000">
          <a:off x="-167620" y="16032517"/>
          <a:ext cx="66428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algn="ctr"/>
          <a:fld id="{E793A3AD-497F-400B-87B6-F8005DB08AB7}" type="TxLink">
            <a:rPr lang="de-CH" sz="1400" b="0"/>
            <a:pPr algn="ctr"/>
            <a:t>élevée</a:t>
          </a:fld>
          <a:endParaRPr lang="de-CH" sz="1400" b="0"/>
        </a:p>
      </xdr:txBody>
    </xdr:sp>
    <xdr:clientData/>
  </xdr:oneCellAnchor>
  <xdr:oneCellAnchor>
    <xdr:from>
      <xdr:col>0</xdr:col>
      <xdr:colOff>8779</xdr:colOff>
      <xdr:row>87</xdr:row>
      <xdr:rowOff>131350</xdr:rowOff>
    </xdr:from>
    <xdr:ext cx="311496" cy="591509"/>
    <xdr:sp macro="" textlink="' '!A279">
      <xdr:nvSpPr>
        <xdr:cNvPr id="39" name="Textfeld 38">
          <a:extLst>
            <a:ext uri="{FF2B5EF4-FFF2-40B4-BE49-F238E27FC236}">
              <a16:creationId xmlns:a16="http://schemas.microsoft.com/office/drawing/2014/main" id="{00000000-0008-0000-1400-000027000000}"/>
            </a:ext>
          </a:extLst>
        </xdr:cNvPr>
        <xdr:cNvSpPr txBox="1"/>
      </xdr:nvSpPr>
      <xdr:spPr>
        <a:xfrm rot="16200000">
          <a:off x="-131228" y="20477057"/>
          <a:ext cx="591509"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algn="ctr"/>
          <a:fld id="{9A6B5979-172E-4330-88C7-F9077EE8AE73}" type="TxLink">
            <a:rPr lang="de-CH" sz="1400" b="0"/>
            <a:pPr algn="ctr"/>
            <a:t>faible</a:t>
          </a:fld>
          <a:endParaRPr lang="de-CH" sz="1400" b="0"/>
        </a:p>
      </xdr:txBody>
    </xdr:sp>
    <xdr:clientData/>
  </xdr:oneCellAnchor>
  <xdr:oneCellAnchor>
    <xdr:from>
      <xdr:col>7</xdr:col>
      <xdr:colOff>407195</xdr:colOff>
      <xdr:row>92</xdr:row>
      <xdr:rowOff>86294</xdr:rowOff>
    </xdr:from>
    <xdr:ext cx="664285" cy="311496"/>
    <xdr:sp macro="" textlink="' '!A277">
      <xdr:nvSpPr>
        <xdr:cNvPr id="40" name="Textfeld 39">
          <a:extLst>
            <a:ext uri="{FF2B5EF4-FFF2-40B4-BE49-F238E27FC236}">
              <a16:creationId xmlns:a16="http://schemas.microsoft.com/office/drawing/2014/main" id="{00000000-0008-0000-1400-000028000000}"/>
            </a:ext>
          </a:extLst>
        </xdr:cNvPr>
        <xdr:cNvSpPr txBox="1"/>
      </xdr:nvSpPr>
      <xdr:spPr>
        <a:xfrm>
          <a:off x="6439695" y="21212744"/>
          <a:ext cx="66428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algn="ctr"/>
          <a:fld id="{A6C8FDB9-875E-491B-8B4D-DB081B59F70E}" type="TxLink">
            <a:rPr lang="de-CH" sz="1400" b="0"/>
            <a:pPr algn="ctr"/>
            <a:t>élevée</a:t>
          </a:fld>
          <a:endParaRPr lang="de-CH" sz="1400" b="0"/>
        </a:p>
      </xdr:txBody>
    </xdr:sp>
    <xdr:clientData/>
  </xdr:oneCellAnchor>
  <xdr:oneCellAnchor>
    <xdr:from>
      <xdr:col>2</xdr:col>
      <xdr:colOff>180604</xdr:colOff>
      <xdr:row>92</xdr:row>
      <xdr:rowOff>78011</xdr:rowOff>
    </xdr:from>
    <xdr:ext cx="591509" cy="311496"/>
    <xdr:sp macro="" textlink="' '!A279">
      <xdr:nvSpPr>
        <xdr:cNvPr id="41" name="Textfeld 40">
          <a:extLst>
            <a:ext uri="{FF2B5EF4-FFF2-40B4-BE49-F238E27FC236}">
              <a16:creationId xmlns:a16="http://schemas.microsoft.com/office/drawing/2014/main" id="{00000000-0008-0000-1400-000029000000}"/>
            </a:ext>
          </a:extLst>
        </xdr:cNvPr>
        <xdr:cNvSpPr txBox="1"/>
      </xdr:nvSpPr>
      <xdr:spPr>
        <a:xfrm>
          <a:off x="987054" y="21204461"/>
          <a:ext cx="591509"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algn="ctr"/>
          <a:fld id="{83A8F04D-2197-4039-8C46-B0008972DD21}" type="TxLink">
            <a:rPr lang="de-CH" sz="1400" b="0"/>
            <a:pPr algn="ctr"/>
            <a:t>faible</a:t>
          </a:fld>
          <a:endParaRPr lang="de-CH" sz="1400" b="0"/>
        </a:p>
      </xdr:txBody>
    </xdr:sp>
    <xdr:clientData/>
  </xdr:oneCellAnchor>
  <xdr:oneCellAnchor>
    <xdr:from>
      <xdr:col>4</xdr:col>
      <xdr:colOff>208009</xdr:colOff>
      <xdr:row>92</xdr:row>
      <xdr:rowOff>86294</xdr:rowOff>
    </xdr:from>
    <xdr:ext cx="871329" cy="311496"/>
    <xdr:sp macro="" textlink="' '!A278">
      <xdr:nvSpPr>
        <xdr:cNvPr id="42" name="Textfeld 41">
          <a:extLst>
            <a:ext uri="{FF2B5EF4-FFF2-40B4-BE49-F238E27FC236}">
              <a16:creationId xmlns:a16="http://schemas.microsoft.com/office/drawing/2014/main" id="{00000000-0008-0000-1400-00002A000000}"/>
            </a:ext>
          </a:extLst>
        </xdr:cNvPr>
        <xdr:cNvSpPr txBox="1"/>
      </xdr:nvSpPr>
      <xdr:spPr>
        <a:xfrm>
          <a:off x="3573509" y="21212744"/>
          <a:ext cx="871329"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algn="ctr"/>
          <a:fld id="{A0A47CA1-CBB4-485B-A1D9-78BE76C65FD1}" type="TxLink">
            <a:rPr lang="de-CH" sz="1400" b="0"/>
            <a:pPr algn="ctr"/>
            <a:t>moyenne</a:t>
          </a:fld>
          <a:endParaRPr lang="de-CH" sz="1400" b="0"/>
        </a:p>
      </xdr:txBody>
    </xdr:sp>
    <xdr:clientData/>
  </xdr:oneCellAnchor>
  <xdr:oneCellAnchor>
    <xdr:from>
      <xdr:col>0</xdr:col>
      <xdr:colOff>8781</xdr:colOff>
      <xdr:row>75</xdr:row>
      <xdr:rowOff>187</xdr:rowOff>
    </xdr:from>
    <xdr:ext cx="311496" cy="871329"/>
    <xdr:sp macro="" textlink="' '!A278">
      <xdr:nvSpPr>
        <xdr:cNvPr id="43" name="Textfeld 42">
          <a:extLst>
            <a:ext uri="{FF2B5EF4-FFF2-40B4-BE49-F238E27FC236}">
              <a16:creationId xmlns:a16="http://schemas.microsoft.com/office/drawing/2014/main" id="{00000000-0008-0000-1400-00002B000000}"/>
            </a:ext>
          </a:extLst>
        </xdr:cNvPr>
        <xdr:cNvSpPr txBox="1"/>
      </xdr:nvSpPr>
      <xdr:spPr>
        <a:xfrm rot="16200000">
          <a:off x="-271136" y="18276004"/>
          <a:ext cx="871329"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algn="ctr"/>
          <a:fld id="{7FE7408E-BD4E-4A7B-8428-C749697BCCA7}" type="TxLink">
            <a:rPr lang="de-CH" sz="1400" b="0"/>
            <a:pPr algn="ctr"/>
            <a:t>moyenne</a:t>
          </a:fld>
          <a:endParaRPr lang="de-CH" sz="1400" b="0"/>
        </a:p>
      </xdr:txBody>
    </xdr:sp>
    <xdr:clientData/>
  </xdr:oneCellAnchor>
  <xdr:twoCellAnchor editAs="oneCell">
    <xdr:from>
      <xdr:col>7</xdr:col>
      <xdr:colOff>1765513</xdr:colOff>
      <xdr:row>66</xdr:row>
      <xdr:rowOff>126567</xdr:rowOff>
    </xdr:from>
    <xdr:to>
      <xdr:col>7</xdr:col>
      <xdr:colOff>2571380</xdr:colOff>
      <xdr:row>90</xdr:row>
      <xdr:rowOff>103910</xdr:rowOff>
    </xdr:to>
    <xdr:grpSp>
      <xdr:nvGrpSpPr>
        <xdr:cNvPr id="48" name="Gruppieren 47">
          <a:extLst>
            <a:ext uri="{FF2B5EF4-FFF2-40B4-BE49-F238E27FC236}">
              <a16:creationId xmlns:a16="http://schemas.microsoft.com/office/drawing/2014/main" id="{00000000-0008-0000-1400-000030000000}"/>
            </a:ext>
          </a:extLst>
        </xdr:cNvPr>
        <xdr:cNvGrpSpPr/>
      </xdr:nvGrpSpPr>
      <xdr:grpSpPr>
        <a:xfrm rot="16200000">
          <a:off x="5913575" y="18160325"/>
          <a:ext cx="4366463" cy="805867"/>
          <a:chOff x="5419727" y="3714795"/>
          <a:chExt cx="3285718" cy="275559"/>
        </a:xfrm>
      </xdr:grpSpPr>
      <xdr:sp macro="" textlink="">
        <xdr:nvSpPr>
          <xdr:cNvPr id="49" name="Rechteck 48">
            <a:extLst>
              <a:ext uri="{FF2B5EF4-FFF2-40B4-BE49-F238E27FC236}">
                <a16:creationId xmlns:a16="http://schemas.microsoft.com/office/drawing/2014/main" id="{00000000-0008-0000-1400-000031000000}"/>
              </a:ext>
            </a:extLst>
          </xdr:cNvPr>
          <xdr:cNvSpPr>
            <a:spLocks noChangeAspect="1"/>
          </xdr:cNvSpPr>
        </xdr:nvSpPr>
        <xdr:spPr>
          <a:xfrm>
            <a:off x="5419727" y="3738354"/>
            <a:ext cx="250562" cy="252000"/>
          </a:xfrm>
          <a:prstGeom prst="rect">
            <a:avLst/>
          </a:prstGeom>
          <a:solidFill>
            <a:schemeClr val="accent1">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sp macro="" textlink="">
        <xdr:nvSpPr>
          <xdr:cNvPr id="50" name="Rechteck 49">
            <a:extLst>
              <a:ext uri="{FF2B5EF4-FFF2-40B4-BE49-F238E27FC236}">
                <a16:creationId xmlns:a16="http://schemas.microsoft.com/office/drawing/2014/main" id="{00000000-0008-0000-1400-000032000000}"/>
              </a:ext>
            </a:extLst>
          </xdr:cNvPr>
          <xdr:cNvSpPr>
            <a:spLocks noChangeAspect="1"/>
          </xdr:cNvSpPr>
        </xdr:nvSpPr>
        <xdr:spPr>
          <a:xfrm>
            <a:off x="7805015" y="3714795"/>
            <a:ext cx="250562" cy="252000"/>
          </a:xfrm>
          <a:prstGeom prst="rect">
            <a:avLst/>
          </a:prstGeom>
          <a:solidFill>
            <a:schemeClr val="accent1">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sp macro="" textlink="">
        <xdr:nvSpPr>
          <xdr:cNvPr id="51" name="Rechteck 50">
            <a:extLst>
              <a:ext uri="{FF2B5EF4-FFF2-40B4-BE49-F238E27FC236}">
                <a16:creationId xmlns:a16="http://schemas.microsoft.com/office/drawing/2014/main" id="{00000000-0008-0000-1400-000033000000}"/>
              </a:ext>
            </a:extLst>
          </xdr:cNvPr>
          <xdr:cNvSpPr>
            <a:spLocks noChangeAspect="1"/>
          </xdr:cNvSpPr>
        </xdr:nvSpPr>
        <xdr:spPr>
          <a:xfrm>
            <a:off x="6563606" y="3725138"/>
            <a:ext cx="250562" cy="252000"/>
          </a:xfrm>
          <a:prstGeom prst="rect">
            <a:avLst/>
          </a:prstGeom>
          <a:solidFill>
            <a:schemeClr val="accent1">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sp macro="" textlink="' '!A138">
        <xdr:nvSpPr>
          <xdr:cNvPr id="52" name="Textfeld 51">
            <a:extLst>
              <a:ext uri="{FF2B5EF4-FFF2-40B4-BE49-F238E27FC236}">
                <a16:creationId xmlns:a16="http://schemas.microsoft.com/office/drawing/2014/main" id="{00000000-0008-0000-1400-000034000000}"/>
              </a:ext>
            </a:extLst>
          </xdr:cNvPr>
          <xdr:cNvSpPr txBox="1"/>
        </xdr:nvSpPr>
        <xdr:spPr>
          <a:xfrm>
            <a:off x="5690778" y="3810520"/>
            <a:ext cx="624431" cy="9581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B90CD7EA-C901-4500-BF55-BC3794BBADE7}" type="TxLink">
              <a:rPr lang="de-CH" sz="1200"/>
              <a:pPr/>
              <a:t>Écrémage </a:t>
            </a:fld>
            <a:endParaRPr lang="de-CH" sz="1200"/>
          </a:p>
        </xdr:txBody>
      </xdr:sp>
      <xdr:sp macro="" textlink="' '!A137">
        <xdr:nvSpPr>
          <xdr:cNvPr id="53" name="Textfeld 52">
            <a:extLst>
              <a:ext uri="{FF2B5EF4-FFF2-40B4-BE49-F238E27FC236}">
                <a16:creationId xmlns:a16="http://schemas.microsoft.com/office/drawing/2014/main" id="{00000000-0008-0000-1400-000035000000}"/>
              </a:ext>
            </a:extLst>
          </xdr:cNvPr>
          <xdr:cNvSpPr txBox="1"/>
        </xdr:nvSpPr>
        <xdr:spPr>
          <a:xfrm>
            <a:off x="6768612" y="3810521"/>
            <a:ext cx="724048" cy="9581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F17161B3-9D93-4AC5-B415-D457FD7E57F9}" type="TxLink">
              <a:rPr lang="de-CH" sz="1200"/>
              <a:pPr/>
              <a:t>Sélectionner</a:t>
            </a:fld>
            <a:endParaRPr lang="de-CH" sz="1200"/>
          </a:p>
        </xdr:txBody>
      </xdr:sp>
      <xdr:sp macro="" textlink="' '!A136">
        <xdr:nvSpPr>
          <xdr:cNvPr id="54" name="Textfeld 53">
            <a:extLst>
              <a:ext uri="{FF2B5EF4-FFF2-40B4-BE49-F238E27FC236}">
                <a16:creationId xmlns:a16="http://schemas.microsoft.com/office/drawing/2014/main" id="{00000000-0008-0000-1400-000036000000}"/>
              </a:ext>
            </a:extLst>
          </xdr:cNvPr>
          <xdr:cNvSpPr txBox="1"/>
        </xdr:nvSpPr>
        <xdr:spPr>
          <a:xfrm>
            <a:off x="8093088" y="3810520"/>
            <a:ext cx="612357" cy="9581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3EB36C34-634A-48EF-B3AD-621B768B657A}" type="TxLink">
              <a:rPr lang="de-CH" sz="1200"/>
              <a:pPr/>
              <a:t>Expansion</a:t>
            </a:fld>
            <a:endParaRPr lang="de-CH" sz="1200"/>
          </a:p>
        </xdr:txBody>
      </xdr:sp>
    </xdr:grpSp>
    <xdr:clientData/>
  </xdr:twoCellAnchor>
  <xdr:oneCellAnchor>
    <xdr:from>
      <xdr:col>0</xdr:col>
      <xdr:colOff>300829</xdr:colOff>
      <xdr:row>72</xdr:row>
      <xdr:rowOff>157183</xdr:rowOff>
    </xdr:from>
    <xdr:ext cx="342786" cy="1700337"/>
    <xdr:sp macro="" textlink="' '!A125">
      <xdr:nvSpPr>
        <xdr:cNvPr id="65" name="Textfeld 64">
          <a:extLst>
            <a:ext uri="{FF2B5EF4-FFF2-40B4-BE49-F238E27FC236}">
              <a16:creationId xmlns:a16="http://schemas.microsoft.com/office/drawing/2014/main" id="{00000000-0008-0000-1400-000041000000}"/>
            </a:ext>
          </a:extLst>
        </xdr:cNvPr>
        <xdr:cNvSpPr txBox="1"/>
      </xdr:nvSpPr>
      <xdr:spPr>
        <a:xfrm rot="16200000">
          <a:off x="-377947" y="18279409"/>
          <a:ext cx="1700337"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algn="ctr"/>
          <a:fld id="{C4275A40-50BA-4A8D-B123-E0CAA2CF376A}" type="TxLink">
            <a:rPr lang="de-CH" sz="1600" b="1"/>
            <a:pPr algn="ctr"/>
            <a:t>Attrait du marché</a:t>
          </a:fld>
          <a:endParaRPr lang="de-CH" sz="1600" b="1"/>
        </a:p>
      </xdr:txBody>
    </xdr:sp>
    <xdr:clientData/>
  </xdr:oneCellAnchor>
  <xdr:twoCellAnchor editAs="oneCell">
    <xdr:from>
      <xdr:col>0</xdr:col>
      <xdr:colOff>209548</xdr:colOff>
      <xdr:row>62</xdr:row>
      <xdr:rowOff>133351</xdr:rowOff>
    </xdr:from>
    <xdr:to>
      <xdr:col>7</xdr:col>
      <xdr:colOff>1724024</xdr:colOff>
      <xdr:row>92</xdr:row>
      <xdr:rowOff>123825</xdr:rowOff>
    </xdr:to>
    <xdr:graphicFrame macro="">
      <xdr:nvGraphicFramePr>
        <xdr:cNvPr id="58" name="Diagramm 57">
          <a:extLst>
            <a:ext uri="{FF2B5EF4-FFF2-40B4-BE49-F238E27FC236}">
              <a16:creationId xmlns:a16="http://schemas.microsoft.com/office/drawing/2014/main" id="{00000000-0008-0000-1400-00003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467487</xdr:colOff>
      <xdr:row>31</xdr:row>
      <xdr:rowOff>43658</xdr:rowOff>
    </xdr:from>
    <xdr:to>
      <xdr:col>5</xdr:col>
      <xdr:colOff>910435</xdr:colOff>
      <xdr:row>31</xdr:row>
      <xdr:rowOff>633430</xdr:rowOff>
    </xdr:to>
    <xdr:grpSp>
      <xdr:nvGrpSpPr>
        <xdr:cNvPr id="61" name="Gruppieren 60">
          <a:extLst>
            <a:ext uri="{FF2B5EF4-FFF2-40B4-BE49-F238E27FC236}">
              <a16:creationId xmlns:a16="http://schemas.microsoft.com/office/drawing/2014/main" id="{00000000-0008-0000-1400-00003D000000}"/>
            </a:ext>
          </a:extLst>
        </xdr:cNvPr>
        <xdr:cNvGrpSpPr/>
      </xdr:nvGrpSpPr>
      <xdr:grpSpPr>
        <a:xfrm>
          <a:off x="467487" y="6010118"/>
          <a:ext cx="4946368" cy="589772"/>
          <a:chOff x="1828799" y="95964375"/>
          <a:chExt cx="4404075" cy="575735"/>
        </a:xfrm>
      </xdr:grpSpPr>
      <xdr:sp macro="" textlink="' '!$A$111">
        <xdr:nvSpPr>
          <xdr:cNvPr id="70" name="Textfeld 69">
            <a:extLst>
              <a:ext uri="{FF2B5EF4-FFF2-40B4-BE49-F238E27FC236}">
                <a16:creationId xmlns:a16="http://schemas.microsoft.com/office/drawing/2014/main" id="{00000000-0008-0000-1400-000046000000}"/>
              </a:ext>
            </a:extLst>
          </xdr:cNvPr>
          <xdr:cNvSpPr txBox="1"/>
        </xdr:nvSpPr>
        <xdr:spPr>
          <a:xfrm>
            <a:off x="1828799" y="96107250"/>
            <a:ext cx="178117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A1687263-4F32-4DB7-A396-5F9C3BBBE748}" type="TxLink">
              <a:rPr lang="de-CH" sz="1100" b="0" i="0" u="none" strike="noStrike">
                <a:solidFill>
                  <a:schemeClr val="tx1"/>
                </a:solidFill>
                <a:effectLst/>
                <a:latin typeface="+mn-lt"/>
                <a:ea typeface="+mn-ea"/>
                <a:cs typeface="+mn-cs"/>
              </a:rPr>
              <a:pPr/>
              <a:t>Part de marché relative</a:t>
            </a:fld>
            <a:endParaRPr lang="de-CH" sz="1100"/>
          </a:p>
        </xdr:txBody>
      </xdr:sp>
      <xdr:sp macro="" textlink="' '!$A$122">
        <xdr:nvSpPr>
          <xdr:cNvPr id="75" name="Textfeld 74">
            <a:extLst>
              <a:ext uri="{FF2B5EF4-FFF2-40B4-BE49-F238E27FC236}">
                <a16:creationId xmlns:a16="http://schemas.microsoft.com/office/drawing/2014/main" id="{00000000-0008-0000-1400-00004B000000}"/>
              </a:ext>
            </a:extLst>
          </xdr:cNvPr>
          <xdr:cNvSpPr txBox="1"/>
        </xdr:nvSpPr>
        <xdr:spPr>
          <a:xfrm>
            <a:off x="3648074" y="95964375"/>
            <a:ext cx="25848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algn="ctr"/>
            <a:fld id="{9F8B2D2E-7E27-4142-A1C3-E1FFA4978E9D}" type="TxLink">
              <a:rPr lang="de-CH" sz="1100" b="0" i="0" u="none" strike="noStrike">
                <a:solidFill>
                  <a:schemeClr val="tx1"/>
                </a:solidFill>
                <a:effectLst/>
                <a:latin typeface="+mn-lt"/>
                <a:ea typeface="+mn-ea"/>
                <a:cs typeface="+mn-cs"/>
              </a:rPr>
              <a:pPr algn="ctr"/>
              <a:t>Chiffre d'affaires entreprise</a:t>
            </a:fld>
            <a:endParaRPr lang="de-CH" sz="1100"/>
          </a:p>
        </xdr:txBody>
      </xdr:sp>
      <xdr:sp macro="" textlink="' '!$A$123">
        <xdr:nvSpPr>
          <xdr:cNvPr id="76" name="Textfeld 75">
            <a:extLst>
              <a:ext uri="{FF2B5EF4-FFF2-40B4-BE49-F238E27FC236}">
                <a16:creationId xmlns:a16="http://schemas.microsoft.com/office/drawing/2014/main" id="{00000000-0008-0000-1400-00004C000000}"/>
              </a:ext>
            </a:extLst>
          </xdr:cNvPr>
          <xdr:cNvSpPr txBox="1"/>
        </xdr:nvSpPr>
        <xdr:spPr>
          <a:xfrm>
            <a:off x="3786667" y="96281847"/>
            <a:ext cx="2308526" cy="2582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algn="ctr"/>
            <a:fld id="{E3D813E7-54E9-48AF-BA71-817D851527CB}" type="TxLink">
              <a:rPr lang="de-CH" sz="1100" b="0" i="0" u="none" strike="noStrike">
                <a:solidFill>
                  <a:schemeClr val="tx1"/>
                </a:solidFill>
                <a:effectLst/>
                <a:latin typeface="+mn-lt"/>
                <a:ea typeface="+mn-ea"/>
                <a:cs typeface="+mn-cs"/>
              </a:rPr>
              <a:pPr algn="ctr"/>
              <a:t>Chiffre d'affaires du concurrent le plus fort</a:t>
            </a:fld>
            <a:endParaRPr lang="de-CH" sz="1100"/>
          </a:p>
        </xdr:txBody>
      </xdr:sp>
      <xdr:sp macro="" textlink="">
        <xdr:nvSpPr>
          <xdr:cNvPr id="79" name="Textfeld 78">
            <a:extLst>
              <a:ext uri="{FF2B5EF4-FFF2-40B4-BE49-F238E27FC236}">
                <a16:creationId xmlns:a16="http://schemas.microsoft.com/office/drawing/2014/main" id="{00000000-0008-0000-1400-00004F000000}"/>
              </a:ext>
            </a:extLst>
          </xdr:cNvPr>
          <xdr:cNvSpPr txBox="1"/>
        </xdr:nvSpPr>
        <xdr:spPr>
          <a:xfrm>
            <a:off x="3371850" y="96107250"/>
            <a:ext cx="254942"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1100"/>
              <a:t>=</a:t>
            </a:r>
          </a:p>
        </xdr:txBody>
      </xdr:sp>
      <xdr:cxnSp macro="">
        <xdr:nvCxnSpPr>
          <xdr:cNvPr id="80" name="Gerade Verbindung 79">
            <a:extLst>
              <a:ext uri="{FF2B5EF4-FFF2-40B4-BE49-F238E27FC236}">
                <a16:creationId xmlns:a16="http://schemas.microsoft.com/office/drawing/2014/main" id="{00000000-0008-0000-1400-000050000000}"/>
              </a:ext>
            </a:extLst>
          </xdr:cNvPr>
          <xdr:cNvCxnSpPr/>
        </xdr:nvCxnSpPr>
        <xdr:spPr>
          <a:xfrm>
            <a:off x="3650673" y="96240600"/>
            <a:ext cx="2528455" cy="0"/>
          </a:xfrm>
          <a:prstGeom prst="line">
            <a:avLst/>
          </a:prstGeom>
          <a:ln>
            <a:solidFill>
              <a:schemeClr val="accent1">
                <a:lumMod val="7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oneCell">
    <xdr:from>
      <xdr:col>7</xdr:col>
      <xdr:colOff>2809875</xdr:colOff>
      <xdr:row>2</xdr:row>
      <xdr:rowOff>47625</xdr:rowOff>
    </xdr:from>
    <xdr:to>
      <xdr:col>7</xdr:col>
      <xdr:colOff>2989875</xdr:colOff>
      <xdr:row>2</xdr:row>
      <xdr:rowOff>227625</xdr:rowOff>
    </xdr:to>
    <xdr:grpSp>
      <xdr:nvGrpSpPr>
        <xdr:cNvPr id="69" name="Gruppieren 68">
          <a:hlinkClick xmlns:r="http://schemas.openxmlformats.org/officeDocument/2006/relationships" r:id="rId7"/>
          <a:extLst>
            <a:ext uri="{FF2B5EF4-FFF2-40B4-BE49-F238E27FC236}">
              <a16:creationId xmlns:a16="http://schemas.microsoft.com/office/drawing/2014/main" id="{00000000-0008-0000-1400-000045000000}"/>
            </a:ext>
          </a:extLst>
        </xdr:cNvPr>
        <xdr:cNvGrpSpPr>
          <a:grpSpLocks noChangeAspect="1"/>
        </xdr:cNvGrpSpPr>
      </xdr:nvGrpSpPr>
      <xdr:grpSpPr>
        <a:xfrm>
          <a:off x="8738235" y="611505"/>
          <a:ext cx="180000" cy="180000"/>
          <a:chOff x="8105775" y="571500"/>
          <a:chExt cx="172800" cy="172800"/>
        </a:xfrm>
      </xdr:grpSpPr>
      <xdr:sp macro="" textlink="">
        <xdr:nvSpPr>
          <xdr:cNvPr id="82" name="Rechteck 81">
            <a:extLst>
              <a:ext uri="{FF2B5EF4-FFF2-40B4-BE49-F238E27FC236}">
                <a16:creationId xmlns:a16="http://schemas.microsoft.com/office/drawing/2014/main" id="{00000000-0008-0000-1400-000052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3" name="Textfeld 82">
            <a:extLst>
              <a:ext uri="{FF2B5EF4-FFF2-40B4-BE49-F238E27FC236}">
                <a16:creationId xmlns:a16="http://schemas.microsoft.com/office/drawing/2014/main" id="{00000000-0008-0000-1400-000053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66675</xdr:colOff>
      <xdr:row>46</xdr:row>
      <xdr:rowOff>133350</xdr:rowOff>
    </xdr:from>
    <xdr:to>
      <xdr:col>0</xdr:col>
      <xdr:colOff>390675</xdr:colOff>
      <xdr:row>46</xdr:row>
      <xdr:rowOff>458815</xdr:rowOff>
    </xdr:to>
    <xdr:grpSp>
      <xdr:nvGrpSpPr>
        <xdr:cNvPr id="87" name="Gruppieren 86">
          <a:hlinkClick xmlns:r="http://schemas.openxmlformats.org/officeDocument/2006/relationships" r:id="rId8"/>
          <a:extLst>
            <a:ext uri="{FF2B5EF4-FFF2-40B4-BE49-F238E27FC236}">
              <a16:creationId xmlns:a16="http://schemas.microsoft.com/office/drawing/2014/main" id="{00000000-0008-0000-1400-000057000000}"/>
            </a:ext>
          </a:extLst>
        </xdr:cNvPr>
        <xdr:cNvGrpSpPr/>
      </xdr:nvGrpSpPr>
      <xdr:grpSpPr>
        <a:xfrm>
          <a:off x="66675" y="10984230"/>
          <a:ext cx="324000" cy="325465"/>
          <a:chOff x="12729063" y="1298331"/>
          <a:chExt cx="324000" cy="323267"/>
        </a:xfrm>
      </xdr:grpSpPr>
      <xdr:sp macro="" textlink="">
        <xdr:nvSpPr>
          <xdr:cNvPr id="88" name="Rechteck 87">
            <a:extLst>
              <a:ext uri="{FF2B5EF4-FFF2-40B4-BE49-F238E27FC236}">
                <a16:creationId xmlns:a16="http://schemas.microsoft.com/office/drawing/2014/main" id="{00000000-0008-0000-1400-000058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89" name="Grafik 88" descr="http://www.clker.com/cliparts/Z/I/5/L/X/x/white-house-md.png">
            <a:extLst>
              <a:ext uri="{FF2B5EF4-FFF2-40B4-BE49-F238E27FC236}">
                <a16:creationId xmlns:a16="http://schemas.microsoft.com/office/drawing/2014/main" id="{00000000-0008-0000-1400-000059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mc:AlternateContent xmlns:mc="http://schemas.openxmlformats.org/markup-compatibility/2006">
    <mc:Choice xmlns:a14="http://schemas.microsoft.com/office/drawing/2010/main" Requires="a14">
      <xdr:twoCellAnchor editAs="oneCell">
        <xdr:from>
          <xdr:col>7</xdr:col>
          <xdr:colOff>2057400</xdr:colOff>
          <xdr:row>47</xdr:row>
          <xdr:rowOff>68580</xdr:rowOff>
        </xdr:from>
        <xdr:to>
          <xdr:col>7</xdr:col>
          <xdr:colOff>2926080</xdr:colOff>
          <xdr:row>47</xdr:row>
          <xdr:rowOff>228600</xdr:rowOff>
        </xdr:to>
        <xdr:sp macro="" textlink="">
          <xdr:nvSpPr>
            <xdr:cNvPr id="125969" name="Drop Down 17" hidden="1">
              <a:extLst>
                <a:ext uri="{63B3BB69-23CF-44E3-9099-C40C66FF867C}">
                  <a14:compatExt spid="_x0000_s125969"/>
                </a:ext>
                <a:ext uri="{FF2B5EF4-FFF2-40B4-BE49-F238E27FC236}">
                  <a16:creationId xmlns:a16="http://schemas.microsoft.com/office/drawing/2014/main" id="{00000000-0008-0000-1400-000011E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7</xdr:col>
      <xdr:colOff>1828800</xdr:colOff>
      <xdr:row>47</xdr:row>
      <xdr:rowOff>57150</xdr:rowOff>
    </xdr:from>
    <xdr:to>
      <xdr:col>7</xdr:col>
      <xdr:colOff>2001600</xdr:colOff>
      <xdr:row>47</xdr:row>
      <xdr:rowOff>229950</xdr:rowOff>
    </xdr:to>
    <xdr:grpSp>
      <xdr:nvGrpSpPr>
        <xdr:cNvPr id="90" name="Gruppieren 89">
          <a:hlinkClick xmlns:r="http://schemas.openxmlformats.org/officeDocument/2006/relationships" r:id="rId10"/>
          <a:extLst>
            <a:ext uri="{FF2B5EF4-FFF2-40B4-BE49-F238E27FC236}">
              <a16:creationId xmlns:a16="http://schemas.microsoft.com/office/drawing/2014/main" id="{00000000-0008-0000-1400-00005A000000}"/>
            </a:ext>
          </a:extLst>
        </xdr:cNvPr>
        <xdr:cNvGrpSpPr/>
      </xdr:nvGrpSpPr>
      <xdr:grpSpPr>
        <a:xfrm>
          <a:off x="7757160" y="11441430"/>
          <a:ext cx="172800" cy="172800"/>
          <a:chOff x="8105775" y="571500"/>
          <a:chExt cx="172800" cy="172800"/>
        </a:xfrm>
      </xdr:grpSpPr>
      <xdr:sp macro="" textlink="">
        <xdr:nvSpPr>
          <xdr:cNvPr id="91" name="Rechteck 90">
            <a:extLst>
              <a:ext uri="{FF2B5EF4-FFF2-40B4-BE49-F238E27FC236}">
                <a16:creationId xmlns:a16="http://schemas.microsoft.com/office/drawing/2014/main" id="{00000000-0008-0000-1400-00005B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92" name="Textfeld 91">
            <a:extLst>
              <a:ext uri="{FF2B5EF4-FFF2-40B4-BE49-F238E27FC236}">
                <a16:creationId xmlns:a16="http://schemas.microsoft.com/office/drawing/2014/main" id="{00000000-0008-0000-1400-00005C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66675</xdr:colOff>
      <xdr:row>94</xdr:row>
      <xdr:rowOff>57150</xdr:rowOff>
    </xdr:from>
    <xdr:to>
      <xdr:col>0</xdr:col>
      <xdr:colOff>390675</xdr:colOff>
      <xdr:row>96</xdr:row>
      <xdr:rowOff>1615</xdr:rowOff>
    </xdr:to>
    <xdr:grpSp>
      <xdr:nvGrpSpPr>
        <xdr:cNvPr id="66" name="Gruppieren 65">
          <a:hlinkClick xmlns:r="http://schemas.openxmlformats.org/officeDocument/2006/relationships" r:id="rId11"/>
          <a:extLst>
            <a:ext uri="{FF2B5EF4-FFF2-40B4-BE49-F238E27FC236}">
              <a16:creationId xmlns:a16="http://schemas.microsoft.com/office/drawing/2014/main" id="{00000000-0008-0000-1400-000042000000}"/>
            </a:ext>
          </a:extLst>
        </xdr:cNvPr>
        <xdr:cNvGrpSpPr/>
      </xdr:nvGrpSpPr>
      <xdr:grpSpPr>
        <a:xfrm>
          <a:off x="66675" y="21431250"/>
          <a:ext cx="324000" cy="310225"/>
          <a:chOff x="66675" y="4972050"/>
          <a:chExt cx="324000" cy="325465"/>
        </a:xfrm>
      </xdr:grpSpPr>
      <xdr:sp macro="" textlink="">
        <xdr:nvSpPr>
          <xdr:cNvPr id="67" name="Rechteck 66">
            <a:extLst>
              <a:ext uri="{FF2B5EF4-FFF2-40B4-BE49-F238E27FC236}">
                <a16:creationId xmlns:a16="http://schemas.microsoft.com/office/drawing/2014/main" id="{00000000-0008-0000-1400-000043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68" name="Pfeil nach oben 67">
            <a:extLst>
              <a:ext uri="{FF2B5EF4-FFF2-40B4-BE49-F238E27FC236}">
                <a16:creationId xmlns:a16="http://schemas.microsoft.com/office/drawing/2014/main" id="{00000000-0008-0000-1400-000044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66675</xdr:colOff>
      <xdr:row>2</xdr:row>
      <xdr:rowOff>66675</xdr:rowOff>
    </xdr:from>
    <xdr:to>
      <xdr:col>0</xdr:col>
      <xdr:colOff>390675</xdr:colOff>
      <xdr:row>3</xdr:row>
      <xdr:rowOff>106390</xdr:rowOff>
    </xdr:to>
    <xdr:grpSp>
      <xdr:nvGrpSpPr>
        <xdr:cNvPr id="3" name="Gruppieren 2">
          <a:hlinkClick xmlns:r="http://schemas.openxmlformats.org/officeDocument/2006/relationships" r:id="rId12"/>
          <a:extLst>
            <a:ext uri="{FF2B5EF4-FFF2-40B4-BE49-F238E27FC236}">
              <a16:creationId xmlns:a16="http://schemas.microsoft.com/office/drawing/2014/main" id="{00000000-0008-0000-1400-000003000000}"/>
            </a:ext>
          </a:extLst>
        </xdr:cNvPr>
        <xdr:cNvGrpSpPr/>
      </xdr:nvGrpSpPr>
      <xdr:grpSpPr>
        <a:xfrm>
          <a:off x="66675" y="630555"/>
          <a:ext cx="324000" cy="321655"/>
          <a:chOff x="9505950" y="828675"/>
          <a:chExt cx="324000" cy="325465"/>
        </a:xfrm>
      </xdr:grpSpPr>
      <xdr:sp macro="" textlink="">
        <xdr:nvSpPr>
          <xdr:cNvPr id="72" name="Rechteck 71">
            <a:extLst>
              <a:ext uri="{FF2B5EF4-FFF2-40B4-BE49-F238E27FC236}">
                <a16:creationId xmlns:a16="http://schemas.microsoft.com/office/drawing/2014/main" id="{00000000-0008-0000-1400-000048000000}"/>
              </a:ext>
            </a:extLst>
          </xdr:cNvPr>
          <xdr:cNvSpPr>
            <a:spLocks noChangeAspect="1"/>
          </xdr:cNvSpPr>
        </xdr:nvSpPr>
        <xdr:spPr>
          <a:xfrm>
            <a:off x="9505950" y="828675"/>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3" name="Pfeil nach oben 72">
            <a:extLst>
              <a:ext uri="{FF2B5EF4-FFF2-40B4-BE49-F238E27FC236}">
                <a16:creationId xmlns:a16="http://schemas.microsoft.com/office/drawing/2014/main" id="{00000000-0008-0000-1400-000049000000}"/>
              </a:ext>
            </a:extLst>
          </xdr:cNvPr>
          <xdr:cNvSpPr>
            <a:spLocks noChangeAspect="1"/>
          </xdr:cNvSpPr>
        </xdr:nvSpPr>
        <xdr:spPr>
          <a:xfrm flipV="1">
            <a:off x="9578435" y="901407"/>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66675</xdr:colOff>
      <xdr:row>58</xdr:row>
      <xdr:rowOff>276225</xdr:rowOff>
    </xdr:from>
    <xdr:to>
      <xdr:col>0</xdr:col>
      <xdr:colOff>390675</xdr:colOff>
      <xdr:row>60</xdr:row>
      <xdr:rowOff>11140</xdr:rowOff>
    </xdr:to>
    <xdr:grpSp>
      <xdr:nvGrpSpPr>
        <xdr:cNvPr id="93" name="Gruppieren 92">
          <a:hlinkClick xmlns:r="http://schemas.openxmlformats.org/officeDocument/2006/relationships" r:id="rId11"/>
          <a:extLst>
            <a:ext uri="{FF2B5EF4-FFF2-40B4-BE49-F238E27FC236}">
              <a16:creationId xmlns:a16="http://schemas.microsoft.com/office/drawing/2014/main" id="{00000000-0008-0000-1400-00005D000000}"/>
            </a:ext>
          </a:extLst>
        </xdr:cNvPr>
        <xdr:cNvGrpSpPr/>
      </xdr:nvGrpSpPr>
      <xdr:grpSpPr>
        <a:xfrm>
          <a:off x="66675" y="14838045"/>
          <a:ext cx="324000" cy="329275"/>
          <a:chOff x="66675" y="4972050"/>
          <a:chExt cx="324000" cy="325465"/>
        </a:xfrm>
      </xdr:grpSpPr>
      <xdr:sp macro="" textlink="">
        <xdr:nvSpPr>
          <xdr:cNvPr id="94" name="Rechteck 93">
            <a:extLst>
              <a:ext uri="{FF2B5EF4-FFF2-40B4-BE49-F238E27FC236}">
                <a16:creationId xmlns:a16="http://schemas.microsoft.com/office/drawing/2014/main" id="{00000000-0008-0000-1400-00005E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95" name="Pfeil nach oben 94">
            <a:extLst>
              <a:ext uri="{FF2B5EF4-FFF2-40B4-BE49-F238E27FC236}">
                <a16:creationId xmlns:a16="http://schemas.microsoft.com/office/drawing/2014/main" id="{00000000-0008-0000-1400-00005F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66675</xdr:colOff>
      <xdr:row>41</xdr:row>
      <xdr:rowOff>276225</xdr:rowOff>
    </xdr:from>
    <xdr:to>
      <xdr:col>0</xdr:col>
      <xdr:colOff>390675</xdr:colOff>
      <xdr:row>43</xdr:row>
      <xdr:rowOff>11140</xdr:rowOff>
    </xdr:to>
    <xdr:grpSp>
      <xdr:nvGrpSpPr>
        <xdr:cNvPr id="96" name="Gruppieren 95">
          <a:hlinkClick xmlns:r="http://schemas.openxmlformats.org/officeDocument/2006/relationships" r:id="rId11"/>
          <a:extLst>
            <a:ext uri="{FF2B5EF4-FFF2-40B4-BE49-F238E27FC236}">
              <a16:creationId xmlns:a16="http://schemas.microsoft.com/office/drawing/2014/main" id="{00000000-0008-0000-1400-000060000000}"/>
            </a:ext>
          </a:extLst>
        </xdr:cNvPr>
        <xdr:cNvGrpSpPr/>
      </xdr:nvGrpSpPr>
      <xdr:grpSpPr>
        <a:xfrm>
          <a:off x="66675" y="9984105"/>
          <a:ext cx="324000" cy="329275"/>
          <a:chOff x="66675" y="4972050"/>
          <a:chExt cx="324000" cy="325465"/>
        </a:xfrm>
      </xdr:grpSpPr>
      <xdr:sp macro="" textlink="">
        <xdr:nvSpPr>
          <xdr:cNvPr id="97" name="Rechteck 96">
            <a:extLst>
              <a:ext uri="{FF2B5EF4-FFF2-40B4-BE49-F238E27FC236}">
                <a16:creationId xmlns:a16="http://schemas.microsoft.com/office/drawing/2014/main" id="{00000000-0008-0000-1400-000061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98" name="Pfeil nach oben 97">
            <a:extLst>
              <a:ext uri="{FF2B5EF4-FFF2-40B4-BE49-F238E27FC236}">
                <a16:creationId xmlns:a16="http://schemas.microsoft.com/office/drawing/2014/main" id="{00000000-0008-0000-1400-000062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oneCellAnchor>
    <xdr:from>
      <xdr:col>0</xdr:col>
      <xdr:colOff>19050</xdr:colOff>
      <xdr:row>3</xdr:row>
      <xdr:rowOff>104775</xdr:rowOff>
    </xdr:from>
    <xdr:ext cx="485775" cy="125227"/>
    <xdr:sp macro="" textlink="">
      <xdr:nvSpPr>
        <xdr:cNvPr id="99" name="Textfeld 98">
          <a:extLst>
            <a:ext uri="{FF2B5EF4-FFF2-40B4-BE49-F238E27FC236}">
              <a16:creationId xmlns:a16="http://schemas.microsoft.com/office/drawing/2014/main" id="{00000000-0008-0000-1400-000063000000}"/>
            </a:ext>
          </a:extLst>
        </xdr:cNvPr>
        <xdr:cNvSpPr txBox="1"/>
      </xdr:nvSpPr>
      <xdr:spPr>
        <a:xfrm>
          <a:off x="19050" y="933450"/>
          <a:ext cx="485775" cy="125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spAutoFit/>
        </a:bodyPr>
        <a:lstStyle/>
        <a:p>
          <a:r>
            <a:rPr lang="en-US" sz="800"/>
            <a:t>McKinsey</a:t>
          </a:r>
        </a:p>
      </xdr:txBody>
    </xdr:sp>
    <xdr:clientData fPrintsWithSheet="0"/>
  </xdr:oneCellAnchor>
  <xdr:twoCellAnchor editAs="oneCell">
    <xdr:from>
      <xdr:col>0</xdr:col>
      <xdr:colOff>76200</xdr:colOff>
      <xdr:row>0</xdr:row>
      <xdr:rowOff>114300</xdr:rowOff>
    </xdr:from>
    <xdr:to>
      <xdr:col>0</xdr:col>
      <xdr:colOff>400200</xdr:colOff>
      <xdr:row>0</xdr:row>
      <xdr:rowOff>439765</xdr:rowOff>
    </xdr:to>
    <xdr:grpSp>
      <xdr:nvGrpSpPr>
        <xdr:cNvPr id="71" name="Gruppieren 70">
          <a:hlinkClick xmlns:r="http://schemas.openxmlformats.org/officeDocument/2006/relationships" r:id="rId13"/>
          <a:extLst>
            <a:ext uri="{FF2B5EF4-FFF2-40B4-BE49-F238E27FC236}">
              <a16:creationId xmlns:a16="http://schemas.microsoft.com/office/drawing/2014/main" id="{00000000-0008-0000-1400-000047000000}"/>
            </a:ext>
          </a:extLst>
        </xdr:cNvPr>
        <xdr:cNvGrpSpPr/>
      </xdr:nvGrpSpPr>
      <xdr:grpSpPr>
        <a:xfrm>
          <a:off x="76200" y="114300"/>
          <a:ext cx="324000" cy="325465"/>
          <a:chOff x="9191625" y="3009900"/>
          <a:chExt cx="324000" cy="325465"/>
        </a:xfrm>
      </xdr:grpSpPr>
      <xdr:sp macro="" textlink="">
        <xdr:nvSpPr>
          <xdr:cNvPr id="77" name="Rechteck 76">
            <a:extLst>
              <a:ext uri="{FF2B5EF4-FFF2-40B4-BE49-F238E27FC236}">
                <a16:creationId xmlns:a16="http://schemas.microsoft.com/office/drawing/2014/main" id="{00000000-0008-0000-1400-00004D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8" name="Pfeil nach links 77">
            <a:extLst>
              <a:ext uri="{FF2B5EF4-FFF2-40B4-BE49-F238E27FC236}">
                <a16:creationId xmlns:a16="http://schemas.microsoft.com/office/drawing/2014/main" id="{00000000-0008-0000-1400-00004E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xdr:from>
      <xdr:col>2</xdr:col>
      <xdr:colOff>1143000</xdr:colOff>
      <xdr:row>32</xdr:row>
      <xdr:rowOff>106680</xdr:rowOff>
    </xdr:from>
    <xdr:to>
      <xdr:col>2</xdr:col>
      <xdr:colOff>1322190</xdr:colOff>
      <xdr:row>32</xdr:row>
      <xdr:rowOff>286680</xdr:rowOff>
    </xdr:to>
    <xdr:grpSp>
      <xdr:nvGrpSpPr>
        <xdr:cNvPr id="81" name="Gruppieren 298">
          <a:hlinkClick xmlns:r="http://schemas.openxmlformats.org/officeDocument/2006/relationships" r:id="rId14"/>
          <a:extLst>
            <a:ext uri="{FF2B5EF4-FFF2-40B4-BE49-F238E27FC236}">
              <a16:creationId xmlns:a16="http://schemas.microsoft.com/office/drawing/2014/main" id="{00000000-0008-0000-1400-000051000000}"/>
            </a:ext>
          </a:extLst>
        </xdr:cNvPr>
        <xdr:cNvGrpSpPr>
          <a:grpSpLocks noChangeAspect="1"/>
        </xdr:cNvGrpSpPr>
      </xdr:nvGrpSpPr>
      <xdr:grpSpPr>
        <a:xfrm>
          <a:off x="1935480" y="7033260"/>
          <a:ext cx="179190" cy="180000"/>
          <a:chOff x="12020550" y="2171700"/>
          <a:chExt cx="324000" cy="325465"/>
        </a:xfrm>
      </xdr:grpSpPr>
      <xdr:sp macro="" textlink="">
        <xdr:nvSpPr>
          <xdr:cNvPr id="84" name="Rechteck 299">
            <a:extLst>
              <a:ext uri="{FF2B5EF4-FFF2-40B4-BE49-F238E27FC236}">
                <a16:creationId xmlns:a16="http://schemas.microsoft.com/office/drawing/2014/main" id="{00000000-0008-0000-1400-000054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5" name="Pfeil nach rechts 300">
            <a:extLst>
              <a:ext uri="{FF2B5EF4-FFF2-40B4-BE49-F238E27FC236}">
                <a16:creationId xmlns:a16="http://schemas.microsoft.com/office/drawing/2014/main" id="{00000000-0008-0000-1400-000055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xdr:twoCellAnchor>
  <mc:AlternateContent xmlns:mc="http://schemas.openxmlformats.org/markup-compatibility/2006">
    <mc:Choice xmlns:a14="http://schemas.microsoft.com/office/drawing/2010/main" Requires="a14">
      <xdr:twoCellAnchor editAs="oneCell">
        <xdr:from>
          <xdr:col>7</xdr:col>
          <xdr:colOff>762000</xdr:colOff>
          <xdr:row>0</xdr:row>
          <xdr:rowOff>0</xdr:rowOff>
        </xdr:from>
        <xdr:to>
          <xdr:col>8</xdr:col>
          <xdr:colOff>5715</xdr:colOff>
          <xdr:row>0</xdr:row>
          <xdr:rowOff>533400</xdr:rowOff>
        </xdr:to>
        <xdr:pic>
          <xdr:nvPicPr>
            <xdr:cNvPr id="86" name="Grafik 59">
              <a:extLst>
                <a:ext uri="{FF2B5EF4-FFF2-40B4-BE49-F238E27FC236}">
                  <a16:creationId xmlns:a16="http://schemas.microsoft.com/office/drawing/2014/main" id="{00000000-0008-0000-1400-000056000000}"/>
                </a:ext>
              </a:extLst>
            </xdr:cNvPr>
            <xdr:cNvPicPr>
              <a:picLocks noChangeAspect="1" noChangeArrowheads="1"/>
              <a:extLst>
                <a:ext uri="{84589F7E-364E-4C9E-8A38-B11213B215E9}">
                  <a14:cameraTool cellRange="Logo!$D$6" spid="_x0000_s126018"/>
                </a:ext>
              </a:extLst>
            </xdr:cNvPicPr>
          </xdr:nvPicPr>
          <xdr:blipFill>
            <a:blip xmlns:r="http://schemas.openxmlformats.org/officeDocument/2006/relationships" r:embed="rId15"/>
            <a:srcRect/>
            <a:stretch>
              <a:fillRect/>
            </a:stretch>
          </xdr:blipFill>
          <xdr:spPr bwMode="auto">
            <a:xfrm>
              <a:off x="6690360" y="0"/>
              <a:ext cx="2268855" cy="533400"/>
            </a:xfrm>
            <a:prstGeom prst="rect">
              <a:avLst/>
            </a:prstGeom>
            <a:solidFill>
              <a:schemeClr val="bg1"/>
            </a:solidFill>
            <a:ln w="9525">
              <a:no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731520</xdr:colOff>
          <xdr:row>45</xdr:row>
          <xdr:rowOff>160020</xdr:rowOff>
        </xdr:from>
        <xdr:to>
          <xdr:col>7</xdr:col>
          <xdr:colOff>3000375</xdr:colOff>
          <xdr:row>46</xdr:row>
          <xdr:rowOff>510540</xdr:rowOff>
        </xdr:to>
        <xdr:pic>
          <xdr:nvPicPr>
            <xdr:cNvPr id="100" name="Grafik 59">
              <a:extLst>
                <a:ext uri="{FF2B5EF4-FFF2-40B4-BE49-F238E27FC236}">
                  <a16:creationId xmlns:a16="http://schemas.microsoft.com/office/drawing/2014/main" id="{00000000-0008-0000-1400-000064000000}"/>
                </a:ext>
              </a:extLst>
            </xdr:cNvPr>
            <xdr:cNvPicPr>
              <a:picLocks noChangeAspect="1" noChangeArrowheads="1"/>
              <a:extLst>
                <a:ext uri="{84589F7E-364E-4C9E-8A38-B11213B215E9}">
                  <a14:cameraTool cellRange="Logo!$D$6" spid="_x0000_s126019"/>
                </a:ext>
              </a:extLst>
            </xdr:cNvPicPr>
          </xdr:nvPicPr>
          <xdr:blipFill>
            <a:blip xmlns:r="http://schemas.openxmlformats.org/officeDocument/2006/relationships" r:embed="rId15"/>
            <a:srcRect/>
            <a:stretch>
              <a:fillRect/>
            </a:stretch>
          </xdr:blipFill>
          <xdr:spPr bwMode="auto">
            <a:xfrm>
              <a:off x="6659880" y="10858500"/>
              <a:ext cx="2268855" cy="533400"/>
            </a:xfrm>
            <a:prstGeom prst="rect">
              <a:avLst/>
            </a:prstGeom>
            <a:solidFill>
              <a:schemeClr val="bg1"/>
            </a:solidFill>
            <a:ln w="9525">
              <a:noFill/>
              <a:miter lim="800000"/>
              <a:headEnd/>
              <a:tailEnd/>
            </a:ln>
          </xdr:spPr>
        </xdr:pic>
        <xdr:clientData/>
      </xdr:twoCellAnchor>
    </mc:Choice>
    <mc:Fallback/>
  </mc:AlternateContent>
</xdr:wsDr>
</file>

<file path=xl/drawings/drawing21.xml><?xml version="1.0" encoding="utf-8"?>
<xdr:wsDr xmlns:xdr="http://schemas.openxmlformats.org/drawingml/2006/spreadsheetDrawing" xmlns:a="http://schemas.openxmlformats.org/drawingml/2006/main">
  <xdr:twoCellAnchor editAs="oneCell">
    <xdr:from>
      <xdr:col>1</xdr:col>
      <xdr:colOff>14715</xdr:colOff>
      <xdr:row>13</xdr:row>
      <xdr:rowOff>123825</xdr:rowOff>
    </xdr:from>
    <xdr:to>
      <xdr:col>2</xdr:col>
      <xdr:colOff>224151</xdr:colOff>
      <xdr:row>22</xdr:row>
      <xdr:rowOff>43041</xdr:rowOff>
    </xdr:to>
    <xdr:sp macro="" textlink="' '!A531">
      <xdr:nvSpPr>
        <xdr:cNvPr id="2" name="Textfeld 1">
          <a:extLst>
            <a:ext uri="{FF2B5EF4-FFF2-40B4-BE49-F238E27FC236}">
              <a16:creationId xmlns:a16="http://schemas.microsoft.com/office/drawing/2014/main" id="{00000000-0008-0000-1500-000002000000}"/>
            </a:ext>
          </a:extLst>
        </xdr:cNvPr>
        <xdr:cNvSpPr txBox="1"/>
      </xdr:nvSpPr>
      <xdr:spPr>
        <a:xfrm rot="16200000">
          <a:off x="-164025" y="3588690"/>
          <a:ext cx="1633716"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marL="0" indent="0" algn="ctr"/>
          <a:fld id="{3C703D8A-F3BE-4440-B88C-CE5D048FAA25}" type="TxLink">
            <a:rPr lang="en-US" sz="1600" b="1" i="0" u="none" strike="noStrike">
              <a:solidFill>
                <a:srgbClr val="000000"/>
              </a:solidFill>
              <a:latin typeface="Calibri"/>
              <a:ea typeface="+mn-ea"/>
              <a:cs typeface="+mn-cs"/>
            </a:rPr>
            <a:pPr marL="0" indent="0" algn="ctr"/>
            <a:t>Développement</a:t>
          </a:fld>
          <a:endParaRPr lang="de-CH" sz="1600" b="1" i="0" u="none" strike="noStrike">
            <a:solidFill>
              <a:srgbClr val="000000"/>
            </a:solidFill>
            <a:latin typeface="Calibri"/>
            <a:ea typeface="+mn-ea"/>
            <a:cs typeface="+mn-cs"/>
          </a:endParaRPr>
        </a:p>
      </xdr:txBody>
    </xdr:sp>
    <xdr:clientData/>
  </xdr:twoCellAnchor>
  <xdr:twoCellAnchor editAs="oneCell">
    <xdr:from>
      <xdr:col>5</xdr:col>
      <xdr:colOff>632771</xdr:colOff>
      <xdr:row>32</xdr:row>
      <xdr:rowOff>176829</xdr:rowOff>
    </xdr:from>
    <xdr:to>
      <xdr:col>5</xdr:col>
      <xdr:colOff>1466850</xdr:colOff>
      <xdr:row>34</xdr:row>
      <xdr:rowOff>153855</xdr:rowOff>
    </xdr:to>
    <xdr:sp macro="" textlink="' '!A525">
      <xdr:nvSpPr>
        <xdr:cNvPr id="3" name="Textfeld 2">
          <a:extLst>
            <a:ext uri="{FF2B5EF4-FFF2-40B4-BE49-F238E27FC236}">
              <a16:creationId xmlns:a16="http://schemas.microsoft.com/office/drawing/2014/main" id="{00000000-0008-0000-1500-000003000000}"/>
            </a:ext>
          </a:extLst>
        </xdr:cNvPr>
        <xdr:cNvSpPr txBox="1"/>
      </xdr:nvSpPr>
      <xdr:spPr>
        <a:xfrm>
          <a:off x="4892351" y="6432849"/>
          <a:ext cx="834079"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marL="0" indent="0" algn="ctr"/>
          <a:fld id="{08A8E656-239E-457F-B938-92994599842E}" type="TxLink">
            <a:rPr lang="en-US" sz="1600" b="1" i="0" u="none" strike="noStrike">
              <a:solidFill>
                <a:srgbClr val="000000"/>
              </a:solidFill>
              <a:latin typeface="Calibri"/>
              <a:ea typeface="+mn-ea"/>
              <a:cs typeface="+mn-cs"/>
            </a:rPr>
            <a:pPr marL="0" indent="0" algn="ctr"/>
            <a:t>Temps</a:t>
          </a:fld>
          <a:endParaRPr lang="de-CH" sz="1600" b="1" i="0" u="none" strike="noStrike">
            <a:solidFill>
              <a:srgbClr val="000000"/>
            </a:solidFill>
            <a:latin typeface="Calibri"/>
            <a:ea typeface="+mn-ea"/>
            <a:cs typeface="+mn-cs"/>
          </a:endParaRPr>
        </a:p>
      </xdr:txBody>
    </xdr:sp>
    <xdr:clientData/>
  </xdr:twoCellAnchor>
  <xdr:twoCellAnchor editAs="oneCell">
    <xdr:from>
      <xdr:col>2</xdr:col>
      <xdr:colOff>548754</xdr:colOff>
      <xdr:row>2</xdr:row>
      <xdr:rowOff>90941</xdr:rowOff>
    </xdr:from>
    <xdr:to>
      <xdr:col>2</xdr:col>
      <xdr:colOff>1775565</xdr:colOff>
      <xdr:row>4</xdr:row>
      <xdr:rowOff>66675</xdr:rowOff>
    </xdr:to>
    <xdr:sp macro="" textlink="' '!A526">
      <xdr:nvSpPr>
        <xdr:cNvPr id="4" name="Textfeld 3">
          <a:extLst>
            <a:ext uri="{FF2B5EF4-FFF2-40B4-BE49-F238E27FC236}">
              <a16:creationId xmlns:a16="http://schemas.microsoft.com/office/drawing/2014/main" id="{00000000-0008-0000-1500-000004000000}"/>
            </a:ext>
          </a:extLst>
        </xdr:cNvPr>
        <xdr:cNvSpPr txBox="1"/>
      </xdr:nvSpPr>
      <xdr:spPr>
        <a:xfrm>
          <a:off x="1148829" y="910091"/>
          <a:ext cx="1226811" cy="2614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FC8639BA-3E7E-4CBE-9215-585111425D65}" type="TxLink">
            <a:rPr lang="en-US" sz="1600" b="0" i="0" u="none" strike="noStrike">
              <a:solidFill>
                <a:schemeClr val="accent3">
                  <a:lumMod val="50000"/>
                </a:schemeClr>
              </a:solidFill>
              <a:latin typeface="Calibri"/>
              <a:ea typeface="+mn-ea"/>
              <a:cs typeface="+mn-cs"/>
            </a:rPr>
            <a:pPr marL="0" indent="0" algn="ctr"/>
            <a:t>Introduction</a:t>
          </a:fld>
          <a:endParaRPr lang="de-CH" sz="1600" b="0" i="0" u="none" strike="noStrike">
            <a:solidFill>
              <a:schemeClr val="accent3">
                <a:lumMod val="50000"/>
              </a:schemeClr>
            </a:solidFill>
            <a:latin typeface="Calibri"/>
            <a:ea typeface="+mn-ea"/>
            <a:cs typeface="+mn-cs"/>
          </a:endParaRPr>
        </a:p>
      </xdr:txBody>
    </xdr:sp>
    <xdr:clientData/>
  </xdr:twoCellAnchor>
  <xdr:twoCellAnchor editAs="oneCell">
    <xdr:from>
      <xdr:col>34</xdr:col>
      <xdr:colOff>750144</xdr:colOff>
      <xdr:row>3</xdr:row>
      <xdr:rowOff>7554</xdr:rowOff>
    </xdr:from>
    <xdr:to>
      <xdr:col>38</xdr:col>
      <xdr:colOff>98714</xdr:colOff>
      <xdr:row>11</xdr:row>
      <xdr:rowOff>124965</xdr:rowOff>
    </xdr:to>
    <xdr:grpSp>
      <xdr:nvGrpSpPr>
        <xdr:cNvPr id="5" name="Gruppieren 4">
          <a:extLst>
            <a:ext uri="{FF2B5EF4-FFF2-40B4-BE49-F238E27FC236}">
              <a16:creationId xmlns:a16="http://schemas.microsoft.com/office/drawing/2014/main" id="{00000000-0008-0000-1500-000005000000}"/>
            </a:ext>
          </a:extLst>
        </xdr:cNvPr>
        <xdr:cNvGrpSpPr/>
      </xdr:nvGrpSpPr>
      <xdr:grpSpPr>
        <a:xfrm rot="16200000">
          <a:off x="26746163" y="331015"/>
          <a:ext cx="1580451" cy="2792810"/>
          <a:chOff x="5291650" y="3738354"/>
          <a:chExt cx="2006432" cy="999921"/>
        </a:xfrm>
      </xdr:grpSpPr>
      <xdr:sp macro="" textlink="">
        <xdr:nvSpPr>
          <xdr:cNvPr id="6" name="Rechteck 5">
            <a:extLst>
              <a:ext uri="{FF2B5EF4-FFF2-40B4-BE49-F238E27FC236}">
                <a16:creationId xmlns:a16="http://schemas.microsoft.com/office/drawing/2014/main" id="{00000000-0008-0000-1500-000006000000}"/>
              </a:ext>
            </a:extLst>
          </xdr:cNvPr>
          <xdr:cNvSpPr>
            <a:spLocks noChangeAspect="1"/>
          </xdr:cNvSpPr>
        </xdr:nvSpPr>
        <xdr:spPr>
          <a:xfrm>
            <a:off x="5419727" y="3738354"/>
            <a:ext cx="250562" cy="2520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sp macro="" textlink="">
        <xdr:nvSpPr>
          <xdr:cNvPr id="7" name="Rechteck 6">
            <a:extLst>
              <a:ext uri="{FF2B5EF4-FFF2-40B4-BE49-F238E27FC236}">
                <a16:creationId xmlns:a16="http://schemas.microsoft.com/office/drawing/2014/main" id="{00000000-0008-0000-1500-000007000000}"/>
              </a:ext>
            </a:extLst>
          </xdr:cNvPr>
          <xdr:cNvSpPr>
            <a:spLocks noChangeAspect="1"/>
          </xdr:cNvSpPr>
        </xdr:nvSpPr>
        <xdr:spPr>
          <a:xfrm>
            <a:off x="5420199" y="4486275"/>
            <a:ext cx="250562" cy="2520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sp macro="" textlink="">
        <xdr:nvSpPr>
          <xdr:cNvPr id="8" name="Rechteck 7">
            <a:extLst>
              <a:ext uri="{FF2B5EF4-FFF2-40B4-BE49-F238E27FC236}">
                <a16:creationId xmlns:a16="http://schemas.microsoft.com/office/drawing/2014/main" id="{00000000-0008-0000-1500-000008000000}"/>
              </a:ext>
            </a:extLst>
          </xdr:cNvPr>
          <xdr:cNvSpPr>
            <a:spLocks noChangeAspect="1"/>
          </xdr:cNvSpPr>
        </xdr:nvSpPr>
        <xdr:spPr>
          <a:xfrm>
            <a:off x="5419727" y="4105275"/>
            <a:ext cx="250562" cy="2520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sp macro="" textlink="">
        <xdr:nvSpPr>
          <xdr:cNvPr id="9" name="Textfeld 8">
            <a:extLst>
              <a:ext uri="{FF2B5EF4-FFF2-40B4-BE49-F238E27FC236}">
                <a16:creationId xmlns:a16="http://schemas.microsoft.com/office/drawing/2014/main" id="{00000000-0008-0000-1500-000009000000}"/>
              </a:ext>
            </a:extLst>
          </xdr:cNvPr>
          <xdr:cNvSpPr txBox="1"/>
        </xdr:nvSpPr>
        <xdr:spPr>
          <a:xfrm>
            <a:off x="5291650" y="3831028"/>
            <a:ext cx="2006432" cy="979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2455219B-7CCB-479F-8EBB-53EB1B59C06C}" type="TxLink">
              <a:rPr lang="de-CH" sz="1100"/>
              <a:pPr/>
              <a:t>Aucune action nécessaire</a:t>
            </a:fld>
            <a:endParaRPr lang="de-CH" sz="1100"/>
          </a:p>
        </xdr:txBody>
      </xdr:sp>
      <xdr:sp macro="" textlink="">
        <xdr:nvSpPr>
          <xdr:cNvPr id="10" name="Textfeld 9">
            <a:extLst>
              <a:ext uri="{FF2B5EF4-FFF2-40B4-BE49-F238E27FC236}">
                <a16:creationId xmlns:a16="http://schemas.microsoft.com/office/drawing/2014/main" id="{00000000-0008-0000-1500-00000A000000}"/>
              </a:ext>
            </a:extLst>
          </xdr:cNvPr>
          <xdr:cNvSpPr txBox="1"/>
        </xdr:nvSpPr>
        <xdr:spPr>
          <a:xfrm>
            <a:off x="5468531" y="4192990"/>
            <a:ext cx="1454328" cy="979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38C86722-4BE2-4C64-8837-096B9A69CBF6}" type="TxLink">
              <a:rPr lang="de-CH" sz="1100"/>
              <a:pPr/>
              <a:t>Action nécessaire</a:t>
            </a:fld>
            <a:endParaRPr lang="de-CH" sz="1100"/>
          </a:p>
        </xdr:txBody>
      </xdr:sp>
      <xdr:sp macro="" textlink="">
        <xdr:nvSpPr>
          <xdr:cNvPr id="11" name="Textfeld 10">
            <a:extLst>
              <a:ext uri="{FF2B5EF4-FFF2-40B4-BE49-F238E27FC236}">
                <a16:creationId xmlns:a16="http://schemas.microsoft.com/office/drawing/2014/main" id="{00000000-0008-0000-1500-00000B000000}"/>
              </a:ext>
            </a:extLst>
          </xdr:cNvPr>
          <xdr:cNvSpPr txBox="1"/>
        </xdr:nvSpPr>
        <xdr:spPr>
          <a:xfrm>
            <a:off x="5703127" y="4573990"/>
            <a:ext cx="1268177" cy="979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0B08217B-D988-41BF-ACA6-265C229D1F55}" type="TxLink">
              <a:rPr lang="de-CH" sz="1100"/>
              <a:pPr/>
              <a:t>Action urgente</a:t>
            </a:fld>
            <a:endParaRPr lang="de-CH" sz="1100"/>
          </a:p>
        </xdr:txBody>
      </xdr:sp>
    </xdr:grpSp>
    <xdr:clientData/>
  </xdr:twoCellAnchor>
  <xdr:twoCellAnchor editAs="oneCell">
    <xdr:from>
      <xdr:col>9</xdr:col>
      <xdr:colOff>295275</xdr:colOff>
      <xdr:row>1</xdr:row>
      <xdr:rowOff>57150</xdr:rowOff>
    </xdr:from>
    <xdr:to>
      <xdr:col>10</xdr:col>
      <xdr:colOff>1350</xdr:colOff>
      <xdr:row>1</xdr:row>
      <xdr:rowOff>229950</xdr:rowOff>
    </xdr:to>
    <xdr:grpSp>
      <xdr:nvGrpSpPr>
        <xdr:cNvPr id="12" name="Gruppieren 11">
          <a:hlinkClick xmlns:r="http://schemas.openxmlformats.org/officeDocument/2006/relationships" r:id="rId1"/>
          <a:extLst>
            <a:ext uri="{FF2B5EF4-FFF2-40B4-BE49-F238E27FC236}">
              <a16:creationId xmlns:a16="http://schemas.microsoft.com/office/drawing/2014/main" id="{00000000-0008-0000-1500-00000C000000}"/>
            </a:ext>
          </a:extLst>
        </xdr:cNvPr>
        <xdr:cNvGrpSpPr/>
      </xdr:nvGrpSpPr>
      <xdr:grpSpPr>
        <a:xfrm>
          <a:off x="9820275" y="613410"/>
          <a:ext cx="186135" cy="172800"/>
          <a:chOff x="8105775" y="571500"/>
          <a:chExt cx="172800" cy="172800"/>
        </a:xfrm>
      </xdr:grpSpPr>
      <xdr:sp macro="" textlink="">
        <xdr:nvSpPr>
          <xdr:cNvPr id="13" name="Rechteck 12">
            <a:extLst>
              <a:ext uri="{FF2B5EF4-FFF2-40B4-BE49-F238E27FC236}">
                <a16:creationId xmlns:a16="http://schemas.microsoft.com/office/drawing/2014/main" id="{00000000-0008-0000-1500-00000D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4" name="Textfeld 13">
            <a:extLst>
              <a:ext uri="{FF2B5EF4-FFF2-40B4-BE49-F238E27FC236}">
                <a16:creationId xmlns:a16="http://schemas.microsoft.com/office/drawing/2014/main" id="{00000000-0008-0000-1500-00000E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xdr:from>
      <xdr:col>3</xdr:col>
      <xdr:colOff>135685</xdr:colOff>
      <xdr:row>4</xdr:row>
      <xdr:rowOff>114299</xdr:rowOff>
    </xdr:from>
    <xdr:to>
      <xdr:col>5</xdr:col>
      <xdr:colOff>181424</xdr:colOff>
      <xdr:row>31</xdr:row>
      <xdr:rowOff>158057</xdr:rowOff>
    </xdr:to>
    <xdr:grpSp>
      <xdr:nvGrpSpPr>
        <xdr:cNvPr id="18" name="Gruppieren 17">
          <a:extLst>
            <a:ext uri="{FF2B5EF4-FFF2-40B4-BE49-F238E27FC236}">
              <a16:creationId xmlns:a16="http://schemas.microsoft.com/office/drawing/2014/main" id="{00000000-0008-0000-1500-000012000000}"/>
            </a:ext>
          </a:extLst>
        </xdr:cNvPr>
        <xdr:cNvGrpSpPr/>
      </xdr:nvGrpSpPr>
      <xdr:grpSpPr>
        <a:xfrm>
          <a:off x="2741725" y="1226819"/>
          <a:ext cx="1699279" cy="4981518"/>
          <a:chOff x="2840405" y="1219199"/>
          <a:chExt cx="1655464" cy="5187258"/>
        </a:xfrm>
      </xdr:grpSpPr>
      <xdr:sp macro="" textlink="">
        <xdr:nvSpPr>
          <xdr:cNvPr id="19" name="Rechteck 18">
            <a:extLst>
              <a:ext uri="{FF2B5EF4-FFF2-40B4-BE49-F238E27FC236}">
                <a16:creationId xmlns:a16="http://schemas.microsoft.com/office/drawing/2014/main" id="{00000000-0008-0000-1500-000013000000}"/>
              </a:ext>
            </a:extLst>
          </xdr:cNvPr>
          <xdr:cNvSpPr>
            <a:spLocks noChangeAspect="1"/>
          </xdr:cNvSpPr>
        </xdr:nvSpPr>
        <xdr:spPr>
          <a:xfrm>
            <a:off x="2840405" y="4714457"/>
            <a:ext cx="1655464" cy="1692000"/>
          </a:xfrm>
          <a:prstGeom prst="rect">
            <a:avLst/>
          </a:prstGeom>
          <a:gradFill flip="none" rotWithShape="1">
            <a:gsLst>
              <a:gs pos="0">
                <a:schemeClr val="accent3">
                  <a:lumMod val="40000"/>
                  <a:lumOff val="60000"/>
                </a:schemeClr>
              </a:gs>
              <a:gs pos="100000">
                <a:schemeClr val="accent3">
                  <a:lumMod val="60000"/>
                  <a:lumOff val="40000"/>
                </a:schemeClr>
              </a:gs>
            </a:gsLst>
            <a:lin ang="0" scaled="1"/>
            <a:tileRect/>
          </a:gra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marL="0" indent="0" algn="l"/>
            <a:endParaRPr lang="de-CH" sz="1100">
              <a:solidFill>
                <a:schemeClr val="dk1"/>
              </a:solidFill>
              <a:latin typeface="+mn-lt"/>
              <a:ea typeface="+mn-ea"/>
              <a:cs typeface="+mn-cs"/>
            </a:endParaRPr>
          </a:p>
        </xdr:txBody>
      </xdr:sp>
      <xdr:sp macro="" textlink="">
        <xdr:nvSpPr>
          <xdr:cNvPr id="20" name="Rechteck 19">
            <a:extLst>
              <a:ext uri="{FF2B5EF4-FFF2-40B4-BE49-F238E27FC236}">
                <a16:creationId xmlns:a16="http://schemas.microsoft.com/office/drawing/2014/main" id="{00000000-0008-0000-1500-000014000000}"/>
              </a:ext>
            </a:extLst>
          </xdr:cNvPr>
          <xdr:cNvSpPr>
            <a:spLocks noChangeAspect="1"/>
          </xdr:cNvSpPr>
        </xdr:nvSpPr>
        <xdr:spPr>
          <a:xfrm>
            <a:off x="2840405" y="2966828"/>
            <a:ext cx="1655464" cy="1692000"/>
          </a:xfrm>
          <a:prstGeom prst="rect">
            <a:avLst/>
          </a:prstGeom>
          <a:gradFill flip="none" rotWithShape="1">
            <a:gsLst>
              <a:gs pos="0">
                <a:schemeClr val="accent3">
                  <a:lumMod val="40000"/>
                  <a:lumOff val="60000"/>
                </a:schemeClr>
              </a:gs>
              <a:gs pos="100000">
                <a:schemeClr val="accent3">
                  <a:lumMod val="60000"/>
                  <a:lumOff val="40000"/>
                </a:schemeClr>
              </a:gs>
            </a:gsLst>
            <a:lin ang="0" scaled="1"/>
            <a:tileRect/>
          </a:gra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marL="0" indent="0" algn="l"/>
            <a:endParaRPr lang="de-CH" sz="1100">
              <a:solidFill>
                <a:schemeClr val="dk1"/>
              </a:solidFill>
              <a:latin typeface="+mn-lt"/>
              <a:ea typeface="+mn-ea"/>
              <a:cs typeface="+mn-cs"/>
            </a:endParaRPr>
          </a:p>
        </xdr:txBody>
      </xdr:sp>
      <xdr:sp macro="" textlink="">
        <xdr:nvSpPr>
          <xdr:cNvPr id="21" name="Rechteck 20">
            <a:extLst>
              <a:ext uri="{FF2B5EF4-FFF2-40B4-BE49-F238E27FC236}">
                <a16:creationId xmlns:a16="http://schemas.microsoft.com/office/drawing/2014/main" id="{00000000-0008-0000-1500-000015000000}"/>
              </a:ext>
            </a:extLst>
          </xdr:cNvPr>
          <xdr:cNvSpPr>
            <a:spLocks noChangeAspect="1"/>
          </xdr:cNvSpPr>
        </xdr:nvSpPr>
        <xdr:spPr>
          <a:xfrm>
            <a:off x="2840405" y="1219199"/>
            <a:ext cx="1655464" cy="1692000"/>
          </a:xfrm>
          <a:prstGeom prst="rect">
            <a:avLst/>
          </a:prstGeom>
          <a:gradFill flip="none" rotWithShape="1">
            <a:gsLst>
              <a:gs pos="0">
                <a:schemeClr val="accent3">
                  <a:lumMod val="40000"/>
                  <a:lumOff val="60000"/>
                </a:schemeClr>
              </a:gs>
              <a:gs pos="100000">
                <a:schemeClr val="accent3">
                  <a:lumMod val="60000"/>
                  <a:lumOff val="40000"/>
                </a:schemeClr>
              </a:gs>
            </a:gsLst>
            <a:lin ang="0" scaled="1"/>
            <a:tileRect/>
          </a:gra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marL="0" indent="0" algn="l"/>
            <a:endParaRPr lang="de-CH" sz="1100">
              <a:solidFill>
                <a:schemeClr val="dk1"/>
              </a:solidFill>
              <a:latin typeface="+mn-lt"/>
              <a:ea typeface="+mn-ea"/>
              <a:cs typeface="+mn-cs"/>
            </a:endParaRPr>
          </a:p>
        </xdr:txBody>
      </xdr:sp>
    </xdr:grpSp>
    <xdr:clientData/>
  </xdr:twoCellAnchor>
  <xdr:twoCellAnchor>
    <xdr:from>
      <xdr:col>2</xdr:col>
      <xdr:colOff>361260</xdr:colOff>
      <xdr:row>4</xdr:row>
      <xdr:rowOff>114299</xdr:rowOff>
    </xdr:from>
    <xdr:to>
      <xdr:col>3</xdr:col>
      <xdr:colOff>83149</xdr:colOff>
      <xdr:row>31</xdr:row>
      <xdr:rowOff>158057</xdr:rowOff>
    </xdr:to>
    <xdr:grpSp>
      <xdr:nvGrpSpPr>
        <xdr:cNvPr id="22" name="Gruppieren 21">
          <a:extLst>
            <a:ext uri="{FF2B5EF4-FFF2-40B4-BE49-F238E27FC236}">
              <a16:creationId xmlns:a16="http://schemas.microsoft.com/office/drawing/2014/main" id="{00000000-0008-0000-1500-000016000000}"/>
            </a:ext>
          </a:extLst>
        </xdr:cNvPr>
        <xdr:cNvGrpSpPr/>
      </xdr:nvGrpSpPr>
      <xdr:grpSpPr>
        <a:xfrm>
          <a:off x="978480" y="1226819"/>
          <a:ext cx="1710709" cy="4981518"/>
          <a:chOff x="1132785" y="1219199"/>
          <a:chExt cx="1655464" cy="5187258"/>
        </a:xfrm>
      </xdr:grpSpPr>
      <xdr:sp macro="" textlink="">
        <xdr:nvSpPr>
          <xdr:cNvPr id="23" name="Rechteck 22">
            <a:extLst>
              <a:ext uri="{FF2B5EF4-FFF2-40B4-BE49-F238E27FC236}">
                <a16:creationId xmlns:a16="http://schemas.microsoft.com/office/drawing/2014/main" id="{00000000-0008-0000-1500-000017000000}"/>
              </a:ext>
            </a:extLst>
          </xdr:cNvPr>
          <xdr:cNvSpPr>
            <a:spLocks noChangeAspect="1"/>
          </xdr:cNvSpPr>
        </xdr:nvSpPr>
        <xdr:spPr>
          <a:xfrm>
            <a:off x="1132785" y="4714457"/>
            <a:ext cx="1655464" cy="1692000"/>
          </a:xfrm>
          <a:prstGeom prst="rect">
            <a:avLst/>
          </a:prstGeom>
          <a:gradFill flip="none" rotWithShape="1">
            <a:gsLst>
              <a:gs pos="0">
                <a:schemeClr val="bg1"/>
              </a:gs>
              <a:gs pos="100000">
                <a:schemeClr val="accent3">
                  <a:lumMod val="40000"/>
                  <a:lumOff val="60000"/>
                </a:schemeClr>
              </a:gs>
            </a:gsLst>
            <a:lin ang="0" scaled="1"/>
            <a:tileRect/>
          </a:gra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sp macro="" textlink="">
        <xdr:nvSpPr>
          <xdr:cNvPr id="24" name="Rechteck 23">
            <a:extLst>
              <a:ext uri="{FF2B5EF4-FFF2-40B4-BE49-F238E27FC236}">
                <a16:creationId xmlns:a16="http://schemas.microsoft.com/office/drawing/2014/main" id="{00000000-0008-0000-1500-000018000000}"/>
              </a:ext>
            </a:extLst>
          </xdr:cNvPr>
          <xdr:cNvSpPr>
            <a:spLocks noChangeAspect="1"/>
          </xdr:cNvSpPr>
        </xdr:nvSpPr>
        <xdr:spPr>
          <a:xfrm>
            <a:off x="1132785" y="2966828"/>
            <a:ext cx="1655464" cy="1692000"/>
          </a:xfrm>
          <a:prstGeom prst="rect">
            <a:avLst/>
          </a:prstGeom>
          <a:gradFill flip="none" rotWithShape="1">
            <a:gsLst>
              <a:gs pos="0">
                <a:schemeClr val="bg1"/>
              </a:gs>
              <a:gs pos="100000">
                <a:schemeClr val="accent3">
                  <a:lumMod val="40000"/>
                  <a:lumOff val="60000"/>
                </a:schemeClr>
              </a:gs>
            </a:gsLst>
            <a:lin ang="0" scaled="1"/>
            <a:tileRect/>
          </a:gra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sp macro="" textlink="">
        <xdr:nvSpPr>
          <xdr:cNvPr id="25" name="Rechteck 24">
            <a:extLst>
              <a:ext uri="{FF2B5EF4-FFF2-40B4-BE49-F238E27FC236}">
                <a16:creationId xmlns:a16="http://schemas.microsoft.com/office/drawing/2014/main" id="{00000000-0008-0000-1500-000019000000}"/>
              </a:ext>
            </a:extLst>
          </xdr:cNvPr>
          <xdr:cNvSpPr>
            <a:spLocks noChangeAspect="1"/>
          </xdr:cNvSpPr>
        </xdr:nvSpPr>
        <xdr:spPr>
          <a:xfrm>
            <a:off x="1132785" y="1219199"/>
            <a:ext cx="1655464" cy="1692000"/>
          </a:xfrm>
          <a:prstGeom prst="rect">
            <a:avLst/>
          </a:prstGeom>
          <a:gradFill flip="none" rotWithShape="1">
            <a:gsLst>
              <a:gs pos="0">
                <a:schemeClr val="bg1"/>
              </a:gs>
              <a:gs pos="100000">
                <a:schemeClr val="accent3">
                  <a:lumMod val="40000"/>
                  <a:lumOff val="60000"/>
                </a:schemeClr>
              </a:gs>
            </a:gsLst>
            <a:lin ang="0" scaled="1"/>
            <a:tileRect/>
          </a:gra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marL="0" indent="0" algn="l"/>
            <a:endParaRPr lang="de-CH" sz="1100">
              <a:solidFill>
                <a:schemeClr val="dk1"/>
              </a:solidFill>
              <a:latin typeface="+mn-lt"/>
              <a:ea typeface="+mn-ea"/>
              <a:cs typeface="+mn-cs"/>
            </a:endParaRPr>
          </a:p>
        </xdr:txBody>
      </xdr:sp>
    </xdr:grpSp>
    <xdr:clientData/>
  </xdr:twoCellAnchor>
  <xdr:twoCellAnchor>
    <xdr:from>
      <xdr:col>8</xdr:col>
      <xdr:colOff>259062</xdr:colOff>
      <xdr:row>4</xdr:row>
      <xdr:rowOff>114299</xdr:rowOff>
    </xdr:from>
    <xdr:to>
      <xdr:col>9</xdr:col>
      <xdr:colOff>180976</xdr:colOff>
      <xdr:row>31</xdr:row>
      <xdr:rowOff>158057</xdr:rowOff>
    </xdr:to>
    <xdr:grpSp>
      <xdr:nvGrpSpPr>
        <xdr:cNvPr id="26" name="Gruppieren 25">
          <a:extLst>
            <a:ext uri="{FF2B5EF4-FFF2-40B4-BE49-F238E27FC236}">
              <a16:creationId xmlns:a16="http://schemas.microsoft.com/office/drawing/2014/main" id="{00000000-0008-0000-1500-00001A000000}"/>
            </a:ext>
          </a:extLst>
        </xdr:cNvPr>
        <xdr:cNvGrpSpPr/>
      </xdr:nvGrpSpPr>
      <xdr:grpSpPr>
        <a:xfrm>
          <a:off x="8000982" y="1226819"/>
          <a:ext cx="1704994" cy="4981518"/>
          <a:chOff x="7993362" y="1219199"/>
          <a:chExt cx="1655464" cy="5187258"/>
        </a:xfrm>
      </xdr:grpSpPr>
      <xdr:sp macro="" textlink="">
        <xdr:nvSpPr>
          <xdr:cNvPr id="27" name="Rechteck 26">
            <a:extLst>
              <a:ext uri="{FF2B5EF4-FFF2-40B4-BE49-F238E27FC236}">
                <a16:creationId xmlns:a16="http://schemas.microsoft.com/office/drawing/2014/main" id="{00000000-0008-0000-1500-00001B000000}"/>
              </a:ext>
            </a:extLst>
          </xdr:cNvPr>
          <xdr:cNvSpPr>
            <a:spLocks noChangeAspect="1"/>
          </xdr:cNvSpPr>
        </xdr:nvSpPr>
        <xdr:spPr>
          <a:xfrm>
            <a:off x="7993362" y="4714457"/>
            <a:ext cx="1655464" cy="1692000"/>
          </a:xfrm>
          <a:prstGeom prst="rect">
            <a:avLst/>
          </a:prstGeom>
          <a:gradFill flip="none" rotWithShape="1">
            <a:gsLst>
              <a:gs pos="0">
                <a:schemeClr val="accent3">
                  <a:lumMod val="60000"/>
                  <a:lumOff val="40000"/>
                </a:schemeClr>
              </a:gs>
              <a:gs pos="100000">
                <a:schemeClr val="accent3">
                  <a:lumMod val="20000"/>
                  <a:lumOff val="80000"/>
                </a:schemeClr>
              </a:gs>
            </a:gsLst>
            <a:lin ang="0" scaled="1"/>
            <a:tileRect/>
          </a:gra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marL="0" indent="0" algn="l"/>
            <a:endParaRPr lang="de-CH" sz="1100">
              <a:solidFill>
                <a:schemeClr val="dk1"/>
              </a:solidFill>
              <a:latin typeface="+mn-lt"/>
              <a:ea typeface="+mn-ea"/>
              <a:cs typeface="+mn-cs"/>
            </a:endParaRPr>
          </a:p>
        </xdr:txBody>
      </xdr:sp>
      <xdr:sp macro="" textlink="">
        <xdr:nvSpPr>
          <xdr:cNvPr id="28" name="Rechteck 27">
            <a:extLst>
              <a:ext uri="{FF2B5EF4-FFF2-40B4-BE49-F238E27FC236}">
                <a16:creationId xmlns:a16="http://schemas.microsoft.com/office/drawing/2014/main" id="{00000000-0008-0000-1500-00001C000000}"/>
              </a:ext>
            </a:extLst>
          </xdr:cNvPr>
          <xdr:cNvSpPr>
            <a:spLocks noChangeAspect="1"/>
          </xdr:cNvSpPr>
        </xdr:nvSpPr>
        <xdr:spPr>
          <a:xfrm>
            <a:off x="7993362" y="2966828"/>
            <a:ext cx="1655464" cy="1692000"/>
          </a:xfrm>
          <a:prstGeom prst="rect">
            <a:avLst/>
          </a:prstGeom>
          <a:gradFill flip="none" rotWithShape="1">
            <a:gsLst>
              <a:gs pos="0">
                <a:schemeClr val="accent3">
                  <a:lumMod val="60000"/>
                  <a:lumOff val="40000"/>
                </a:schemeClr>
              </a:gs>
              <a:gs pos="100000">
                <a:schemeClr val="accent3">
                  <a:lumMod val="20000"/>
                  <a:lumOff val="80000"/>
                </a:schemeClr>
              </a:gs>
            </a:gsLst>
            <a:lin ang="0" scaled="1"/>
            <a:tileRect/>
          </a:gra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marL="0" indent="0" algn="l"/>
            <a:endParaRPr lang="de-CH" sz="1100">
              <a:solidFill>
                <a:schemeClr val="dk1"/>
              </a:solidFill>
              <a:latin typeface="+mn-lt"/>
              <a:ea typeface="+mn-ea"/>
              <a:cs typeface="+mn-cs"/>
            </a:endParaRPr>
          </a:p>
        </xdr:txBody>
      </xdr:sp>
      <xdr:sp macro="" textlink="">
        <xdr:nvSpPr>
          <xdr:cNvPr id="29" name="Rechteck 28">
            <a:extLst>
              <a:ext uri="{FF2B5EF4-FFF2-40B4-BE49-F238E27FC236}">
                <a16:creationId xmlns:a16="http://schemas.microsoft.com/office/drawing/2014/main" id="{00000000-0008-0000-1500-00001D000000}"/>
              </a:ext>
            </a:extLst>
          </xdr:cNvPr>
          <xdr:cNvSpPr>
            <a:spLocks noChangeAspect="1"/>
          </xdr:cNvSpPr>
        </xdr:nvSpPr>
        <xdr:spPr>
          <a:xfrm>
            <a:off x="7993362" y="1219199"/>
            <a:ext cx="1655464" cy="1692000"/>
          </a:xfrm>
          <a:prstGeom prst="rect">
            <a:avLst/>
          </a:prstGeom>
          <a:gradFill flip="none" rotWithShape="1">
            <a:gsLst>
              <a:gs pos="0">
                <a:schemeClr val="accent3">
                  <a:lumMod val="60000"/>
                  <a:lumOff val="40000"/>
                </a:schemeClr>
              </a:gs>
              <a:gs pos="100000">
                <a:schemeClr val="accent3">
                  <a:lumMod val="20000"/>
                  <a:lumOff val="80000"/>
                </a:schemeClr>
              </a:gs>
            </a:gsLst>
            <a:lin ang="0" scaled="1"/>
            <a:tileRect/>
          </a:gra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marL="0" indent="0" algn="l"/>
            <a:endParaRPr lang="de-CH" sz="1100">
              <a:solidFill>
                <a:schemeClr val="dk1"/>
              </a:solidFill>
              <a:latin typeface="+mn-lt"/>
              <a:ea typeface="+mn-ea"/>
              <a:cs typeface="+mn-cs"/>
            </a:endParaRPr>
          </a:p>
        </xdr:txBody>
      </xdr:sp>
    </xdr:grpSp>
    <xdr:clientData/>
  </xdr:twoCellAnchor>
  <xdr:twoCellAnchor>
    <xdr:from>
      <xdr:col>5</xdr:col>
      <xdr:colOff>1932435</xdr:colOff>
      <xdr:row>4</xdr:row>
      <xdr:rowOff>114299</xdr:rowOff>
    </xdr:from>
    <xdr:to>
      <xdr:col>8</xdr:col>
      <xdr:colOff>196999</xdr:colOff>
      <xdr:row>31</xdr:row>
      <xdr:rowOff>158057</xdr:rowOff>
    </xdr:to>
    <xdr:grpSp>
      <xdr:nvGrpSpPr>
        <xdr:cNvPr id="30" name="Gruppieren 29">
          <a:extLst>
            <a:ext uri="{FF2B5EF4-FFF2-40B4-BE49-F238E27FC236}">
              <a16:creationId xmlns:a16="http://schemas.microsoft.com/office/drawing/2014/main" id="{00000000-0008-0000-1500-00001E000000}"/>
            </a:ext>
          </a:extLst>
        </xdr:cNvPr>
        <xdr:cNvGrpSpPr/>
      </xdr:nvGrpSpPr>
      <xdr:grpSpPr>
        <a:xfrm>
          <a:off x="6192015" y="1226819"/>
          <a:ext cx="1746904" cy="4981518"/>
          <a:chOff x="6250355" y="1219199"/>
          <a:chExt cx="1655464" cy="5187258"/>
        </a:xfrm>
      </xdr:grpSpPr>
      <xdr:sp macro="" textlink="">
        <xdr:nvSpPr>
          <xdr:cNvPr id="31" name="Rechteck 30">
            <a:extLst>
              <a:ext uri="{FF2B5EF4-FFF2-40B4-BE49-F238E27FC236}">
                <a16:creationId xmlns:a16="http://schemas.microsoft.com/office/drawing/2014/main" id="{00000000-0008-0000-1500-00001F000000}"/>
              </a:ext>
            </a:extLst>
          </xdr:cNvPr>
          <xdr:cNvSpPr>
            <a:spLocks noChangeAspect="1"/>
          </xdr:cNvSpPr>
        </xdr:nvSpPr>
        <xdr:spPr>
          <a:xfrm>
            <a:off x="6250355" y="4714457"/>
            <a:ext cx="1655464" cy="1692000"/>
          </a:xfrm>
          <a:prstGeom prst="rect">
            <a:avLst/>
          </a:prstGeom>
          <a:gradFill flip="none" rotWithShape="1">
            <a:gsLst>
              <a:gs pos="0">
                <a:schemeClr val="accent3">
                  <a:lumMod val="75000"/>
                </a:schemeClr>
              </a:gs>
              <a:gs pos="100000">
                <a:schemeClr val="accent3">
                  <a:lumMod val="60000"/>
                  <a:lumOff val="40000"/>
                </a:schemeClr>
              </a:gs>
            </a:gsLst>
            <a:lin ang="0" scaled="1"/>
            <a:tileRect/>
          </a:gra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marL="0" indent="0" algn="l"/>
            <a:endParaRPr lang="de-CH" sz="1100">
              <a:solidFill>
                <a:schemeClr val="dk1"/>
              </a:solidFill>
              <a:latin typeface="+mn-lt"/>
              <a:ea typeface="+mn-ea"/>
              <a:cs typeface="+mn-cs"/>
            </a:endParaRPr>
          </a:p>
        </xdr:txBody>
      </xdr:sp>
      <xdr:sp macro="" textlink="">
        <xdr:nvSpPr>
          <xdr:cNvPr id="32" name="Rechteck 31">
            <a:extLst>
              <a:ext uri="{FF2B5EF4-FFF2-40B4-BE49-F238E27FC236}">
                <a16:creationId xmlns:a16="http://schemas.microsoft.com/office/drawing/2014/main" id="{00000000-0008-0000-1500-000020000000}"/>
              </a:ext>
            </a:extLst>
          </xdr:cNvPr>
          <xdr:cNvSpPr>
            <a:spLocks noChangeAspect="1"/>
          </xdr:cNvSpPr>
        </xdr:nvSpPr>
        <xdr:spPr>
          <a:xfrm>
            <a:off x="6250355" y="2966828"/>
            <a:ext cx="1655464" cy="1692000"/>
          </a:xfrm>
          <a:prstGeom prst="rect">
            <a:avLst/>
          </a:prstGeom>
          <a:gradFill flip="none" rotWithShape="1">
            <a:gsLst>
              <a:gs pos="0">
                <a:schemeClr val="accent3">
                  <a:lumMod val="75000"/>
                </a:schemeClr>
              </a:gs>
              <a:gs pos="100000">
                <a:schemeClr val="accent3">
                  <a:lumMod val="60000"/>
                  <a:lumOff val="40000"/>
                </a:schemeClr>
              </a:gs>
            </a:gsLst>
            <a:lin ang="0" scaled="1"/>
            <a:tileRect/>
          </a:gra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marL="0" indent="0" algn="l"/>
            <a:endParaRPr lang="de-CH" sz="1100">
              <a:solidFill>
                <a:schemeClr val="dk1"/>
              </a:solidFill>
              <a:latin typeface="+mn-lt"/>
              <a:ea typeface="+mn-ea"/>
              <a:cs typeface="+mn-cs"/>
            </a:endParaRPr>
          </a:p>
        </xdr:txBody>
      </xdr:sp>
      <xdr:sp macro="" textlink="">
        <xdr:nvSpPr>
          <xdr:cNvPr id="33" name="Rechteck 32">
            <a:extLst>
              <a:ext uri="{FF2B5EF4-FFF2-40B4-BE49-F238E27FC236}">
                <a16:creationId xmlns:a16="http://schemas.microsoft.com/office/drawing/2014/main" id="{00000000-0008-0000-1500-000021000000}"/>
              </a:ext>
            </a:extLst>
          </xdr:cNvPr>
          <xdr:cNvSpPr>
            <a:spLocks noChangeAspect="1"/>
          </xdr:cNvSpPr>
        </xdr:nvSpPr>
        <xdr:spPr>
          <a:xfrm>
            <a:off x="6250355" y="1219199"/>
            <a:ext cx="1655464" cy="1692000"/>
          </a:xfrm>
          <a:prstGeom prst="rect">
            <a:avLst/>
          </a:prstGeom>
          <a:gradFill flip="none" rotWithShape="1">
            <a:gsLst>
              <a:gs pos="0">
                <a:schemeClr val="accent3">
                  <a:lumMod val="75000"/>
                </a:schemeClr>
              </a:gs>
              <a:gs pos="100000">
                <a:schemeClr val="accent3">
                  <a:lumMod val="60000"/>
                  <a:lumOff val="40000"/>
                </a:schemeClr>
              </a:gs>
            </a:gsLst>
            <a:lin ang="0" scaled="1"/>
            <a:tileRect/>
          </a:gra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marL="0" indent="0" algn="l"/>
            <a:endParaRPr lang="de-CH" sz="1100">
              <a:solidFill>
                <a:schemeClr val="dk1"/>
              </a:solidFill>
              <a:latin typeface="+mn-lt"/>
              <a:ea typeface="+mn-ea"/>
              <a:cs typeface="+mn-cs"/>
            </a:endParaRPr>
          </a:p>
        </xdr:txBody>
      </xdr:sp>
    </xdr:grpSp>
    <xdr:clientData/>
  </xdr:twoCellAnchor>
  <xdr:twoCellAnchor>
    <xdr:from>
      <xdr:col>5</xdr:col>
      <xdr:colOff>233960</xdr:colOff>
      <xdr:row>4</xdr:row>
      <xdr:rowOff>114299</xdr:rowOff>
    </xdr:from>
    <xdr:to>
      <xdr:col>5</xdr:col>
      <xdr:colOff>1889424</xdr:colOff>
      <xdr:row>31</xdr:row>
      <xdr:rowOff>158057</xdr:rowOff>
    </xdr:to>
    <xdr:grpSp>
      <xdr:nvGrpSpPr>
        <xdr:cNvPr id="34" name="Gruppieren 33">
          <a:extLst>
            <a:ext uri="{FF2B5EF4-FFF2-40B4-BE49-F238E27FC236}">
              <a16:creationId xmlns:a16="http://schemas.microsoft.com/office/drawing/2014/main" id="{00000000-0008-0000-1500-000022000000}"/>
            </a:ext>
          </a:extLst>
        </xdr:cNvPr>
        <xdr:cNvGrpSpPr/>
      </xdr:nvGrpSpPr>
      <xdr:grpSpPr>
        <a:xfrm>
          <a:off x="4493540" y="1226819"/>
          <a:ext cx="1655464" cy="4981518"/>
          <a:chOff x="4542735" y="1219199"/>
          <a:chExt cx="1655464" cy="5187258"/>
        </a:xfrm>
      </xdr:grpSpPr>
      <xdr:sp macro="" textlink="">
        <xdr:nvSpPr>
          <xdr:cNvPr id="35" name="Rechteck 34">
            <a:extLst>
              <a:ext uri="{FF2B5EF4-FFF2-40B4-BE49-F238E27FC236}">
                <a16:creationId xmlns:a16="http://schemas.microsoft.com/office/drawing/2014/main" id="{00000000-0008-0000-1500-000023000000}"/>
              </a:ext>
            </a:extLst>
          </xdr:cNvPr>
          <xdr:cNvSpPr>
            <a:spLocks noChangeAspect="1"/>
          </xdr:cNvSpPr>
        </xdr:nvSpPr>
        <xdr:spPr>
          <a:xfrm>
            <a:off x="4542735" y="4714457"/>
            <a:ext cx="1655464" cy="1692000"/>
          </a:xfrm>
          <a:prstGeom prst="rect">
            <a:avLst/>
          </a:prstGeom>
          <a:gradFill flip="none" rotWithShape="1">
            <a:gsLst>
              <a:gs pos="0">
                <a:schemeClr val="accent3">
                  <a:lumMod val="60000"/>
                  <a:lumOff val="40000"/>
                </a:schemeClr>
              </a:gs>
              <a:gs pos="100000">
                <a:schemeClr val="accent3">
                  <a:lumMod val="75000"/>
                </a:schemeClr>
              </a:gs>
            </a:gsLst>
            <a:lin ang="0" scaled="1"/>
            <a:tileRect/>
          </a:gra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marL="0" indent="0" algn="l"/>
            <a:endParaRPr lang="de-CH" sz="1100">
              <a:solidFill>
                <a:schemeClr val="dk1"/>
              </a:solidFill>
              <a:latin typeface="+mn-lt"/>
              <a:ea typeface="+mn-ea"/>
              <a:cs typeface="+mn-cs"/>
            </a:endParaRPr>
          </a:p>
        </xdr:txBody>
      </xdr:sp>
      <xdr:sp macro="" textlink="">
        <xdr:nvSpPr>
          <xdr:cNvPr id="36" name="Rechteck 35">
            <a:extLst>
              <a:ext uri="{FF2B5EF4-FFF2-40B4-BE49-F238E27FC236}">
                <a16:creationId xmlns:a16="http://schemas.microsoft.com/office/drawing/2014/main" id="{00000000-0008-0000-1500-000024000000}"/>
              </a:ext>
            </a:extLst>
          </xdr:cNvPr>
          <xdr:cNvSpPr>
            <a:spLocks noChangeAspect="1"/>
          </xdr:cNvSpPr>
        </xdr:nvSpPr>
        <xdr:spPr>
          <a:xfrm>
            <a:off x="4542735" y="2966828"/>
            <a:ext cx="1655464" cy="1692000"/>
          </a:xfrm>
          <a:prstGeom prst="rect">
            <a:avLst/>
          </a:prstGeom>
          <a:gradFill flip="none" rotWithShape="1">
            <a:gsLst>
              <a:gs pos="0">
                <a:schemeClr val="accent3">
                  <a:lumMod val="60000"/>
                  <a:lumOff val="40000"/>
                </a:schemeClr>
              </a:gs>
              <a:gs pos="100000">
                <a:schemeClr val="accent3">
                  <a:lumMod val="75000"/>
                </a:schemeClr>
              </a:gs>
            </a:gsLst>
            <a:lin ang="0" scaled="1"/>
            <a:tileRect/>
          </a:gra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marL="0" indent="0" algn="l"/>
            <a:endParaRPr lang="de-CH" sz="1100">
              <a:solidFill>
                <a:schemeClr val="dk1"/>
              </a:solidFill>
              <a:latin typeface="+mn-lt"/>
              <a:ea typeface="+mn-ea"/>
              <a:cs typeface="+mn-cs"/>
            </a:endParaRPr>
          </a:p>
        </xdr:txBody>
      </xdr:sp>
      <xdr:sp macro="" textlink="">
        <xdr:nvSpPr>
          <xdr:cNvPr id="37" name="Rechteck 36">
            <a:extLst>
              <a:ext uri="{FF2B5EF4-FFF2-40B4-BE49-F238E27FC236}">
                <a16:creationId xmlns:a16="http://schemas.microsoft.com/office/drawing/2014/main" id="{00000000-0008-0000-1500-000025000000}"/>
              </a:ext>
            </a:extLst>
          </xdr:cNvPr>
          <xdr:cNvSpPr>
            <a:spLocks noChangeAspect="1"/>
          </xdr:cNvSpPr>
        </xdr:nvSpPr>
        <xdr:spPr>
          <a:xfrm>
            <a:off x="4542735" y="1219199"/>
            <a:ext cx="1655464" cy="1692000"/>
          </a:xfrm>
          <a:prstGeom prst="rect">
            <a:avLst/>
          </a:prstGeom>
          <a:gradFill flip="none" rotWithShape="1">
            <a:gsLst>
              <a:gs pos="0">
                <a:schemeClr val="accent3">
                  <a:lumMod val="60000"/>
                  <a:lumOff val="40000"/>
                </a:schemeClr>
              </a:gs>
              <a:gs pos="100000">
                <a:schemeClr val="accent3">
                  <a:lumMod val="75000"/>
                </a:schemeClr>
              </a:gs>
            </a:gsLst>
            <a:lin ang="0" scaled="1"/>
            <a:tileRect/>
          </a:gra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marL="0" indent="0" algn="l"/>
            <a:endParaRPr lang="de-CH" sz="1100">
              <a:solidFill>
                <a:schemeClr val="dk1"/>
              </a:solidFill>
              <a:latin typeface="+mn-lt"/>
              <a:ea typeface="+mn-ea"/>
              <a:cs typeface="+mn-cs"/>
            </a:endParaRPr>
          </a:p>
        </xdr:txBody>
      </xdr:sp>
    </xdr:grpSp>
    <xdr:clientData/>
  </xdr:twoCellAnchor>
  <xdr:twoCellAnchor>
    <xdr:from>
      <xdr:col>2</xdr:col>
      <xdr:colOff>390525</xdr:colOff>
      <xdr:row>7</xdr:row>
      <xdr:rowOff>141082</xdr:rowOff>
    </xdr:from>
    <xdr:to>
      <xdr:col>9</xdr:col>
      <xdr:colOff>0</xdr:colOff>
      <xdr:row>31</xdr:row>
      <xdr:rowOff>171450</xdr:rowOff>
    </xdr:to>
    <xdr:sp macro="" textlink="">
      <xdr:nvSpPr>
        <xdr:cNvPr id="38" name="Freihandform 37">
          <a:extLst>
            <a:ext uri="{FF2B5EF4-FFF2-40B4-BE49-F238E27FC236}">
              <a16:creationId xmlns:a16="http://schemas.microsoft.com/office/drawing/2014/main" id="{00000000-0008-0000-1500-000026000000}"/>
            </a:ext>
          </a:extLst>
        </xdr:cNvPr>
        <xdr:cNvSpPr/>
      </xdr:nvSpPr>
      <xdr:spPr>
        <a:xfrm>
          <a:off x="990600" y="1817482"/>
          <a:ext cx="8277225" cy="4602368"/>
        </a:xfrm>
        <a:custGeom>
          <a:avLst/>
          <a:gdLst>
            <a:gd name="connsiteX0" fmla="*/ 0 w 8191500"/>
            <a:gd name="connsiteY0" fmla="*/ 4602368 h 4602368"/>
            <a:gd name="connsiteX1" fmla="*/ 1628775 w 8191500"/>
            <a:gd name="connsiteY1" fmla="*/ 2811668 h 4602368"/>
            <a:gd name="connsiteX2" fmla="*/ 2505075 w 8191500"/>
            <a:gd name="connsiteY2" fmla="*/ 1601993 h 4602368"/>
            <a:gd name="connsiteX3" fmla="*/ 3209925 w 8191500"/>
            <a:gd name="connsiteY3" fmla="*/ 744743 h 4602368"/>
            <a:gd name="connsiteX4" fmla="*/ 3686175 w 8191500"/>
            <a:gd name="connsiteY4" fmla="*/ 363743 h 4602368"/>
            <a:gd name="connsiteX5" fmla="*/ 3981450 w 8191500"/>
            <a:gd name="connsiteY5" fmla="*/ 249443 h 4602368"/>
            <a:gd name="connsiteX6" fmla="*/ 4581525 w 8191500"/>
            <a:gd name="connsiteY6" fmla="*/ 97043 h 4602368"/>
            <a:gd name="connsiteX7" fmla="*/ 4953000 w 8191500"/>
            <a:gd name="connsiteY7" fmla="*/ 11318 h 4602368"/>
            <a:gd name="connsiteX8" fmla="*/ 5229225 w 8191500"/>
            <a:gd name="connsiteY8" fmla="*/ 11318 h 4602368"/>
            <a:gd name="connsiteX9" fmla="*/ 5591175 w 8191500"/>
            <a:gd name="connsiteY9" fmla="*/ 106568 h 4602368"/>
            <a:gd name="connsiteX10" fmla="*/ 5895975 w 8191500"/>
            <a:gd name="connsiteY10" fmla="*/ 287543 h 4602368"/>
            <a:gd name="connsiteX11" fmla="*/ 6381750 w 8191500"/>
            <a:gd name="connsiteY11" fmla="*/ 659018 h 4602368"/>
            <a:gd name="connsiteX12" fmla="*/ 6619875 w 8191500"/>
            <a:gd name="connsiteY12" fmla="*/ 906668 h 4602368"/>
            <a:gd name="connsiteX13" fmla="*/ 7010400 w 8191500"/>
            <a:gd name="connsiteY13" fmla="*/ 1278143 h 4602368"/>
            <a:gd name="connsiteX14" fmla="*/ 8191500 w 8191500"/>
            <a:gd name="connsiteY14" fmla="*/ 2306843 h 460236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Lst>
          <a:rect l="l" t="t" r="r" b="b"/>
          <a:pathLst>
            <a:path w="8191500" h="4602368">
              <a:moveTo>
                <a:pt x="0" y="4602368"/>
              </a:moveTo>
              <a:cubicBezTo>
                <a:pt x="605631" y="3957049"/>
                <a:pt x="1211263" y="3311730"/>
                <a:pt x="1628775" y="2811668"/>
              </a:cubicBezTo>
              <a:cubicBezTo>
                <a:pt x="2046287" y="2311606"/>
                <a:pt x="2241550" y="1946480"/>
                <a:pt x="2505075" y="1601993"/>
              </a:cubicBezTo>
              <a:cubicBezTo>
                <a:pt x="2768600" y="1257506"/>
                <a:pt x="3013075" y="951118"/>
                <a:pt x="3209925" y="744743"/>
              </a:cubicBezTo>
              <a:cubicBezTo>
                <a:pt x="3406775" y="538368"/>
                <a:pt x="3557588" y="446293"/>
                <a:pt x="3686175" y="363743"/>
              </a:cubicBezTo>
              <a:cubicBezTo>
                <a:pt x="3814762" y="281193"/>
                <a:pt x="3832225" y="293893"/>
                <a:pt x="3981450" y="249443"/>
              </a:cubicBezTo>
              <a:cubicBezTo>
                <a:pt x="4130675" y="204993"/>
                <a:pt x="4419600" y="136730"/>
                <a:pt x="4581525" y="97043"/>
              </a:cubicBezTo>
              <a:cubicBezTo>
                <a:pt x="4743450" y="57356"/>
                <a:pt x="4845050" y="25605"/>
                <a:pt x="4953000" y="11318"/>
              </a:cubicBezTo>
              <a:cubicBezTo>
                <a:pt x="5060950" y="-2969"/>
                <a:pt x="5122863" y="-4557"/>
                <a:pt x="5229225" y="11318"/>
              </a:cubicBezTo>
              <a:cubicBezTo>
                <a:pt x="5335588" y="27193"/>
                <a:pt x="5480050" y="60530"/>
                <a:pt x="5591175" y="106568"/>
              </a:cubicBezTo>
              <a:cubicBezTo>
                <a:pt x="5702300" y="152606"/>
                <a:pt x="5764213" y="195468"/>
                <a:pt x="5895975" y="287543"/>
              </a:cubicBezTo>
              <a:cubicBezTo>
                <a:pt x="6027737" y="379618"/>
                <a:pt x="6261100" y="555831"/>
                <a:pt x="6381750" y="659018"/>
              </a:cubicBezTo>
              <a:cubicBezTo>
                <a:pt x="6502400" y="762205"/>
                <a:pt x="6515100" y="803480"/>
                <a:pt x="6619875" y="906668"/>
              </a:cubicBezTo>
              <a:cubicBezTo>
                <a:pt x="6724650" y="1009855"/>
                <a:pt x="6748463" y="1044780"/>
                <a:pt x="7010400" y="1278143"/>
              </a:cubicBezTo>
              <a:cubicBezTo>
                <a:pt x="7272338" y="1511505"/>
                <a:pt x="7731919" y="1909174"/>
                <a:pt x="8191500" y="2306843"/>
              </a:cubicBezTo>
            </a:path>
          </a:pathLst>
        </a:custGeom>
        <a:ln>
          <a:solidFill>
            <a:schemeClr val="accent2">
              <a:alpha val="50000"/>
            </a:schemeClr>
          </a:solidFill>
        </a:ln>
      </xdr:spPr>
      <xdr:style>
        <a:lnRef idx="3">
          <a:schemeClr val="accent2"/>
        </a:lnRef>
        <a:fillRef idx="0">
          <a:schemeClr val="accent2"/>
        </a:fillRef>
        <a:effectRef idx="2">
          <a:schemeClr val="accent2"/>
        </a:effectRef>
        <a:fontRef idx="minor">
          <a:schemeClr val="tx1"/>
        </a:fontRef>
      </xdr:style>
      <xdr:txBody>
        <a:bodyPr vertOverflow="clip" horzOverflow="clip" rtlCol="0" anchor="t"/>
        <a:lstStyle/>
        <a:p>
          <a:pPr algn="l"/>
          <a:endParaRPr lang="de-CH" sz="1100"/>
        </a:p>
      </xdr:txBody>
    </xdr:sp>
    <xdr:clientData/>
  </xdr:twoCellAnchor>
  <xdr:twoCellAnchor>
    <xdr:from>
      <xdr:col>2</xdr:col>
      <xdr:colOff>400050</xdr:colOff>
      <xdr:row>10</xdr:row>
      <xdr:rowOff>36221</xdr:rowOff>
    </xdr:from>
    <xdr:to>
      <xdr:col>7</xdr:col>
      <xdr:colOff>330451</xdr:colOff>
      <xdr:row>33</xdr:row>
      <xdr:rowOff>28575</xdr:rowOff>
    </xdr:to>
    <xdr:sp macro="" textlink="">
      <xdr:nvSpPr>
        <xdr:cNvPr id="39" name="Freihandform 38">
          <a:extLst>
            <a:ext uri="{FF2B5EF4-FFF2-40B4-BE49-F238E27FC236}">
              <a16:creationId xmlns:a16="http://schemas.microsoft.com/office/drawing/2014/main" id="{00000000-0008-0000-1500-000027000000}"/>
            </a:ext>
          </a:extLst>
        </xdr:cNvPr>
        <xdr:cNvSpPr/>
      </xdr:nvSpPr>
      <xdr:spPr>
        <a:xfrm>
          <a:off x="1000125" y="2284121"/>
          <a:ext cx="6397876" cy="4373854"/>
        </a:xfrm>
        <a:custGeom>
          <a:avLst/>
          <a:gdLst>
            <a:gd name="connsiteX0" fmla="*/ 0 w 6086475"/>
            <a:gd name="connsiteY0" fmla="*/ 4126204 h 4373854"/>
            <a:gd name="connsiteX1" fmla="*/ 419100 w 6086475"/>
            <a:gd name="connsiteY1" fmla="*/ 3087979 h 4373854"/>
            <a:gd name="connsiteX2" fmla="*/ 885825 w 6086475"/>
            <a:gd name="connsiteY2" fmla="*/ 1897354 h 4373854"/>
            <a:gd name="connsiteX3" fmla="*/ 1343025 w 6086475"/>
            <a:gd name="connsiteY3" fmla="*/ 1106779 h 4373854"/>
            <a:gd name="connsiteX4" fmla="*/ 1743075 w 6086475"/>
            <a:gd name="connsiteY4" fmla="*/ 640054 h 4373854"/>
            <a:gd name="connsiteX5" fmla="*/ 2200275 w 6086475"/>
            <a:gd name="connsiteY5" fmla="*/ 335254 h 4373854"/>
            <a:gd name="connsiteX6" fmla="*/ 2857500 w 6086475"/>
            <a:gd name="connsiteY6" fmla="*/ 97129 h 4373854"/>
            <a:gd name="connsiteX7" fmla="*/ 3343275 w 6086475"/>
            <a:gd name="connsiteY7" fmla="*/ 1879 h 4373854"/>
            <a:gd name="connsiteX8" fmla="*/ 3667125 w 6086475"/>
            <a:gd name="connsiteY8" fmla="*/ 49504 h 4373854"/>
            <a:gd name="connsiteX9" fmla="*/ 3886200 w 6086475"/>
            <a:gd name="connsiteY9" fmla="*/ 230479 h 4373854"/>
            <a:gd name="connsiteX10" fmla="*/ 4143375 w 6086475"/>
            <a:gd name="connsiteY10" fmla="*/ 611479 h 4373854"/>
            <a:gd name="connsiteX11" fmla="*/ 4495800 w 6086475"/>
            <a:gd name="connsiteY11" fmla="*/ 1182979 h 4373854"/>
            <a:gd name="connsiteX12" fmla="*/ 6086475 w 6086475"/>
            <a:gd name="connsiteY12" fmla="*/ 4373854 h 437385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6086475" h="4373854">
              <a:moveTo>
                <a:pt x="0" y="4126204"/>
              </a:moveTo>
              <a:cubicBezTo>
                <a:pt x="135731" y="3792829"/>
                <a:pt x="271463" y="3459454"/>
                <a:pt x="419100" y="3087979"/>
              </a:cubicBezTo>
              <a:cubicBezTo>
                <a:pt x="566737" y="2716504"/>
                <a:pt x="731837" y="2227554"/>
                <a:pt x="885825" y="1897354"/>
              </a:cubicBezTo>
              <a:cubicBezTo>
                <a:pt x="1039813" y="1567154"/>
                <a:pt x="1200150" y="1316329"/>
                <a:pt x="1343025" y="1106779"/>
              </a:cubicBezTo>
              <a:cubicBezTo>
                <a:pt x="1485900" y="897229"/>
                <a:pt x="1600200" y="768641"/>
                <a:pt x="1743075" y="640054"/>
              </a:cubicBezTo>
              <a:cubicBezTo>
                <a:pt x="1885950" y="511467"/>
                <a:pt x="2014538" y="425741"/>
                <a:pt x="2200275" y="335254"/>
              </a:cubicBezTo>
              <a:cubicBezTo>
                <a:pt x="2386012" y="244767"/>
                <a:pt x="2667000" y="152691"/>
                <a:pt x="2857500" y="97129"/>
              </a:cubicBezTo>
              <a:cubicBezTo>
                <a:pt x="3048000" y="41567"/>
                <a:pt x="3208338" y="9816"/>
                <a:pt x="3343275" y="1879"/>
              </a:cubicBezTo>
              <a:cubicBezTo>
                <a:pt x="3478213" y="-6059"/>
                <a:pt x="3576638" y="11404"/>
                <a:pt x="3667125" y="49504"/>
              </a:cubicBezTo>
              <a:cubicBezTo>
                <a:pt x="3757612" y="87604"/>
                <a:pt x="3806825" y="136817"/>
                <a:pt x="3886200" y="230479"/>
              </a:cubicBezTo>
              <a:cubicBezTo>
                <a:pt x="3965575" y="324141"/>
                <a:pt x="4041775" y="452729"/>
                <a:pt x="4143375" y="611479"/>
              </a:cubicBezTo>
              <a:cubicBezTo>
                <a:pt x="4244975" y="770229"/>
                <a:pt x="4171950" y="555916"/>
                <a:pt x="4495800" y="1182979"/>
              </a:cubicBezTo>
              <a:cubicBezTo>
                <a:pt x="4819650" y="1810041"/>
                <a:pt x="5453062" y="3091947"/>
                <a:pt x="6086475" y="4373854"/>
              </a:cubicBezTo>
            </a:path>
          </a:pathLst>
        </a:custGeom>
        <a:ln>
          <a:solidFill>
            <a:schemeClr val="accent6">
              <a:alpha val="50000"/>
            </a:schemeClr>
          </a:solidFill>
        </a:ln>
      </xdr:spPr>
      <xdr:style>
        <a:lnRef idx="3">
          <a:schemeClr val="accent6"/>
        </a:lnRef>
        <a:fillRef idx="0">
          <a:schemeClr val="accent6"/>
        </a:fillRef>
        <a:effectRef idx="2">
          <a:schemeClr val="accent6"/>
        </a:effectRef>
        <a:fontRef idx="minor">
          <a:schemeClr val="tx1"/>
        </a:fontRef>
      </xdr:style>
      <xdr:txBody>
        <a:bodyPr vertOverflow="clip" horzOverflow="clip" rtlCol="0" anchor="t"/>
        <a:lstStyle/>
        <a:p>
          <a:pPr algn="l"/>
          <a:endParaRPr lang="de-CH" sz="1100"/>
        </a:p>
      </xdr:txBody>
    </xdr:sp>
    <xdr:clientData/>
  </xdr:twoCellAnchor>
  <xdr:twoCellAnchor>
    <xdr:from>
      <xdr:col>2</xdr:col>
      <xdr:colOff>390525</xdr:colOff>
      <xdr:row>18</xdr:row>
      <xdr:rowOff>164585</xdr:rowOff>
    </xdr:from>
    <xdr:to>
      <xdr:col>9</xdr:col>
      <xdr:colOff>152400</xdr:colOff>
      <xdr:row>33</xdr:row>
      <xdr:rowOff>60960</xdr:rowOff>
    </xdr:to>
    <xdr:sp macro="" textlink="">
      <xdr:nvSpPr>
        <xdr:cNvPr id="40" name="Freihandform 39">
          <a:extLst>
            <a:ext uri="{FF2B5EF4-FFF2-40B4-BE49-F238E27FC236}">
              <a16:creationId xmlns:a16="http://schemas.microsoft.com/office/drawing/2014/main" id="{00000000-0008-0000-1500-000028000000}"/>
            </a:ext>
          </a:extLst>
        </xdr:cNvPr>
        <xdr:cNvSpPr/>
      </xdr:nvSpPr>
      <xdr:spPr>
        <a:xfrm>
          <a:off x="1007745" y="3814565"/>
          <a:ext cx="8669655" cy="2685295"/>
        </a:xfrm>
        <a:custGeom>
          <a:avLst/>
          <a:gdLst>
            <a:gd name="connsiteX0" fmla="*/ 0 w 7934325"/>
            <a:gd name="connsiteY0" fmla="*/ 2441455 h 2460161"/>
            <a:gd name="connsiteX1" fmla="*/ 609600 w 7934325"/>
            <a:gd name="connsiteY1" fmla="*/ 2450980 h 2460161"/>
            <a:gd name="connsiteX2" fmla="*/ 1171575 w 7934325"/>
            <a:gd name="connsiteY2" fmla="*/ 2327155 h 2460161"/>
            <a:gd name="connsiteX3" fmla="*/ 1562100 w 7934325"/>
            <a:gd name="connsiteY3" fmla="*/ 2098555 h 2460161"/>
            <a:gd name="connsiteX4" fmla="*/ 1828800 w 7934325"/>
            <a:gd name="connsiteY4" fmla="*/ 1746130 h 2460161"/>
            <a:gd name="connsiteX5" fmla="*/ 2000250 w 7934325"/>
            <a:gd name="connsiteY5" fmla="*/ 1279405 h 2460161"/>
            <a:gd name="connsiteX6" fmla="*/ 2219325 w 7934325"/>
            <a:gd name="connsiteY6" fmla="*/ 631705 h 2460161"/>
            <a:gd name="connsiteX7" fmla="*/ 2447925 w 7934325"/>
            <a:gd name="connsiteY7" fmla="*/ 298330 h 2460161"/>
            <a:gd name="connsiteX8" fmla="*/ 2724150 w 7934325"/>
            <a:gd name="connsiteY8" fmla="*/ 69730 h 2460161"/>
            <a:gd name="connsiteX9" fmla="*/ 2962275 w 7934325"/>
            <a:gd name="connsiteY9" fmla="*/ 3055 h 2460161"/>
            <a:gd name="connsiteX10" fmla="*/ 3209925 w 7934325"/>
            <a:gd name="connsiteY10" fmla="*/ 22105 h 2460161"/>
            <a:gd name="connsiteX11" fmla="*/ 3524250 w 7934325"/>
            <a:gd name="connsiteY11" fmla="*/ 117355 h 2460161"/>
            <a:gd name="connsiteX12" fmla="*/ 3990975 w 7934325"/>
            <a:gd name="connsiteY12" fmla="*/ 288805 h 2460161"/>
            <a:gd name="connsiteX13" fmla="*/ 4457700 w 7934325"/>
            <a:gd name="connsiteY13" fmla="*/ 479305 h 2460161"/>
            <a:gd name="connsiteX14" fmla="*/ 7934325 w 7934325"/>
            <a:gd name="connsiteY14" fmla="*/ 2327155 h 246016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Lst>
          <a:rect l="l" t="t" r="r" b="b"/>
          <a:pathLst>
            <a:path w="7934325" h="2460161">
              <a:moveTo>
                <a:pt x="0" y="2441455"/>
              </a:moveTo>
              <a:cubicBezTo>
                <a:pt x="207169" y="2455742"/>
                <a:pt x="414338" y="2470030"/>
                <a:pt x="609600" y="2450980"/>
              </a:cubicBezTo>
              <a:cubicBezTo>
                <a:pt x="804862" y="2431930"/>
                <a:pt x="1012825" y="2385892"/>
                <a:pt x="1171575" y="2327155"/>
              </a:cubicBezTo>
              <a:cubicBezTo>
                <a:pt x="1330325" y="2268418"/>
                <a:pt x="1452563" y="2195392"/>
                <a:pt x="1562100" y="2098555"/>
              </a:cubicBezTo>
              <a:cubicBezTo>
                <a:pt x="1671637" y="2001718"/>
                <a:pt x="1755775" y="1882655"/>
                <a:pt x="1828800" y="1746130"/>
              </a:cubicBezTo>
              <a:cubicBezTo>
                <a:pt x="1901825" y="1609605"/>
                <a:pt x="1935163" y="1465142"/>
                <a:pt x="2000250" y="1279405"/>
              </a:cubicBezTo>
              <a:cubicBezTo>
                <a:pt x="2065337" y="1093668"/>
                <a:pt x="2144713" y="795217"/>
                <a:pt x="2219325" y="631705"/>
              </a:cubicBezTo>
              <a:cubicBezTo>
                <a:pt x="2293937" y="468193"/>
                <a:pt x="2363788" y="391992"/>
                <a:pt x="2447925" y="298330"/>
              </a:cubicBezTo>
              <a:cubicBezTo>
                <a:pt x="2532062" y="204668"/>
                <a:pt x="2638425" y="118942"/>
                <a:pt x="2724150" y="69730"/>
              </a:cubicBezTo>
              <a:cubicBezTo>
                <a:pt x="2809875" y="20518"/>
                <a:pt x="2881313" y="10992"/>
                <a:pt x="2962275" y="3055"/>
              </a:cubicBezTo>
              <a:cubicBezTo>
                <a:pt x="3043237" y="-4882"/>
                <a:pt x="3116263" y="3055"/>
                <a:pt x="3209925" y="22105"/>
              </a:cubicBezTo>
              <a:cubicBezTo>
                <a:pt x="3303587" y="41155"/>
                <a:pt x="3394075" y="72905"/>
                <a:pt x="3524250" y="117355"/>
              </a:cubicBezTo>
              <a:cubicBezTo>
                <a:pt x="3654425" y="161805"/>
                <a:pt x="3835400" y="228480"/>
                <a:pt x="3990975" y="288805"/>
              </a:cubicBezTo>
              <a:cubicBezTo>
                <a:pt x="4146550" y="349130"/>
                <a:pt x="3800475" y="139580"/>
                <a:pt x="4457700" y="479305"/>
              </a:cubicBezTo>
              <a:cubicBezTo>
                <a:pt x="5114925" y="819030"/>
                <a:pt x="6524625" y="1573092"/>
                <a:pt x="7934325" y="2327155"/>
              </a:cubicBezTo>
            </a:path>
          </a:pathLst>
        </a:custGeom>
        <a:ln>
          <a:solidFill>
            <a:schemeClr val="accent3">
              <a:alpha val="50000"/>
            </a:schemeClr>
          </a:solidFill>
        </a:ln>
      </xdr:spPr>
      <xdr:style>
        <a:lnRef idx="3">
          <a:schemeClr val="accent3"/>
        </a:lnRef>
        <a:fillRef idx="0">
          <a:schemeClr val="accent3"/>
        </a:fillRef>
        <a:effectRef idx="2">
          <a:schemeClr val="accent3"/>
        </a:effectRef>
        <a:fontRef idx="minor">
          <a:schemeClr val="tx1"/>
        </a:fontRef>
      </xdr:style>
      <xdr:txBody>
        <a:bodyPr vertOverflow="clip" horzOverflow="clip" rtlCol="0" anchor="t"/>
        <a:lstStyle/>
        <a:p>
          <a:pPr algn="l"/>
          <a:endParaRPr lang="de-CH" sz="1100"/>
        </a:p>
      </xdr:txBody>
    </xdr:sp>
    <xdr:clientData/>
  </xdr:twoCellAnchor>
  <xdr:twoCellAnchor editAs="oneCell">
    <xdr:from>
      <xdr:col>8</xdr:col>
      <xdr:colOff>1727743</xdr:colOff>
      <xdr:row>19</xdr:row>
      <xdr:rowOff>130717</xdr:rowOff>
    </xdr:from>
    <xdr:to>
      <xdr:col>12</xdr:col>
      <xdr:colOff>209550</xdr:colOff>
      <xdr:row>21</xdr:row>
      <xdr:rowOff>29517</xdr:rowOff>
    </xdr:to>
    <xdr:sp macro="" textlink="' '!A522">
      <xdr:nvSpPr>
        <xdr:cNvPr id="41" name="Textfeld 40">
          <a:extLst>
            <a:ext uri="{FF2B5EF4-FFF2-40B4-BE49-F238E27FC236}">
              <a16:creationId xmlns:a16="http://schemas.microsoft.com/office/drawing/2014/main" id="{00000000-0008-0000-1500-000029000000}"/>
            </a:ext>
          </a:extLst>
        </xdr:cNvPr>
        <xdr:cNvSpPr txBox="1"/>
      </xdr:nvSpPr>
      <xdr:spPr>
        <a:xfrm>
          <a:off x="9469663" y="3963577"/>
          <a:ext cx="129358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marL="0" indent="0" algn="l"/>
          <a:fld id="{A03088AD-197A-481C-9F14-6373EC178665}" type="TxLink">
            <a:rPr lang="en-US" sz="1100" b="1" i="0" u="none" strike="noStrike">
              <a:solidFill>
                <a:schemeClr val="accent2"/>
              </a:solidFill>
              <a:latin typeface="Calibri"/>
              <a:ea typeface="+mn-ea"/>
              <a:cs typeface="+mn-cs"/>
            </a:rPr>
            <a:pPr marL="0" indent="0" algn="l"/>
            <a:t>Chiffre d'affaire</a:t>
          </a:fld>
          <a:endParaRPr lang="de-CH" sz="1100" b="1" i="0" u="none" strike="noStrike">
            <a:solidFill>
              <a:schemeClr val="accent2"/>
            </a:solidFill>
            <a:latin typeface="Calibri"/>
            <a:ea typeface="+mn-ea"/>
            <a:cs typeface="+mn-cs"/>
          </a:endParaRPr>
        </a:p>
      </xdr:txBody>
    </xdr:sp>
    <xdr:clientData/>
  </xdr:twoCellAnchor>
  <xdr:twoCellAnchor editAs="oneCell">
    <xdr:from>
      <xdr:col>8</xdr:col>
      <xdr:colOff>1670593</xdr:colOff>
      <xdr:row>33</xdr:row>
      <xdr:rowOff>20227</xdr:rowOff>
    </xdr:from>
    <xdr:to>
      <xdr:col>12</xdr:col>
      <xdr:colOff>152400</xdr:colOff>
      <xdr:row>34</xdr:row>
      <xdr:rowOff>101907</xdr:rowOff>
    </xdr:to>
    <xdr:sp macro="" textlink="' '!A523">
      <xdr:nvSpPr>
        <xdr:cNvPr id="42" name="Textfeld 41">
          <a:extLst>
            <a:ext uri="{FF2B5EF4-FFF2-40B4-BE49-F238E27FC236}">
              <a16:creationId xmlns:a16="http://schemas.microsoft.com/office/drawing/2014/main" id="{00000000-0008-0000-1500-00002A000000}"/>
            </a:ext>
          </a:extLst>
        </xdr:cNvPr>
        <xdr:cNvSpPr txBox="1"/>
      </xdr:nvSpPr>
      <xdr:spPr>
        <a:xfrm>
          <a:off x="9412513" y="6459127"/>
          <a:ext cx="129358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marL="0" indent="0" algn="l"/>
          <a:fld id="{10C6B1B9-997D-440C-A5D7-F1FC69DEC8DE}" type="TxLink">
            <a:rPr lang="en-US" sz="1100" b="1" i="0" u="none" strike="noStrike">
              <a:solidFill>
                <a:schemeClr val="accent3">
                  <a:lumMod val="50000"/>
                </a:schemeClr>
              </a:solidFill>
              <a:latin typeface="Calibri"/>
              <a:ea typeface="+mn-ea"/>
              <a:cs typeface="+mn-cs"/>
            </a:rPr>
            <a:pPr marL="0" indent="0" algn="l"/>
            <a:t>Bénéfice</a:t>
          </a:fld>
          <a:endParaRPr lang="de-CH" sz="1100" b="1" i="0" u="none" strike="noStrike">
            <a:solidFill>
              <a:schemeClr val="accent3">
                <a:lumMod val="50000"/>
              </a:schemeClr>
            </a:solidFill>
            <a:latin typeface="Calibri"/>
            <a:ea typeface="+mn-ea"/>
            <a:cs typeface="+mn-cs"/>
          </a:endParaRPr>
        </a:p>
      </xdr:txBody>
    </xdr:sp>
    <xdr:clientData/>
  </xdr:twoCellAnchor>
  <xdr:twoCellAnchor editAs="oneCell">
    <xdr:from>
      <xdr:col>7</xdr:col>
      <xdr:colOff>289468</xdr:colOff>
      <xdr:row>33</xdr:row>
      <xdr:rowOff>1177</xdr:rowOff>
    </xdr:from>
    <xdr:to>
      <xdr:col>8</xdr:col>
      <xdr:colOff>1038225</xdr:colOff>
      <xdr:row>34</xdr:row>
      <xdr:rowOff>82857</xdr:rowOff>
    </xdr:to>
    <xdr:sp macro="" textlink="' '!A524">
      <xdr:nvSpPr>
        <xdr:cNvPr id="43" name="Textfeld 42">
          <a:extLst>
            <a:ext uri="{FF2B5EF4-FFF2-40B4-BE49-F238E27FC236}">
              <a16:creationId xmlns:a16="http://schemas.microsoft.com/office/drawing/2014/main" id="{00000000-0008-0000-1500-00002B000000}"/>
            </a:ext>
          </a:extLst>
        </xdr:cNvPr>
        <xdr:cNvSpPr txBox="1"/>
      </xdr:nvSpPr>
      <xdr:spPr>
        <a:xfrm>
          <a:off x="7551328" y="6440077"/>
          <a:ext cx="122881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marL="0" indent="0" algn="l"/>
          <a:fld id="{8EE73E0B-D65A-4175-B28D-3EA8860BD9B4}" type="TxLink">
            <a:rPr lang="en-US" sz="1100" b="1" i="0" u="none" strike="noStrike">
              <a:solidFill>
                <a:schemeClr val="accent6">
                  <a:lumMod val="75000"/>
                </a:schemeClr>
              </a:solidFill>
              <a:latin typeface="Calibri"/>
              <a:ea typeface="+mn-ea"/>
              <a:cs typeface="+mn-cs"/>
            </a:rPr>
            <a:pPr marL="0" indent="0" algn="l"/>
            <a:t>Taux bénéfice</a:t>
          </a:fld>
          <a:endParaRPr lang="de-CH" sz="1100" b="1" i="0" u="none" strike="noStrike">
            <a:solidFill>
              <a:schemeClr val="accent6">
                <a:lumMod val="75000"/>
              </a:schemeClr>
            </a:solidFill>
            <a:latin typeface="Calibri"/>
            <a:ea typeface="+mn-ea"/>
            <a:cs typeface="+mn-cs"/>
          </a:endParaRPr>
        </a:p>
      </xdr:txBody>
    </xdr:sp>
    <xdr:clientData/>
  </xdr:twoCellAnchor>
  <xdr:twoCellAnchor>
    <xdr:from>
      <xdr:col>2</xdr:col>
      <xdr:colOff>275656</xdr:colOff>
      <xdr:row>3</xdr:row>
      <xdr:rowOff>142875</xdr:rowOff>
    </xdr:from>
    <xdr:to>
      <xdr:col>9</xdr:col>
      <xdr:colOff>372044</xdr:colOff>
      <xdr:row>32</xdr:row>
      <xdr:rowOff>66675</xdr:rowOff>
    </xdr:to>
    <xdr:cxnSp macro="">
      <xdr:nvCxnSpPr>
        <xdr:cNvPr id="44" name="Gewinkelte Verbindung 43">
          <a:extLst>
            <a:ext uri="{FF2B5EF4-FFF2-40B4-BE49-F238E27FC236}">
              <a16:creationId xmlns:a16="http://schemas.microsoft.com/office/drawing/2014/main" id="{00000000-0008-0000-1500-00002C000000}"/>
            </a:ext>
          </a:extLst>
        </xdr:cNvPr>
        <xdr:cNvCxnSpPr/>
      </xdr:nvCxnSpPr>
      <xdr:spPr>
        <a:xfrm>
          <a:off x="875731" y="1057275"/>
          <a:ext cx="8764138" cy="5448300"/>
        </a:xfrm>
        <a:prstGeom prst="bentConnector3">
          <a:avLst>
            <a:gd name="adj1" fmla="val 0"/>
          </a:avLst>
        </a:prstGeom>
        <a:ln>
          <a:headEnd type="arrow" w="med" len="med"/>
          <a:tailEnd type="arrow" w="med" len="med"/>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3</xdr:col>
      <xdr:colOff>324917</xdr:colOff>
      <xdr:row>2</xdr:row>
      <xdr:rowOff>90941</xdr:rowOff>
    </xdr:from>
    <xdr:to>
      <xdr:col>4</xdr:col>
      <xdr:colOff>770678</xdr:colOff>
      <xdr:row>4</xdr:row>
      <xdr:rowOff>66675</xdr:rowOff>
    </xdr:to>
    <xdr:sp macro="" textlink="' '!A527">
      <xdr:nvSpPr>
        <xdr:cNvPr id="45" name="Textfeld 44">
          <a:extLst>
            <a:ext uri="{FF2B5EF4-FFF2-40B4-BE49-F238E27FC236}">
              <a16:creationId xmlns:a16="http://schemas.microsoft.com/office/drawing/2014/main" id="{00000000-0008-0000-1500-00002D000000}"/>
            </a:ext>
          </a:extLst>
        </xdr:cNvPr>
        <xdr:cNvSpPr txBox="1"/>
      </xdr:nvSpPr>
      <xdr:spPr>
        <a:xfrm>
          <a:off x="2858567" y="910091"/>
          <a:ext cx="1226811" cy="2614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965EF21E-D848-4B0B-BCA1-E0A87A0C7038}" type="TxLink">
            <a:rPr lang="en-US" sz="1600" b="0" i="0" u="none" strike="noStrike">
              <a:solidFill>
                <a:schemeClr val="accent3">
                  <a:lumMod val="50000"/>
                </a:schemeClr>
              </a:solidFill>
              <a:latin typeface="Calibri"/>
              <a:ea typeface="+mn-ea"/>
              <a:cs typeface="+mn-cs"/>
            </a:rPr>
            <a:pPr marL="0" indent="0" algn="ctr"/>
            <a:t>Croissance</a:t>
          </a:fld>
          <a:endParaRPr lang="de-CH" sz="1600" b="0" i="0" u="none" strike="noStrike">
            <a:solidFill>
              <a:schemeClr val="accent3">
                <a:lumMod val="50000"/>
              </a:schemeClr>
            </a:solidFill>
            <a:latin typeface="Calibri"/>
            <a:ea typeface="+mn-ea"/>
            <a:cs typeface="+mn-cs"/>
          </a:endParaRPr>
        </a:p>
      </xdr:txBody>
    </xdr:sp>
    <xdr:clientData/>
  </xdr:twoCellAnchor>
  <xdr:twoCellAnchor editAs="oneCell">
    <xdr:from>
      <xdr:col>5</xdr:col>
      <xdr:colOff>424929</xdr:colOff>
      <xdr:row>2</xdr:row>
      <xdr:rowOff>90941</xdr:rowOff>
    </xdr:from>
    <xdr:to>
      <xdr:col>5</xdr:col>
      <xdr:colOff>1651740</xdr:colOff>
      <xdr:row>4</xdr:row>
      <xdr:rowOff>66675</xdr:rowOff>
    </xdr:to>
    <xdr:sp macro="" textlink="' '!A528">
      <xdr:nvSpPr>
        <xdr:cNvPr id="46" name="Textfeld 45">
          <a:extLst>
            <a:ext uri="{FF2B5EF4-FFF2-40B4-BE49-F238E27FC236}">
              <a16:creationId xmlns:a16="http://schemas.microsoft.com/office/drawing/2014/main" id="{00000000-0008-0000-1500-00002E000000}"/>
            </a:ext>
          </a:extLst>
        </xdr:cNvPr>
        <xdr:cNvSpPr txBox="1"/>
      </xdr:nvSpPr>
      <xdr:spPr>
        <a:xfrm>
          <a:off x="4568304" y="910091"/>
          <a:ext cx="1226811" cy="2614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950FF66C-195B-48D6-9BCE-69BFCE6B947F}" type="TxLink">
            <a:rPr lang="en-US" sz="1600" b="0" i="0" u="none" strike="noStrike">
              <a:solidFill>
                <a:schemeClr val="accent3">
                  <a:lumMod val="50000"/>
                </a:schemeClr>
              </a:solidFill>
              <a:latin typeface="Calibri"/>
              <a:ea typeface="+mn-ea"/>
              <a:cs typeface="+mn-cs"/>
            </a:rPr>
            <a:pPr marL="0" indent="0" algn="ctr"/>
            <a:t>Maturité</a:t>
          </a:fld>
          <a:endParaRPr lang="de-CH" sz="1600" b="0" i="0" u="none" strike="noStrike">
            <a:solidFill>
              <a:schemeClr val="accent3">
                <a:lumMod val="50000"/>
              </a:schemeClr>
            </a:solidFill>
            <a:latin typeface="Calibri"/>
            <a:ea typeface="+mn-ea"/>
            <a:cs typeface="+mn-cs"/>
          </a:endParaRPr>
        </a:p>
      </xdr:txBody>
    </xdr:sp>
    <xdr:clientData/>
  </xdr:twoCellAnchor>
  <xdr:twoCellAnchor editAs="oneCell">
    <xdr:from>
      <xdr:col>6</xdr:col>
      <xdr:colOff>20116</xdr:colOff>
      <xdr:row>2</xdr:row>
      <xdr:rowOff>90941</xdr:rowOff>
    </xdr:from>
    <xdr:to>
      <xdr:col>7</xdr:col>
      <xdr:colOff>437302</xdr:colOff>
      <xdr:row>4</xdr:row>
      <xdr:rowOff>66675</xdr:rowOff>
    </xdr:to>
    <xdr:sp macro="" textlink="' '!A529">
      <xdr:nvSpPr>
        <xdr:cNvPr id="47" name="Textfeld 46">
          <a:extLst>
            <a:ext uri="{FF2B5EF4-FFF2-40B4-BE49-F238E27FC236}">
              <a16:creationId xmlns:a16="http://schemas.microsoft.com/office/drawing/2014/main" id="{00000000-0008-0000-1500-00002F000000}"/>
            </a:ext>
          </a:extLst>
        </xdr:cNvPr>
        <xdr:cNvSpPr txBox="1"/>
      </xdr:nvSpPr>
      <xdr:spPr>
        <a:xfrm>
          <a:off x="6278041" y="910091"/>
          <a:ext cx="1226811" cy="2614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686B8BA4-003D-4DF5-B5FD-8E302CBC3AC3}" type="TxLink">
            <a:rPr lang="en-US" sz="1600" b="0" i="0" u="none" strike="noStrike">
              <a:solidFill>
                <a:schemeClr val="accent3">
                  <a:lumMod val="50000"/>
                </a:schemeClr>
              </a:solidFill>
              <a:latin typeface="Calibri"/>
              <a:ea typeface="+mn-ea"/>
              <a:cs typeface="+mn-cs"/>
            </a:rPr>
            <a:pPr marL="0" indent="0" algn="ctr"/>
            <a:t>Saturation</a:t>
          </a:fld>
          <a:endParaRPr lang="de-CH" sz="1600" b="0" i="0" u="none" strike="noStrike">
            <a:solidFill>
              <a:schemeClr val="accent3">
                <a:lumMod val="50000"/>
              </a:schemeClr>
            </a:solidFill>
            <a:latin typeface="Calibri"/>
            <a:ea typeface="+mn-ea"/>
            <a:cs typeface="+mn-cs"/>
          </a:endParaRPr>
        </a:p>
      </xdr:txBody>
    </xdr:sp>
    <xdr:clientData/>
  </xdr:twoCellAnchor>
  <xdr:twoCellAnchor editAs="oneCell">
    <xdr:from>
      <xdr:col>8</xdr:col>
      <xdr:colOff>453504</xdr:colOff>
      <xdr:row>2</xdr:row>
      <xdr:rowOff>90941</xdr:rowOff>
    </xdr:from>
    <xdr:to>
      <xdr:col>8</xdr:col>
      <xdr:colOff>1680315</xdr:colOff>
      <xdr:row>4</xdr:row>
      <xdr:rowOff>66675</xdr:rowOff>
    </xdr:to>
    <xdr:sp macro="" textlink="' '!A530">
      <xdr:nvSpPr>
        <xdr:cNvPr id="48" name="Textfeld 47">
          <a:extLst>
            <a:ext uri="{FF2B5EF4-FFF2-40B4-BE49-F238E27FC236}">
              <a16:creationId xmlns:a16="http://schemas.microsoft.com/office/drawing/2014/main" id="{00000000-0008-0000-1500-000030000000}"/>
            </a:ext>
          </a:extLst>
        </xdr:cNvPr>
        <xdr:cNvSpPr txBox="1"/>
      </xdr:nvSpPr>
      <xdr:spPr>
        <a:xfrm>
          <a:off x="7987779" y="910091"/>
          <a:ext cx="1226811" cy="2614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2232CD95-B800-4E16-BE23-68B1B7614044}" type="TxLink">
            <a:rPr lang="en-US" sz="1600" b="0" i="0" u="none" strike="noStrike">
              <a:solidFill>
                <a:schemeClr val="accent3">
                  <a:lumMod val="50000"/>
                </a:schemeClr>
              </a:solidFill>
              <a:latin typeface="Calibri"/>
              <a:ea typeface="+mn-ea"/>
              <a:cs typeface="+mn-cs"/>
            </a:rPr>
            <a:pPr marL="0" indent="0" algn="ctr"/>
            <a:t>Déclin</a:t>
          </a:fld>
          <a:endParaRPr lang="de-CH" sz="1600" b="0" i="0" u="none" strike="noStrike">
            <a:solidFill>
              <a:schemeClr val="accent3">
                <a:lumMod val="50000"/>
              </a:schemeClr>
            </a:solidFill>
            <a:latin typeface="Calibri"/>
            <a:ea typeface="+mn-ea"/>
            <a:cs typeface="+mn-cs"/>
          </a:endParaRPr>
        </a:p>
      </xdr:txBody>
    </xdr:sp>
    <xdr:clientData/>
  </xdr:twoCellAnchor>
  <xdr:twoCellAnchor editAs="oneCell">
    <xdr:from>
      <xdr:col>2</xdr:col>
      <xdr:colOff>933450</xdr:colOff>
      <xdr:row>15</xdr:row>
      <xdr:rowOff>19050</xdr:rowOff>
    </xdr:from>
    <xdr:to>
      <xdr:col>3</xdr:col>
      <xdr:colOff>76200</xdr:colOff>
      <xdr:row>20</xdr:row>
      <xdr:rowOff>142875</xdr:rowOff>
    </xdr:to>
    <xdr:sp macro="" textlink="Portfolio!C34">
      <xdr:nvSpPr>
        <xdr:cNvPr id="49" name="Ellipse 48">
          <a:extLst>
            <a:ext uri="{FF2B5EF4-FFF2-40B4-BE49-F238E27FC236}">
              <a16:creationId xmlns:a16="http://schemas.microsoft.com/office/drawing/2014/main" id="{00000000-0008-0000-1500-000031000000}"/>
            </a:ext>
          </a:extLst>
        </xdr:cNvPr>
        <xdr:cNvSpPr/>
      </xdr:nvSpPr>
      <xdr:spPr>
        <a:xfrm>
          <a:off x="1533525" y="3219450"/>
          <a:ext cx="1076325" cy="1076325"/>
        </a:xfrm>
        <a:prstGeom prst="ellipse">
          <a:avLst/>
        </a:prstGeom>
        <a:gradFill>
          <a:gsLst>
            <a:gs pos="0">
              <a:schemeClr val="accent1">
                <a:tint val="50000"/>
                <a:satMod val="300000"/>
                <a:alpha val="60000"/>
              </a:schemeClr>
            </a:gs>
            <a:gs pos="35000">
              <a:schemeClr val="accent1">
                <a:tint val="37000"/>
                <a:satMod val="300000"/>
              </a:schemeClr>
            </a:gs>
            <a:gs pos="100000">
              <a:schemeClr val="accent1">
                <a:tint val="15000"/>
                <a:satMod val="350000"/>
              </a:schemeClr>
            </a:gs>
          </a:gsLst>
        </a:gradFill>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fld id="{04E051DE-2092-4004-A0E4-835237853F69}" type="TxLink">
            <a:rPr lang="en-US" sz="1100" b="0" i="0" u="none" strike="noStrike" baseline="0">
              <a:solidFill>
                <a:srgbClr val="000000"/>
              </a:solidFill>
              <a:latin typeface="Calibri"/>
            </a:rPr>
            <a:pPr algn="ctr"/>
            <a:t>Product 1</a:t>
          </a:fld>
          <a:endParaRPr lang="de-CH" sz="1100" baseline="0"/>
        </a:p>
      </xdr:txBody>
    </xdr:sp>
    <xdr:clientData fLocksWithSheet="0"/>
  </xdr:twoCellAnchor>
  <xdr:twoCellAnchor editAs="oneCell">
    <xdr:from>
      <xdr:col>8</xdr:col>
      <xdr:colOff>342900</xdr:colOff>
      <xdr:row>23</xdr:row>
      <xdr:rowOff>161925</xdr:rowOff>
    </xdr:from>
    <xdr:to>
      <xdr:col>8</xdr:col>
      <xdr:colOff>1419225</xdr:colOff>
      <xdr:row>29</xdr:row>
      <xdr:rowOff>95250</xdr:rowOff>
    </xdr:to>
    <xdr:sp macro="" textlink="Portfolio!C35">
      <xdr:nvSpPr>
        <xdr:cNvPr id="50" name="Ellipse 49">
          <a:extLst>
            <a:ext uri="{FF2B5EF4-FFF2-40B4-BE49-F238E27FC236}">
              <a16:creationId xmlns:a16="http://schemas.microsoft.com/office/drawing/2014/main" id="{00000000-0008-0000-1500-000032000000}"/>
            </a:ext>
          </a:extLst>
        </xdr:cNvPr>
        <xdr:cNvSpPr/>
      </xdr:nvSpPr>
      <xdr:spPr>
        <a:xfrm>
          <a:off x="7877175" y="4886325"/>
          <a:ext cx="1076325" cy="1076325"/>
        </a:xfrm>
        <a:prstGeom prst="ellipse">
          <a:avLst/>
        </a:prstGeom>
        <a:gradFill>
          <a:gsLst>
            <a:gs pos="0">
              <a:schemeClr val="accent1">
                <a:tint val="50000"/>
                <a:satMod val="300000"/>
                <a:alpha val="60000"/>
              </a:schemeClr>
            </a:gs>
            <a:gs pos="35000">
              <a:schemeClr val="accent1">
                <a:tint val="37000"/>
                <a:satMod val="300000"/>
              </a:schemeClr>
            </a:gs>
            <a:gs pos="100000">
              <a:schemeClr val="accent1">
                <a:tint val="15000"/>
                <a:satMod val="350000"/>
              </a:schemeClr>
            </a:gs>
          </a:gsLst>
        </a:gradFill>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fld id="{5A941641-3C00-4239-9937-128712ED3D30}" type="TxLink">
            <a:rPr lang="en-US" sz="1100" b="0" i="0" u="none" strike="noStrike" baseline="0">
              <a:solidFill>
                <a:srgbClr val="000000"/>
              </a:solidFill>
              <a:latin typeface="Calibri"/>
            </a:rPr>
            <a:pPr algn="ctr"/>
            <a:t>Product 2</a:t>
          </a:fld>
          <a:endParaRPr lang="de-CH" sz="1100" baseline="0"/>
        </a:p>
      </xdr:txBody>
    </xdr:sp>
    <xdr:clientData fLocksWithSheet="0"/>
  </xdr:twoCellAnchor>
  <xdr:twoCellAnchor editAs="oneCell">
    <xdr:from>
      <xdr:col>5</xdr:col>
      <xdr:colOff>1047750</xdr:colOff>
      <xdr:row>14</xdr:row>
      <xdr:rowOff>123825</xdr:rowOff>
    </xdr:from>
    <xdr:to>
      <xdr:col>6</xdr:col>
      <xdr:colOff>9525</xdr:colOff>
      <xdr:row>20</xdr:row>
      <xdr:rowOff>57150</xdr:rowOff>
    </xdr:to>
    <xdr:sp macro="" textlink="Portfolio!C36">
      <xdr:nvSpPr>
        <xdr:cNvPr id="51" name="Ellipse 50">
          <a:extLst>
            <a:ext uri="{FF2B5EF4-FFF2-40B4-BE49-F238E27FC236}">
              <a16:creationId xmlns:a16="http://schemas.microsoft.com/office/drawing/2014/main" id="{00000000-0008-0000-1500-000033000000}"/>
            </a:ext>
          </a:extLst>
        </xdr:cNvPr>
        <xdr:cNvSpPr/>
      </xdr:nvSpPr>
      <xdr:spPr>
        <a:xfrm>
          <a:off x="5191125" y="3133725"/>
          <a:ext cx="1076325" cy="1076325"/>
        </a:xfrm>
        <a:prstGeom prst="ellipse">
          <a:avLst/>
        </a:prstGeom>
        <a:gradFill>
          <a:gsLst>
            <a:gs pos="0">
              <a:schemeClr val="accent1">
                <a:tint val="50000"/>
                <a:satMod val="300000"/>
                <a:alpha val="60000"/>
              </a:schemeClr>
            </a:gs>
            <a:gs pos="35000">
              <a:schemeClr val="accent1">
                <a:tint val="37000"/>
                <a:satMod val="300000"/>
              </a:schemeClr>
            </a:gs>
            <a:gs pos="100000">
              <a:schemeClr val="accent1">
                <a:tint val="15000"/>
                <a:satMod val="350000"/>
              </a:schemeClr>
            </a:gs>
          </a:gsLst>
        </a:gradFill>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fld id="{227D0893-0B46-48E2-912B-5AB89C5B83BF}" type="TxLink">
            <a:rPr lang="en-US" sz="1100" b="0" i="0" u="none" strike="noStrike" baseline="0">
              <a:solidFill>
                <a:srgbClr val="000000"/>
              </a:solidFill>
              <a:latin typeface="Calibri"/>
            </a:rPr>
            <a:pPr algn="ctr"/>
            <a:t> </a:t>
          </a:fld>
          <a:endParaRPr lang="de-CH" sz="1100" baseline="0"/>
        </a:p>
      </xdr:txBody>
    </xdr:sp>
    <xdr:clientData fLocksWithSheet="0"/>
  </xdr:twoCellAnchor>
  <xdr:twoCellAnchor editAs="oneCell">
    <xdr:from>
      <xdr:col>6</xdr:col>
      <xdr:colOff>110490</xdr:colOff>
      <xdr:row>6</xdr:row>
      <xdr:rowOff>118110</xdr:rowOff>
    </xdr:from>
    <xdr:to>
      <xdr:col>7</xdr:col>
      <xdr:colOff>390525</xdr:colOff>
      <xdr:row>12</xdr:row>
      <xdr:rowOff>59055</xdr:rowOff>
    </xdr:to>
    <xdr:sp macro="" textlink="Portfolio!C34">
      <xdr:nvSpPr>
        <xdr:cNvPr id="52" name="Ellipse 51">
          <a:extLst>
            <a:ext uri="{FF2B5EF4-FFF2-40B4-BE49-F238E27FC236}">
              <a16:creationId xmlns:a16="http://schemas.microsoft.com/office/drawing/2014/main" id="{00000000-0008-0000-1500-000034000000}"/>
            </a:ext>
          </a:extLst>
        </xdr:cNvPr>
        <xdr:cNvSpPr/>
      </xdr:nvSpPr>
      <xdr:spPr>
        <a:xfrm>
          <a:off x="6541770" y="1573530"/>
          <a:ext cx="1110615" cy="1038225"/>
        </a:xfrm>
        <a:prstGeom prst="ellipse">
          <a:avLst/>
        </a:prstGeom>
        <a:gradFill>
          <a:gsLst>
            <a:gs pos="0">
              <a:schemeClr val="accent1">
                <a:tint val="50000"/>
                <a:satMod val="300000"/>
                <a:alpha val="60000"/>
              </a:schemeClr>
            </a:gs>
            <a:gs pos="35000">
              <a:schemeClr val="accent1">
                <a:tint val="37000"/>
                <a:satMod val="300000"/>
              </a:schemeClr>
            </a:gs>
            <a:gs pos="100000">
              <a:schemeClr val="accent1">
                <a:tint val="15000"/>
                <a:satMod val="350000"/>
              </a:schemeClr>
            </a:gs>
          </a:gsLst>
        </a:gradFill>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fld id="{E5E22587-766A-462A-B688-1B89C284CFF4}" type="TxLink">
            <a:rPr lang="en-US" sz="1100" b="0" i="0" u="none" strike="noStrike" baseline="0">
              <a:solidFill>
                <a:srgbClr val="000000"/>
              </a:solidFill>
              <a:latin typeface="Calibri"/>
            </a:rPr>
            <a:pPr algn="ctr"/>
            <a:t>Product 1</a:t>
          </a:fld>
          <a:endParaRPr lang="de-CH" sz="1100" baseline="0"/>
        </a:p>
      </xdr:txBody>
    </xdr:sp>
    <xdr:clientData fLocksWithSheet="0"/>
  </xdr:twoCellAnchor>
  <xdr:twoCellAnchor editAs="oneCell">
    <xdr:from>
      <xdr:col>4</xdr:col>
      <xdr:colOff>104775</xdr:colOff>
      <xdr:row>23</xdr:row>
      <xdr:rowOff>114300</xdr:rowOff>
    </xdr:from>
    <xdr:to>
      <xdr:col>5</xdr:col>
      <xdr:colOff>352425</xdr:colOff>
      <xdr:row>29</xdr:row>
      <xdr:rowOff>47625</xdr:rowOff>
    </xdr:to>
    <xdr:sp macro="" textlink="Portfolio!C38">
      <xdr:nvSpPr>
        <xdr:cNvPr id="53" name="Ellipse 52">
          <a:extLst>
            <a:ext uri="{FF2B5EF4-FFF2-40B4-BE49-F238E27FC236}">
              <a16:creationId xmlns:a16="http://schemas.microsoft.com/office/drawing/2014/main" id="{00000000-0008-0000-1500-000035000000}"/>
            </a:ext>
          </a:extLst>
        </xdr:cNvPr>
        <xdr:cNvSpPr/>
      </xdr:nvSpPr>
      <xdr:spPr>
        <a:xfrm>
          <a:off x="3419475" y="4838700"/>
          <a:ext cx="1076325" cy="1076325"/>
        </a:xfrm>
        <a:prstGeom prst="ellipse">
          <a:avLst/>
        </a:prstGeom>
        <a:gradFill>
          <a:gsLst>
            <a:gs pos="0">
              <a:schemeClr val="accent1">
                <a:tint val="50000"/>
                <a:satMod val="300000"/>
                <a:alpha val="60000"/>
              </a:schemeClr>
            </a:gs>
            <a:gs pos="35000">
              <a:schemeClr val="accent1">
                <a:tint val="37000"/>
                <a:satMod val="300000"/>
              </a:schemeClr>
            </a:gs>
            <a:gs pos="100000">
              <a:schemeClr val="accent1">
                <a:tint val="15000"/>
                <a:satMod val="350000"/>
              </a:schemeClr>
            </a:gs>
          </a:gsLst>
        </a:gradFill>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fld id="{4B547B31-64B5-4F61-B9A0-BA7EFA3E4FDD}" type="TxLink">
            <a:rPr lang="en-US" sz="1100" b="0" i="0" u="none" strike="noStrike" baseline="0">
              <a:solidFill>
                <a:srgbClr val="000000"/>
              </a:solidFill>
              <a:latin typeface="Calibri"/>
            </a:rPr>
            <a:pPr algn="ctr"/>
            <a:t> </a:t>
          </a:fld>
          <a:endParaRPr lang="de-CH" sz="1100" baseline="0"/>
        </a:p>
      </xdr:txBody>
    </xdr:sp>
    <xdr:clientData fLocksWithSheet="0"/>
  </xdr:twoCellAnchor>
  <xdr:twoCellAnchor editAs="oneCell">
    <xdr:from>
      <xdr:col>4</xdr:col>
      <xdr:colOff>203835</xdr:colOff>
      <xdr:row>9</xdr:row>
      <xdr:rowOff>49530</xdr:rowOff>
    </xdr:from>
    <xdr:to>
      <xdr:col>5</xdr:col>
      <xdr:colOff>445770</xdr:colOff>
      <xdr:row>14</xdr:row>
      <xdr:rowOff>165735</xdr:rowOff>
    </xdr:to>
    <xdr:sp macro="" textlink="Portfolio!C39">
      <xdr:nvSpPr>
        <xdr:cNvPr id="54" name="Ellipse 53">
          <a:extLst>
            <a:ext uri="{FF2B5EF4-FFF2-40B4-BE49-F238E27FC236}">
              <a16:creationId xmlns:a16="http://schemas.microsoft.com/office/drawing/2014/main" id="{00000000-0008-0000-1500-000036000000}"/>
            </a:ext>
          </a:extLst>
        </xdr:cNvPr>
        <xdr:cNvSpPr/>
      </xdr:nvSpPr>
      <xdr:spPr>
        <a:xfrm>
          <a:off x="3609975" y="2053590"/>
          <a:ext cx="1095375" cy="1030605"/>
        </a:xfrm>
        <a:prstGeom prst="ellipse">
          <a:avLst/>
        </a:prstGeom>
        <a:gradFill>
          <a:gsLst>
            <a:gs pos="0">
              <a:schemeClr val="accent1">
                <a:tint val="50000"/>
                <a:satMod val="300000"/>
                <a:alpha val="60000"/>
              </a:schemeClr>
            </a:gs>
            <a:gs pos="35000">
              <a:schemeClr val="accent1">
                <a:tint val="37000"/>
                <a:satMod val="300000"/>
              </a:schemeClr>
            </a:gs>
            <a:gs pos="100000">
              <a:schemeClr val="accent1">
                <a:tint val="15000"/>
                <a:satMod val="350000"/>
              </a:schemeClr>
            </a:gs>
          </a:gsLst>
        </a:gradFill>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fld id="{D7C18064-9D29-47C8-99B9-88CFDDB9C210}" type="TxLink">
            <a:rPr lang="en-US" sz="1100" b="0" i="0" u="none" strike="noStrike" baseline="0">
              <a:solidFill>
                <a:srgbClr val="000000"/>
              </a:solidFill>
              <a:latin typeface="Calibri"/>
            </a:rPr>
            <a:pPr algn="ctr"/>
            <a:t> </a:t>
          </a:fld>
          <a:endParaRPr lang="de-CH" sz="1100" baseline="0"/>
        </a:p>
      </xdr:txBody>
    </xdr:sp>
    <xdr:clientData fLocksWithSheet="0"/>
  </xdr:twoCellAnchor>
  <xdr:twoCellAnchor editAs="oneCell">
    <xdr:from>
      <xdr:col>2</xdr:col>
      <xdr:colOff>224151</xdr:colOff>
      <xdr:row>36</xdr:row>
      <xdr:rowOff>66675</xdr:rowOff>
    </xdr:from>
    <xdr:to>
      <xdr:col>2</xdr:col>
      <xdr:colOff>1300476</xdr:colOff>
      <xdr:row>42</xdr:row>
      <xdr:rowOff>0</xdr:rowOff>
    </xdr:to>
    <xdr:sp macro="" textlink="Portfolio!C40">
      <xdr:nvSpPr>
        <xdr:cNvPr id="55" name="Ellipse 54">
          <a:extLst>
            <a:ext uri="{FF2B5EF4-FFF2-40B4-BE49-F238E27FC236}">
              <a16:creationId xmlns:a16="http://schemas.microsoft.com/office/drawing/2014/main" id="{00000000-0008-0000-1500-000037000000}"/>
            </a:ext>
          </a:extLst>
        </xdr:cNvPr>
        <xdr:cNvSpPr/>
      </xdr:nvSpPr>
      <xdr:spPr>
        <a:xfrm>
          <a:off x="824226" y="7267575"/>
          <a:ext cx="1076325" cy="1076325"/>
        </a:xfrm>
        <a:prstGeom prst="ellipse">
          <a:avLst/>
        </a:prstGeom>
        <a:gradFill>
          <a:gsLst>
            <a:gs pos="0">
              <a:schemeClr val="accent1">
                <a:tint val="50000"/>
                <a:satMod val="300000"/>
                <a:alpha val="60000"/>
              </a:schemeClr>
            </a:gs>
            <a:gs pos="35000">
              <a:schemeClr val="accent1">
                <a:tint val="37000"/>
                <a:satMod val="300000"/>
              </a:schemeClr>
            </a:gs>
            <a:gs pos="100000">
              <a:schemeClr val="accent1">
                <a:tint val="15000"/>
                <a:satMod val="350000"/>
              </a:schemeClr>
            </a:gs>
          </a:gsLst>
        </a:gradFill>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fld id="{3B41D0D6-C310-4905-A1B9-2919EC8AA048}" type="TxLink">
            <a:rPr lang="en-US" sz="1100" b="0" i="0" u="none" strike="noStrike" baseline="0">
              <a:solidFill>
                <a:srgbClr val="000000"/>
              </a:solidFill>
              <a:latin typeface="Calibri"/>
            </a:rPr>
            <a:pPr algn="ctr"/>
            <a:t> </a:t>
          </a:fld>
          <a:endParaRPr lang="de-CH" sz="1100" baseline="0"/>
        </a:p>
      </xdr:txBody>
    </xdr:sp>
    <xdr:clientData fLocksWithSheet="0"/>
  </xdr:twoCellAnchor>
  <xdr:twoCellAnchor editAs="oneCell">
    <xdr:from>
      <xdr:col>2</xdr:col>
      <xdr:colOff>1424301</xdr:colOff>
      <xdr:row>36</xdr:row>
      <xdr:rowOff>85725</xdr:rowOff>
    </xdr:from>
    <xdr:to>
      <xdr:col>3</xdr:col>
      <xdr:colOff>567051</xdr:colOff>
      <xdr:row>42</xdr:row>
      <xdr:rowOff>19050</xdr:rowOff>
    </xdr:to>
    <xdr:sp macro="" textlink="Portfolio!C41">
      <xdr:nvSpPr>
        <xdr:cNvPr id="56" name="Ellipse 55">
          <a:extLst>
            <a:ext uri="{FF2B5EF4-FFF2-40B4-BE49-F238E27FC236}">
              <a16:creationId xmlns:a16="http://schemas.microsoft.com/office/drawing/2014/main" id="{00000000-0008-0000-1500-000038000000}"/>
            </a:ext>
          </a:extLst>
        </xdr:cNvPr>
        <xdr:cNvSpPr/>
      </xdr:nvSpPr>
      <xdr:spPr>
        <a:xfrm>
          <a:off x="2024376" y="7286625"/>
          <a:ext cx="1076325" cy="1076325"/>
        </a:xfrm>
        <a:prstGeom prst="ellipse">
          <a:avLst/>
        </a:prstGeom>
        <a:gradFill>
          <a:gsLst>
            <a:gs pos="0">
              <a:schemeClr val="accent1">
                <a:tint val="50000"/>
                <a:satMod val="300000"/>
                <a:alpha val="60000"/>
              </a:schemeClr>
            </a:gs>
            <a:gs pos="35000">
              <a:schemeClr val="accent1">
                <a:tint val="37000"/>
                <a:satMod val="300000"/>
              </a:schemeClr>
            </a:gs>
            <a:gs pos="100000">
              <a:schemeClr val="accent1">
                <a:tint val="15000"/>
                <a:satMod val="350000"/>
              </a:schemeClr>
            </a:gs>
          </a:gsLst>
        </a:gradFill>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fld id="{E2AF26B8-5013-4218-986E-4F04922B5328}" type="TxLink">
            <a:rPr lang="en-US" sz="1100" b="0" i="0" u="none" strike="noStrike" baseline="0">
              <a:solidFill>
                <a:srgbClr val="000000"/>
              </a:solidFill>
              <a:latin typeface="Calibri"/>
            </a:rPr>
            <a:pPr algn="ctr"/>
            <a:t> </a:t>
          </a:fld>
          <a:endParaRPr lang="de-CH" sz="1100" baseline="0"/>
        </a:p>
      </xdr:txBody>
    </xdr:sp>
    <xdr:clientData fLocksWithSheet="0"/>
  </xdr:twoCellAnchor>
  <xdr:twoCellAnchor editAs="oneCell">
    <xdr:from>
      <xdr:col>4</xdr:col>
      <xdr:colOff>0</xdr:colOff>
      <xdr:row>36</xdr:row>
      <xdr:rowOff>66675</xdr:rowOff>
    </xdr:from>
    <xdr:to>
      <xdr:col>5</xdr:col>
      <xdr:colOff>247650</xdr:colOff>
      <xdr:row>42</xdr:row>
      <xdr:rowOff>0</xdr:rowOff>
    </xdr:to>
    <xdr:sp macro="" textlink="Portfolio!C42">
      <xdr:nvSpPr>
        <xdr:cNvPr id="57" name="Ellipse 56">
          <a:extLst>
            <a:ext uri="{FF2B5EF4-FFF2-40B4-BE49-F238E27FC236}">
              <a16:creationId xmlns:a16="http://schemas.microsoft.com/office/drawing/2014/main" id="{00000000-0008-0000-1500-000039000000}"/>
            </a:ext>
          </a:extLst>
        </xdr:cNvPr>
        <xdr:cNvSpPr/>
      </xdr:nvSpPr>
      <xdr:spPr>
        <a:xfrm>
          <a:off x="3314700" y="7267575"/>
          <a:ext cx="1076325" cy="1076325"/>
        </a:xfrm>
        <a:prstGeom prst="ellipse">
          <a:avLst/>
        </a:prstGeom>
        <a:gradFill>
          <a:gsLst>
            <a:gs pos="0">
              <a:schemeClr val="accent1">
                <a:tint val="50000"/>
                <a:satMod val="300000"/>
                <a:alpha val="60000"/>
              </a:schemeClr>
            </a:gs>
            <a:gs pos="35000">
              <a:schemeClr val="accent1">
                <a:tint val="37000"/>
                <a:satMod val="300000"/>
              </a:schemeClr>
            </a:gs>
            <a:gs pos="100000">
              <a:schemeClr val="accent1">
                <a:tint val="15000"/>
                <a:satMod val="350000"/>
              </a:schemeClr>
            </a:gs>
          </a:gsLst>
        </a:gradFill>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fld id="{BDA54DF8-40AF-4413-AD6B-BD53308AAC00}" type="TxLink">
            <a:rPr lang="en-US" sz="1100" b="0" i="0" u="none" strike="noStrike" baseline="0">
              <a:solidFill>
                <a:srgbClr val="000000"/>
              </a:solidFill>
              <a:latin typeface="Calibri"/>
            </a:rPr>
            <a:pPr algn="ctr"/>
            <a:t> </a:t>
          </a:fld>
          <a:endParaRPr lang="de-CH" sz="1100" baseline="0"/>
        </a:p>
      </xdr:txBody>
    </xdr:sp>
    <xdr:clientData fLocksWithSheet="0"/>
  </xdr:twoCellAnchor>
  <xdr:twoCellAnchor editAs="oneCell">
    <xdr:from>
      <xdr:col>5</xdr:col>
      <xdr:colOff>434454</xdr:colOff>
      <xdr:row>36</xdr:row>
      <xdr:rowOff>85725</xdr:rowOff>
    </xdr:from>
    <xdr:to>
      <xdr:col>5</xdr:col>
      <xdr:colOff>1510779</xdr:colOff>
      <xdr:row>42</xdr:row>
      <xdr:rowOff>19050</xdr:rowOff>
    </xdr:to>
    <xdr:sp macro="" textlink="Portfolio!C43">
      <xdr:nvSpPr>
        <xdr:cNvPr id="58" name="Ellipse 57">
          <a:extLst>
            <a:ext uri="{FF2B5EF4-FFF2-40B4-BE49-F238E27FC236}">
              <a16:creationId xmlns:a16="http://schemas.microsoft.com/office/drawing/2014/main" id="{00000000-0008-0000-1500-00003A000000}"/>
            </a:ext>
          </a:extLst>
        </xdr:cNvPr>
        <xdr:cNvSpPr/>
      </xdr:nvSpPr>
      <xdr:spPr>
        <a:xfrm>
          <a:off x="4577829" y="7286625"/>
          <a:ext cx="1076325" cy="1076325"/>
        </a:xfrm>
        <a:prstGeom prst="ellipse">
          <a:avLst/>
        </a:prstGeom>
        <a:gradFill>
          <a:gsLst>
            <a:gs pos="0">
              <a:schemeClr val="accent1">
                <a:tint val="50000"/>
                <a:satMod val="300000"/>
                <a:alpha val="60000"/>
              </a:schemeClr>
            </a:gs>
            <a:gs pos="35000">
              <a:schemeClr val="accent1">
                <a:tint val="37000"/>
                <a:satMod val="300000"/>
              </a:schemeClr>
            </a:gs>
            <a:gs pos="100000">
              <a:schemeClr val="accent1">
                <a:tint val="15000"/>
                <a:satMod val="350000"/>
              </a:schemeClr>
            </a:gs>
          </a:gsLst>
        </a:gradFill>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fld id="{C64CB16C-FD74-4D58-91A8-A0C6AD37CB73}" type="TxLink">
            <a:rPr lang="en-US" sz="1100" b="0" i="0" u="none" strike="noStrike" baseline="0">
              <a:solidFill>
                <a:srgbClr val="000000"/>
              </a:solidFill>
              <a:latin typeface="Calibri"/>
            </a:rPr>
            <a:pPr algn="ctr"/>
            <a:t> </a:t>
          </a:fld>
          <a:endParaRPr lang="de-CH" sz="1100" baseline="0"/>
        </a:p>
      </xdr:txBody>
    </xdr:sp>
    <xdr:clientData fLocksWithSheet="0"/>
  </xdr:twoCellAnchor>
  <xdr:twoCellAnchor>
    <xdr:from>
      <xdr:col>2</xdr:col>
      <xdr:colOff>409575</xdr:colOff>
      <xdr:row>4</xdr:row>
      <xdr:rowOff>161925</xdr:rowOff>
    </xdr:from>
    <xdr:to>
      <xdr:col>2</xdr:col>
      <xdr:colOff>588765</xdr:colOff>
      <xdr:row>5</xdr:row>
      <xdr:rowOff>151425</xdr:rowOff>
    </xdr:to>
    <xdr:grpSp>
      <xdr:nvGrpSpPr>
        <xdr:cNvPr id="59" name="Gruppieren 58">
          <a:hlinkClick xmlns:r="http://schemas.openxmlformats.org/officeDocument/2006/relationships" r:id="rId2"/>
          <a:extLst>
            <a:ext uri="{FF2B5EF4-FFF2-40B4-BE49-F238E27FC236}">
              <a16:creationId xmlns:a16="http://schemas.microsoft.com/office/drawing/2014/main" id="{00000000-0008-0000-1500-00003B000000}"/>
            </a:ext>
          </a:extLst>
        </xdr:cNvPr>
        <xdr:cNvGrpSpPr>
          <a:grpSpLocks noChangeAspect="1"/>
        </xdr:cNvGrpSpPr>
      </xdr:nvGrpSpPr>
      <xdr:grpSpPr>
        <a:xfrm>
          <a:off x="1026795" y="1274445"/>
          <a:ext cx="179190" cy="172380"/>
          <a:chOff x="12020550" y="2171700"/>
          <a:chExt cx="324000" cy="325465"/>
        </a:xfrm>
      </xdr:grpSpPr>
      <xdr:sp macro="" textlink="">
        <xdr:nvSpPr>
          <xdr:cNvPr id="60" name="Rechteck 59">
            <a:extLst>
              <a:ext uri="{FF2B5EF4-FFF2-40B4-BE49-F238E27FC236}">
                <a16:creationId xmlns:a16="http://schemas.microsoft.com/office/drawing/2014/main" id="{00000000-0008-0000-1500-00003C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61" name="Pfeil nach rechts 60">
            <a:extLst>
              <a:ext uri="{FF2B5EF4-FFF2-40B4-BE49-F238E27FC236}">
                <a16:creationId xmlns:a16="http://schemas.microsoft.com/office/drawing/2014/main" id="{00000000-0008-0000-1500-00003D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0</xdr:col>
      <xdr:colOff>76200</xdr:colOff>
      <xdr:row>0</xdr:row>
      <xdr:rowOff>114300</xdr:rowOff>
    </xdr:from>
    <xdr:to>
      <xdr:col>0</xdr:col>
      <xdr:colOff>400200</xdr:colOff>
      <xdr:row>0</xdr:row>
      <xdr:rowOff>439765</xdr:rowOff>
    </xdr:to>
    <xdr:grpSp>
      <xdr:nvGrpSpPr>
        <xdr:cNvPr id="65" name="Gruppieren 64">
          <a:hlinkClick xmlns:r="http://schemas.openxmlformats.org/officeDocument/2006/relationships" r:id="rId3"/>
          <a:extLst>
            <a:ext uri="{FF2B5EF4-FFF2-40B4-BE49-F238E27FC236}">
              <a16:creationId xmlns:a16="http://schemas.microsoft.com/office/drawing/2014/main" id="{00000000-0008-0000-1500-000041000000}"/>
            </a:ext>
          </a:extLst>
        </xdr:cNvPr>
        <xdr:cNvGrpSpPr/>
      </xdr:nvGrpSpPr>
      <xdr:grpSpPr>
        <a:xfrm>
          <a:off x="76200" y="114300"/>
          <a:ext cx="324000" cy="325465"/>
          <a:chOff x="9191625" y="3009900"/>
          <a:chExt cx="324000" cy="325465"/>
        </a:xfrm>
      </xdr:grpSpPr>
      <xdr:sp macro="" textlink="">
        <xdr:nvSpPr>
          <xdr:cNvPr id="66" name="Rechteck 65">
            <a:extLst>
              <a:ext uri="{FF2B5EF4-FFF2-40B4-BE49-F238E27FC236}">
                <a16:creationId xmlns:a16="http://schemas.microsoft.com/office/drawing/2014/main" id="{00000000-0008-0000-1500-000042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67" name="Pfeil nach links 66">
            <a:extLst>
              <a:ext uri="{FF2B5EF4-FFF2-40B4-BE49-F238E27FC236}">
                <a16:creationId xmlns:a16="http://schemas.microsoft.com/office/drawing/2014/main" id="{00000000-0008-0000-1500-000043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7</xdr:col>
          <xdr:colOff>472440</xdr:colOff>
          <xdr:row>0</xdr:row>
          <xdr:rowOff>0</xdr:rowOff>
        </xdr:from>
        <xdr:to>
          <xdr:col>9</xdr:col>
          <xdr:colOff>478155</xdr:colOff>
          <xdr:row>0</xdr:row>
          <xdr:rowOff>533400</xdr:rowOff>
        </xdr:to>
        <xdr:pic>
          <xdr:nvPicPr>
            <xdr:cNvPr id="62" name="Grafik 59">
              <a:extLst>
                <a:ext uri="{FF2B5EF4-FFF2-40B4-BE49-F238E27FC236}">
                  <a16:creationId xmlns:a16="http://schemas.microsoft.com/office/drawing/2014/main" id="{00000000-0008-0000-1500-00003E000000}"/>
                </a:ext>
              </a:extLst>
            </xdr:cNvPr>
            <xdr:cNvPicPr>
              <a:picLocks noChangeAspect="1" noChangeArrowheads="1"/>
              <a:extLst>
                <a:ext uri="{84589F7E-364E-4C9E-8A38-B11213B215E9}">
                  <a14:cameraTool cellRange="Logo!$D$6" spid="_x0000_s415769"/>
                </a:ext>
              </a:extLst>
            </xdr:cNvPicPr>
          </xdr:nvPicPr>
          <xdr:blipFill>
            <a:blip xmlns:r="http://schemas.openxmlformats.org/officeDocument/2006/relationships" r:embed="rId4"/>
            <a:srcRect/>
            <a:stretch>
              <a:fillRect/>
            </a:stretch>
          </xdr:blipFill>
          <xdr:spPr bwMode="auto">
            <a:xfrm>
              <a:off x="7734300" y="0"/>
              <a:ext cx="2268855" cy="533400"/>
            </a:xfrm>
            <a:prstGeom prst="rect">
              <a:avLst/>
            </a:prstGeom>
            <a:solidFill>
              <a:schemeClr val="bg1"/>
            </a:solidFill>
            <a:ln w="9525">
              <a:noFill/>
              <a:miter lim="800000"/>
              <a:headEnd/>
              <a:tailEnd/>
            </a:ln>
          </xdr:spPr>
        </xdr:pic>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76199</xdr:colOff>
          <xdr:row>2</xdr:row>
          <xdr:rowOff>578834</xdr:rowOff>
        </xdr:from>
        <xdr:to>
          <xdr:col>7</xdr:col>
          <xdr:colOff>2419349</xdr:colOff>
          <xdr:row>34</xdr:row>
          <xdr:rowOff>131894</xdr:rowOff>
        </xdr:to>
        <xdr:pic>
          <xdr:nvPicPr>
            <xdr:cNvPr id="2" name="Grafik 1">
              <a:extLst>
                <a:ext uri="{FF2B5EF4-FFF2-40B4-BE49-F238E27FC236}">
                  <a16:creationId xmlns:a16="http://schemas.microsoft.com/office/drawing/2014/main" id="{00000000-0008-0000-1600-000002000000}"/>
                </a:ext>
              </a:extLst>
            </xdr:cNvPr>
            <xdr:cNvPicPr>
              <a:picLocks noChangeAspect="1" noChangeArrowheads="1"/>
              <a:extLst>
                <a:ext uri="{84589F7E-364E-4C9E-8A38-B11213B215E9}">
                  <a14:cameraTool cellRange="$D$49:$I$60" spid="_x0000_s294664"/>
                </a:ext>
              </a:extLst>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rot="5400000">
              <a:off x="1542681" y="3712927"/>
              <a:ext cx="7430235" cy="2343150"/>
            </a:xfrm>
            <a:prstGeom prst="rect">
              <a:avLst/>
            </a:prstGeom>
            <a:solidFill>
              <a:srgbClr val="FFFFFF" mc:Ignorable="a14" a14:legacySpreadsheetColorIndex="9"/>
            </a:solidFill>
            <a:ln w="9525">
              <a:noFill/>
              <a:miter lim="800000"/>
              <a:headEnd/>
              <a:tailEnd/>
            </a:ln>
          </xdr:spPr>
        </xdr:pic>
        <xdr:clientData/>
      </xdr:twoCellAnchor>
    </mc:Choice>
    <mc:Fallback/>
  </mc:AlternateContent>
  <xdr:twoCellAnchor>
    <xdr:from>
      <xdr:col>3</xdr:col>
      <xdr:colOff>76197</xdr:colOff>
      <xdr:row>49</xdr:row>
      <xdr:rowOff>14287</xdr:rowOff>
    </xdr:from>
    <xdr:to>
      <xdr:col>9</xdr:col>
      <xdr:colOff>0</xdr:colOff>
      <xdr:row>58</xdr:row>
      <xdr:rowOff>133350</xdr:rowOff>
    </xdr:to>
    <xdr:graphicFrame macro="">
      <xdr:nvGraphicFramePr>
        <xdr:cNvPr id="7" name="Diagramm 6">
          <a:extLst>
            <a:ext uri="{FF2B5EF4-FFF2-40B4-BE49-F238E27FC236}">
              <a16:creationId xmlns:a16="http://schemas.microsoft.com/office/drawing/2014/main" id="{00000000-0008-0000-16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PrintsWithSheet="0"/>
  </xdr:twoCellAnchor>
  <xdr:twoCellAnchor>
    <xdr:from>
      <xdr:col>3</xdr:col>
      <xdr:colOff>285750</xdr:colOff>
      <xdr:row>53</xdr:row>
      <xdr:rowOff>95250</xdr:rowOff>
    </xdr:from>
    <xdr:to>
      <xdr:col>9</xdr:col>
      <xdr:colOff>0</xdr:colOff>
      <xdr:row>53</xdr:row>
      <xdr:rowOff>95250</xdr:rowOff>
    </xdr:to>
    <xdr:cxnSp macro="">
      <xdr:nvCxnSpPr>
        <xdr:cNvPr id="8" name="Gerade Verbindung 7">
          <a:extLst>
            <a:ext uri="{FF2B5EF4-FFF2-40B4-BE49-F238E27FC236}">
              <a16:creationId xmlns:a16="http://schemas.microsoft.com/office/drawing/2014/main" id="{00000000-0008-0000-1600-000008000000}"/>
            </a:ext>
          </a:extLst>
        </xdr:cNvPr>
        <xdr:cNvCxnSpPr/>
      </xdr:nvCxnSpPr>
      <xdr:spPr>
        <a:xfrm>
          <a:off x="857250" y="15116175"/>
          <a:ext cx="8924925" cy="0"/>
        </a:xfrm>
        <a:prstGeom prst="line">
          <a:avLst/>
        </a:prstGeom>
        <a:ln w="15875">
          <a:solidFill>
            <a:schemeClr val="tx2"/>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8</xdr:col>
      <xdr:colOff>3025140</xdr:colOff>
      <xdr:row>1</xdr:row>
      <xdr:rowOff>57150</xdr:rowOff>
    </xdr:from>
    <xdr:to>
      <xdr:col>8</xdr:col>
      <xdr:colOff>3197940</xdr:colOff>
      <xdr:row>2</xdr:row>
      <xdr:rowOff>29925</xdr:rowOff>
    </xdr:to>
    <xdr:grpSp>
      <xdr:nvGrpSpPr>
        <xdr:cNvPr id="18" name="Gruppieren 17">
          <a:hlinkClick xmlns:r="http://schemas.openxmlformats.org/officeDocument/2006/relationships" r:id="rId3"/>
          <a:extLst>
            <a:ext uri="{FF2B5EF4-FFF2-40B4-BE49-F238E27FC236}">
              <a16:creationId xmlns:a16="http://schemas.microsoft.com/office/drawing/2014/main" id="{00000000-0008-0000-1600-000012000000}"/>
            </a:ext>
          </a:extLst>
        </xdr:cNvPr>
        <xdr:cNvGrpSpPr/>
      </xdr:nvGrpSpPr>
      <xdr:grpSpPr>
        <a:xfrm>
          <a:off x="9806940" y="613410"/>
          <a:ext cx="172800" cy="170895"/>
          <a:chOff x="8105775" y="571500"/>
          <a:chExt cx="172800" cy="172800"/>
        </a:xfrm>
      </xdr:grpSpPr>
      <xdr:sp macro="" textlink="">
        <xdr:nvSpPr>
          <xdr:cNvPr id="19" name="Rechteck 18">
            <a:extLst>
              <a:ext uri="{FF2B5EF4-FFF2-40B4-BE49-F238E27FC236}">
                <a16:creationId xmlns:a16="http://schemas.microsoft.com/office/drawing/2014/main" id="{00000000-0008-0000-1600-000013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0" name="Textfeld 19">
            <a:extLst>
              <a:ext uri="{FF2B5EF4-FFF2-40B4-BE49-F238E27FC236}">
                <a16:creationId xmlns:a16="http://schemas.microsoft.com/office/drawing/2014/main" id="{00000000-0008-0000-1600-000014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76200</xdr:colOff>
      <xdr:row>0</xdr:row>
      <xdr:rowOff>114300</xdr:rowOff>
    </xdr:from>
    <xdr:to>
      <xdr:col>0</xdr:col>
      <xdr:colOff>400200</xdr:colOff>
      <xdr:row>0</xdr:row>
      <xdr:rowOff>439765</xdr:rowOff>
    </xdr:to>
    <xdr:grpSp>
      <xdr:nvGrpSpPr>
        <xdr:cNvPr id="11" name="Gruppieren 10">
          <a:hlinkClick xmlns:r="http://schemas.openxmlformats.org/officeDocument/2006/relationships" r:id="rId4"/>
          <a:extLst>
            <a:ext uri="{FF2B5EF4-FFF2-40B4-BE49-F238E27FC236}">
              <a16:creationId xmlns:a16="http://schemas.microsoft.com/office/drawing/2014/main" id="{00000000-0008-0000-1600-00000B000000}"/>
            </a:ext>
          </a:extLst>
        </xdr:cNvPr>
        <xdr:cNvGrpSpPr/>
      </xdr:nvGrpSpPr>
      <xdr:grpSpPr>
        <a:xfrm>
          <a:off x="76200" y="114300"/>
          <a:ext cx="324000" cy="325465"/>
          <a:chOff x="9191625" y="3009900"/>
          <a:chExt cx="324000" cy="325465"/>
        </a:xfrm>
      </xdr:grpSpPr>
      <xdr:sp macro="" textlink="">
        <xdr:nvSpPr>
          <xdr:cNvPr id="12" name="Rechteck 11">
            <a:extLst>
              <a:ext uri="{FF2B5EF4-FFF2-40B4-BE49-F238E27FC236}">
                <a16:creationId xmlns:a16="http://schemas.microsoft.com/office/drawing/2014/main" id="{00000000-0008-0000-1600-00000C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3" name="Pfeil nach links 12">
            <a:extLst>
              <a:ext uri="{FF2B5EF4-FFF2-40B4-BE49-F238E27FC236}">
                <a16:creationId xmlns:a16="http://schemas.microsoft.com/office/drawing/2014/main" id="{00000000-0008-0000-1600-00000D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8</xdr:col>
          <xdr:colOff>975360</xdr:colOff>
          <xdr:row>0</xdr:row>
          <xdr:rowOff>0</xdr:rowOff>
        </xdr:from>
        <xdr:to>
          <xdr:col>8</xdr:col>
          <xdr:colOff>3244215</xdr:colOff>
          <xdr:row>0</xdr:row>
          <xdr:rowOff>533400</xdr:rowOff>
        </xdr:to>
        <xdr:pic>
          <xdr:nvPicPr>
            <xdr:cNvPr id="14" name="Grafik 59">
              <a:extLst>
                <a:ext uri="{FF2B5EF4-FFF2-40B4-BE49-F238E27FC236}">
                  <a16:creationId xmlns:a16="http://schemas.microsoft.com/office/drawing/2014/main" id="{00000000-0008-0000-1600-00000E000000}"/>
                </a:ext>
              </a:extLst>
            </xdr:cNvPr>
            <xdr:cNvPicPr>
              <a:picLocks noChangeAspect="1" noChangeArrowheads="1"/>
              <a:extLst>
                <a:ext uri="{84589F7E-364E-4C9E-8A38-B11213B215E9}">
                  <a14:cameraTool cellRange="Logo!$D$6" spid="_x0000_s294665"/>
                </a:ext>
              </a:extLst>
            </xdr:cNvPicPr>
          </xdr:nvPicPr>
          <xdr:blipFill>
            <a:blip xmlns:r="http://schemas.openxmlformats.org/officeDocument/2006/relationships" r:embed="rId5"/>
            <a:srcRect/>
            <a:stretch>
              <a:fillRect/>
            </a:stretch>
          </xdr:blipFill>
          <xdr:spPr bwMode="auto">
            <a:xfrm>
              <a:off x="7757160" y="0"/>
              <a:ext cx="2268855" cy="533400"/>
            </a:xfrm>
            <a:prstGeom prst="rect">
              <a:avLst/>
            </a:prstGeom>
            <a:solidFill>
              <a:schemeClr val="bg1"/>
            </a:solidFill>
            <a:ln w="9525">
              <a:noFill/>
              <a:miter lim="800000"/>
              <a:headEnd/>
              <a:tailEnd/>
            </a:ln>
          </xdr:spPr>
        </xdr:pic>
        <xdr:clientData/>
      </xdr:twoCellAnchor>
    </mc:Choice>
    <mc:Fallback/>
  </mc:AlternateContent>
</xdr:wsDr>
</file>

<file path=xl/drawings/drawing23.xml><?xml version="1.0" encoding="utf-8"?>
<xdr:wsDr xmlns:xdr="http://schemas.openxmlformats.org/drawingml/2006/spreadsheetDrawing" xmlns:a="http://schemas.openxmlformats.org/drawingml/2006/main">
  <xdr:twoCellAnchor editAs="oneCell">
    <xdr:from>
      <xdr:col>8</xdr:col>
      <xdr:colOff>257175</xdr:colOff>
      <xdr:row>2</xdr:row>
      <xdr:rowOff>47625</xdr:rowOff>
    </xdr:from>
    <xdr:to>
      <xdr:col>9</xdr:col>
      <xdr:colOff>1350</xdr:colOff>
      <xdr:row>2</xdr:row>
      <xdr:rowOff>220425</xdr:rowOff>
    </xdr:to>
    <xdr:grpSp>
      <xdr:nvGrpSpPr>
        <xdr:cNvPr id="2" name="Gruppieren 1">
          <a:hlinkClick xmlns:r="http://schemas.openxmlformats.org/officeDocument/2006/relationships" r:id="rId1"/>
          <a:extLst>
            <a:ext uri="{FF2B5EF4-FFF2-40B4-BE49-F238E27FC236}">
              <a16:creationId xmlns:a16="http://schemas.microsoft.com/office/drawing/2014/main" id="{00000000-0008-0000-1700-000002000000}"/>
            </a:ext>
          </a:extLst>
        </xdr:cNvPr>
        <xdr:cNvGrpSpPr/>
      </xdr:nvGrpSpPr>
      <xdr:grpSpPr>
        <a:xfrm>
          <a:off x="10879455" y="619125"/>
          <a:ext cx="186135" cy="172800"/>
          <a:chOff x="8105775" y="571500"/>
          <a:chExt cx="172800" cy="172800"/>
        </a:xfrm>
      </xdr:grpSpPr>
      <xdr:sp macro="" textlink="">
        <xdr:nvSpPr>
          <xdr:cNvPr id="3" name="Rechteck 2">
            <a:extLst>
              <a:ext uri="{FF2B5EF4-FFF2-40B4-BE49-F238E27FC236}">
                <a16:creationId xmlns:a16="http://schemas.microsoft.com/office/drawing/2014/main" id="{00000000-0008-0000-1700-000003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Textfeld 3">
            <a:extLst>
              <a:ext uri="{FF2B5EF4-FFF2-40B4-BE49-F238E27FC236}">
                <a16:creationId xmlns:a16="http://schemas.microsoft.com/office/drawing/2014/main" id="{00000000-0008-0000-1700-000004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57150</xdr:colOff>
      <xdr:row>30</xdr:row>
      <xdr:rowOff>266700</xdr:rowOff>
    </xdr:from>
    <xdr:to>
      <xdr:col>0</xdr:col>
      <xdr:colOff>381150</xdr:colOff>
      <xdr:row>32</xdr:row>
      <xdr:rowOff>1615</xdr:rowOff>
    </xdr:to>
    <xdr:grpSp>
      <xdr:nvGrpSpPr>
        <xdr:cNvPr id="8" name="Gruppieren 7">
          <a:hlinkClick xmlns:r="http://schemas.openxmlformats.org/officeDocument/2006/relationships" r:id="rId2"/>
          <a:extLst>
            <a:ext uri="{FF2B5EF4-FFF2-40B4-BE49-F238E27FC236}">
              <a16:creationId xmlns:a16="http://schemas.microsoft.com/office/drawing/2014/main" id="{00000000-0008-0000-1700-000008000000}"/>
            </a:ext>
          </a:extLst>
        </xdr:cNvPr>
        <xdr:cNvGrpSpPr/>
      </xdr:nvGrpSpPr>
      <xdr:grpSpPr>
        <a:xfrm>
          <a:off x="57150" y="10881360"/>
          <a:ext cx="324000" cy="329275"/>
          <a:chOff x="66675" y="4972050"/>
          <a:chExt cx="324000" cy="325465"/>
        </a:xfrm>
      </xdr:grpSpPr>
      <xdr:sp macro="" textlink="">
        <xdr:nvSpPr>
          <xdr:cNvPr id="9" name="Rechteck 8">
            <a:extLst>
              <a:ext uri="{FF2B5EF4-FFF2-40B4-BE49-F238E27FC236}">
                <a16:creationId xmlns:a16="http://schemas.microsoft.com/office/drawing/2014/main" id="{00000000-0008-0000-1700-000009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0" name="Pfeil nach oben 9">
            <a:extLst>
              <a:ext uri="{FF2B5EF4-FFF2-40B4-BE49-F238E27FC236}">
                <a16:creationId xmlns:a16="http://schemas.microsoft.com/office/drawing/2014/main" id="{00000000-0008-0000-1700-00000A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17</xdr:row>
      <xdr:rowOff>209550</xdr:rowOff>
    </xdr:from>
    <xdr:to>
      <xdr:col>0</xdr:col>
      <xdr:colOff>381150</xdr:colOff>
      <xdr:row>19</xdr:row>
      <xdr:rowOff>1615</xdr:rowOff>
    </xdr:to>
    <xdr:grpSp>
      <xdr:nvGrpSpPr>
        <xdr:cNvPr id="11" name="Gruppieren 10">
          <a:hlinkClick xmlns:r="http://schemas.openxmlformats.org/officeDocument/2006/relationships" r:id="rId2"/>
          <a:extLst>
            <a:ext uri="{FF2B5EF4-FFF2-40B4-BE49-F238E27FC236}">
              <a16:creationId xmlns:a16="http://schemas.microsoft.com/office/drawing/2014/main" id="{00000000-0008-0000-1700-00000B000000}"/>
            </a:ext>
          </a:extLst>
        </xdr:cNvPr>
        <xdr:cNvGrpSpPr/>
      </xdr:nvGrpSpPr>
      <xdr:grpSpPr>
        <a:xfrm>
          <a:off x="57150" y="7052310"/>
          <a:ext cx="324000" cy="325465"/>
          <a:chOff x="66675" y="4972050"/>
          <a:chExt cx="324000" cy="325465"/>
        </a:xfrm>
      </xdr:grpSpPr>
      <xdr:sp macro="" textlink="">
        <xdr:nvSpPr>
          <xdr:cNvPr id="12" name="Rechteck 11">
            <a:extLst>
              <a:ext uri="{FF2B5EF4-FFF2-40B4-BE49-F238E27FC236}">
                <a16:creationId xmlns:a16="http://schemas.microsoft.com/office/drawing/2014/main" id="{00000000-0008-0000-1700-00000C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3" name="Pfeil nach oben 12">
            <a:extLst>
              <a:ext uri="{FF2B5EF4-FFF2-40B4-BE49-F238E27FC236}">
                <a16:creationId xmlns:a16="http://schemas.microsoft.com/office/drawing/2014/main" id="{00000000-0008-0000-1700-00000D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45</xdr:row>
      <xdr:rowOff>209550</xdr:rowOff>
    </xdr:from>
    <xdr:to>
      <xdr:col>0</xdr:col>
      <xdr:colOff>381150</xdr:colOff>
      <xdr:row>47</xdr:row>
      <xdr:rowOff>1615</xdr:rowOff>
    </xdr:to>
    <xdr:grpSp>
      <xdr:nvGrpSpPr>
        <xdr:cNvPr id="14" name="Gruppieren 13">
          <a:hlinkClick xmlns:r="http://schemas.openxmlformats.org/officeDocument/2006/relationships" r:id="rId2"/>
          <a:extLst>
            <a:ext uri="{FF2B5EF4-FFF2-40B4-BE49-F238E27FC236}">
              <a16:creationId xmlns:a16="http://schemas.microsoft.com/office/drawing/2014/main" id="{00000000-0008-0000-1700-00000E000000}"/>
            </a:ext>
          </a:extLst>
        </xdr:cNvPr>
        <xdr:cNvGrpSpPr/>
      </xdr:nvGrpSpPr>
      <xdr:grpSpPr>
        <a:xfrm>
          <a:off x="57150" y="15190470"/>
          <a:ext cx="324000" cy="325465"/>
          <a:chOff x="66675" y="4972050"/>
          <a:chExt cx="324000" cy="325465"/>
        </a:xfrm>
      </xdr:grpSpPr>
      <xdr:sp macro="" textlink="">
        <xdr:nvSpPr>
          <xdr:cNvPr id="15" name="Rechteck 14">
            <a:extLst>
              <a:ext uri="{FF2B5EF4-FFF2-40B4-BE49-F238E27FC236}">
                <a16:creationId xmlns:a16="http://schemas.microsoft.com/office/drawing/2014/main" id="{00000000-0008-0000-1700-00000F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6" name="Pfeil nach oben 15">
            <a:extLst>
              <a:ext uri="{FF2B5EF4-FFF2-40B4-BE49-F238E27FC236}">
                <a16:creationId xmlns:a16="http://schemas.microsoft.com/office/drawing/2014/main" id="{00000000-0008-0000-1700-000010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59</xdr:row>
      <xdr:rowOff>209550</xdr:rowOff>
    </xdr:from>
    <xdr:to>
      <xdr:col>0</xdr:col>
      <xdr:colOff>381150</xdr:colOff>
      <xdr:row>61</xdr:row>
      <xdr:rowOff>1615</xdr:rowOff>
    </xdr:to>
    <xdr:grpSp>
      <xdr:nvGrpSpPr>
        <xdr:cNvPr id="17" name="Gruppieren 16">
          <a:hlinkClick xmlns:r="http://schemas.openxmlformats.org/officeDocument/2006/relationships" r:id="rId2"/>
          <a:extLst>
            <a:ext uri="{FF2B5EF4-FFF2-40B4-BE49-F238E27FC236}">
              <a16:creationId xmlns:a16="http://schemas.microsoft.com/office/drawing/2014/main" id="{00000000-0008-0000-1700-000011000000}"/>
            </a:ext>
          </a:extLst>
        </xdr:cNvPr>
        <xdr:cNvGrpSpPr/>
      </xdr:nvGrpSpPr>
      <xdr:grpSpPr>
        <a:xfrm>
          <a:off x="57150" y="19259550"/>
          <a:ext cx="324000" cy="325465"/>
          <a:chOff x="66675" y="4972050"/>
          <a:chExt cx="324000" cy="325465"/>
        </a:xfrm>
      </xdr:grpSpPr>
      <xdr:sp macro="" textlink="">
        <xdr:nvSpPr>
          <xdr:cNvPr id="18" name="Rechteck 17">
            <a:extLst>
              <a:ext uri="{FF2B5EF4-FFF2-40B4-BE49-F238E27FC236}">
                <a16:creationId xmlns:a16="http://schemas.microsoft.com/office/drawing/2014/main" id="{00000000-0008-0000-1700-000012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9" name="Pfeil nach oben 18">
            <a:extLst>
              <a:ext uri="{FF2B5EF4-FFF2-40B4-BE49-F238E27FC236}">
                <a16:creationId xmlns:a16="http://schemas.microsoft.com/office/drawing/2014/main" id="{00000000-0008-0000-1700-000013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73</xdr:row>
      <xdr:rowOff>209550</xdr:rowOff>
    </xdr:from>
    <xdr:to>
      <xdr:col>0</xdr:col>
      <xdr:colOff>381150</xdr:colOff>
      <xdr:row>75</xdr:row>
      <xdr:rowOff>1615</xdr:rowOff>
    </xdr:to>
    <xdr:grpSp>
      <xdr:nvGrpSpPr>
        <xdr:cNvPr id="20" name="Gruppieren 19">
          <a:hlinkClick xmlns:r="http://schemas.openxmlformats.org/officeDocument/2006/relationships" r:id="rId2"/>
          <a:extLst>
            <a:ext uri="{FF2B5EF4-FFF2-40B4-BE49-F238E27FC236}">
              <a16:creationId xmlns:a16="http://schemas.microsoft.com/office/drawing/2014/main" id="{00000000-0008-0000-1700-000014000000}"/>
            </a:ext>
          </a:extLst>
        </xdr:cNvPr>
        <xdr:cNvGrpSpPr/>
      </xdr:nvGrpSpPr>
      <xdr:grpSpPr>
        <a:xfrm>
          <a:off x="57150" y="23328630"/>
          <a:ext cx="324000" cy="325465"/>
          <a:chOff x="66675" y="4972050"/>
          <a:chExt cx="324000" cy="325465"/>
        </a:xfrm>
      </xdr:grpSpPr>
      <xdr:sp macro="" textlink="">
        <xdr:nvSpPr>
          <xdr:cNvPr id="21" name="Rechteck 20">
            <a:extLst>
              <a:ext uri="{FF2B5EF4-FFF2-40B4-BE49-F238E27FC236}">
                <a16:creationId xmlns:a16="http://schemas.microsoft.com/office/drawing/2014/main" id="{00000000-0008-0000-1700-000015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2" name="Pfeil nach oben 21">
            <a:extLst>
              <a:ext uri="{FF2B5EF4-FFF2-40B4-BE49-F238E27FC236}">
                <a16:creationId xmlns:a16="http://schemas.microsoft.com/office/drawing/2014/main" id="{00000000-0008-0000-1700-000016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87</xdr:row>
      <xdr:rowOff>209550</xdr:rowOff>
    </xdr:from>
    <xdr:to>
      <xdr:col>0</xdr:col>
      <xdr:colOff>381150</xdr:colOff>
      <xdr:row>89</xdr:row>
      <xdr:rowOff>1615</xdr:rowOff>
    </xdr:to>
    <xdr:grpSp>
      <xdr:nvGrpSpPr>
        <xdr:cNvPr id="23" name="Gruppieren 22">
          <a:hlinkClick xmlns:r="http://schemas.openxmlformats.org/officeDocument/2006/relationships" r:id="rId2"/>
          <a:extLst>
            <a:ext uri="{FF2B5EF4-FFF2-40B4-BE49-F238E27FC236}">
              <a16:creationId xmlns:a16="http://schemas.microsoft.com/office/drawing/2014/main" id="{00000000-0008-0000-1700-000017000000}"/>
            </a:ext>
          </a:extLst>
        </xdr:cNvPr>
        <xdr:cNvGrpSpPr/>
      </xdr:nvGrpSpPr>
      <xdr:grpSpPr>
        <a:xfrm>
          <a:off x="57150" y="27397710"/>
          <a:ext cx="324000" cy="325465"/>
          <a:chOff x="66675" y="4972050"/>
          <a:chExt cx="324000" cy="325465"/>
        </a:xfrm>
      </xdr:grpSpPr>
      <xdr:sp macro="" textlink="">
        <xdr:nvSpPr>
          <xdr:cNvPr id="24" name="Rechteck 23">
            <a:extLst>
              <a:ext uri="{FF2B5EF4-FFF2-40B4-BE49-F238E27FC236}">
                <a16:creationId xmlns:a16="http://schemas.microsoft.com/office/drawing/2014/main" id="{00000000-0008-0000-1700-000018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5" name="Pfeil nach oben 24">
            <a:extLst>
              <a:ext uri="{FF2B5EF4-FFF2-40B4-BE49-F238E27FC236}">
                <a16:creationId xmlns:a16="http://schemas.microsoft.com/office/drawing/2014/main" id="{00000000-0008-0000-1700-000019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101</xdr:row>
      <xdr:rowOff>209550</xdr:rowOff>
    </xdr:from>
    <xdr:to>
      <xdr:col>0</xdr:col>
      <xdr:colOff>381150</xdr:colOff>
      <xdr:row>103</xdr:row>
      <xdr:rowOff>1615</xdr:rowOff>
    </xdr:to>
    <xdr:grpSp>
      <xdr:nvGrpSpPr>
        <xdr:cNvPr id="26" name="Gruppieren 25">
          <a:hlinkClick xmlns:r="http://schemas.openxmlformats.org/officeDocument/2006/relationships" r:id="rId2"/>
          <a:extLst>
            <a:ext uri="{FF2B5EF4-FFF2-40B4-BE49-F238E27FC236}">
              <a16:creationId xmlns:a16="http://schemas.microsoft.com/office/drawing/2014/main" id="{00000000-0008-0000-1700-00001A000000}"/>
            </a:ext>
          </a:extLst>
        </xdr:cNvPr>
        <xdr:cNvGrpSpPr/>
      </xdr:nvGrpSpPr>
      <xdr:grpSpPr>
        <a:xfrm>
          <a:off x="57150" y="31466790"/>
          <a:ext cx="324000" cy="325465"/>
          <a:chOff x="66675" y="4972050"/>
          <a:chExt cx="324000" cy="325465"/>
        </a:xfrm>
      </xdr:grpSpPr>
      <xdr:sp macro="" textlink="">
        <xdr:nvSpPr>
          <xdr:cNvPr id="27" name="Rechteck 26">
            <a:extLst>
              <a:ext uri="{FF2B5EF4-FFF2-40B4-BE49-F238E27FC236}">
                <a16:creationId xmlns:a16="http://schemas.microsoft.com/office/drawing/2014/main" id="{00000000-0008-0000-1700-00001B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8" name="Pfeil nach oben 27">
            <a:extLst>
              <a:ext uri="{FF2B5EF4-FFF2-40B4-BE49-F238E27FC236}">
                <a16:creationId xmlns:a16="http://schemas.microsoft.com/office/drawing/2014/main" id="{00000000-0008-0000-1700-00001C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115</xdr:row>
      <xdr:rowOff>209550</xdr:rowOff>
    </xdr:from>
    <xdr:to>
      <xdr:col>0</xdr:col>
      <xdr:colOff>381150</xdr:colOff>
      <xdr:row>117</xdr:row>
      <xdr:rowOff>1615</xdr:rowOff>
    </xdr:to>
    <xdr:grpSp>
      <xdr:nvGrpSpPr>
        <xdr:cNvPr id="29" name="Gruppieren 28">
          <a:hlinkClick xmlns:r="http://schemas.openxmlformats.org/officeDocument/2006/relationships" r:id="rId2"/>
          <a:extLst>
            <a:ext uri="{FF2B5EF4-FFF2-40B4-BE49-F238E27FC236}">
              <a16:creationId xmlns:a16="http://schemas.microsoft.com/office/drawing/2014/main" id="{00000000-0008-0000-1700-00001D000000}"/>
            </a:ext>
          </a:extLst>
        </xdr:cNvPr>
        <xdr:cNvGrpSpPr/>
      </xdr:nvGrpSpPr>
      <xdr:grpSpPr>
        <a:xfrm>
          <a:off x="57150" y="35535870"/>
          <a:ext cx="324000" cy="325465"/>
          <a:chOff x="66675" y="4972050"/>
          <a:chExt cx="324000" cy="325465"/>
        </a:xfrm>
      </xdr:grpSpPr>
      <xdr:sp macro="" textlink="">
        <xdr:nvSpPr>
          <xdr:cNvPr id="30" name="Rechteck 29">
            <a:extLst>
              <a:ext uri="{FF2B5EF4-FFF2-40B4-BE49-F238E27FC236}">
                <a16:creationId xmlns:a16="http://schemas.microsoft.com/office/drawing/2014/main" id="{00000000-0008-0000-1700-00001E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1" name="Pfeil nach oben 30">
            <a:extLst>
              <a:ext uri="{FF2B5EF4-FFF2-40B4-BE49-F238E27FC236}">
                <a16:creationId xmlns:a16="http://schemas.microsoft.com/office/drawing/2014/main" id="{00000000-0008-0000-1700-00001F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1</xdr:col>
      <xdr:colOff>0</xdr:colOff>
      <xdr:row>2</xdr:row>
      <xdr:rowOff>105743</xdr:rowOff>
    </xdr:from>
    <xdr:to>
      <xdr:col>2</xdr:col>
      <xdr:colOff>965219</xdr:colOff>
      <xdr:row>4</xdr:row>
      <xdr:rowOff>104775</xdr:rowOff>
    </xdr:to>
    <xdr:grpSp>
      <xdr:nvGrpSpPr>
        <xdr:cNvPr id="59" name="Gruppieren 58">
          <a:hlinkClick xmlns:r="http://schemas.openxmlformats.org/officeDocument/2006/relationships" r:id="rId3"/>
          <a:extLst>
            <a:ext uri="{FF2B5EF4-FFF2-40B4-BE49-F238E27FC236}">
              <a16:creationId xmlns:a16="http://schemas.microsoft.com/office/drawing/2014/main" id="{00000000-0008-0000-1700-00003B000000}"/>
            </a:ext>
          </a:extLst>
        </xdr:cNvPr>
        <xdr:cNvGrpSpPr/>
      </xdr:nvGrpSpPr>
      <xdr:grpSpPr>
        <a:xfrm>
          <a:off x="480060" y="677243"/>
          <a:ext cx="1262399" cy="2726992"/>
          <a:chOff x="466725" y="648668"/>
          <a:chExt cx="1250969" cy="2732707"/>
        </a:xfrm>
      </xdr:grpSpPr>
      <xdr:graphicFrame macro="">
        <xdr:nvGraphicFramePr>
          <xdr:cNvPr id="33" name="Diagramm 32">
            <a:extLst>
              <a:ext uri="{FF2B5EF4-FFF2-40B4-BE49-F238E27FC236}">
                <a16:creationId xmlns:a16="http://schemas.microsoft.com/office/drawing/2014/main" id="{00000000-0008-0000-1700-000021000000}"/>
              </a:ext>
            </a:extLst>
          </xdr:cNvPr>
          <xdr:cNvGraphicFramePr>
            <a:graphicFrameLocks/>
          </xdr:cNvGraphicFramePr>
        </xdr:nvGraphicFramePr>
        <xdr:xfrm>
          <a:off x="466725" y="1902854"/>
          <a:ext cx="1250969" cy="1478521"/>
        </xdr:xfrm>
        <a:graphic>
          <a:graphicData uri="http://schemas.openxmlformats.org/drawingml/2006/chart">
            <c:chart xmlns:c="http://schemas.openxmlformats.org/drawingml/2006/chart" xmlns:r="http://schemas.openxmlformats.org/officeDocument/2006/relationships" r:id="rId4"/>
          </a:graphicData>
        </a:graphic>
      </xdr:graphicFrame>
      <xdr:sp macro="" textlink="' '!A534">
        <xdr:nvSpPr>
          <xdr:cNvPr id="34" name="Freihandform 33">
            <a:extLst>
              <a:ext uri="{FF2B5EF4-FFF2-40B4-BE49-F238E27FC236}">
                <a16:creationId xmlns:a16="http://schemas.microsoft.com/office/drawing/2014/main" id="{00000000-0008-0000-1700-000022000000}"/>
              </a:ext>
            </a:extLst>
          </xdr:cNvPr>
          <xdr:cNvSpPr/>
        </xdr:nvSpPr>
        <xdr:spPr>
          <a:xfrm rot="17700000">
            <a:off x="702132" y="1014768"/>
            <a:ext cx="1270934" cy="538733"/>
          </a:xfrm>
          <a:custGeom>
            <a:avLst/>
            <a:gdLst>
              <a:gd name="connsiteX0" fmla="*/ 0 w 1117884"/>
              <a:gd name="connsiteY0" fmla="*/ 0 h 538733"/>
              <a:gd name="connsiteX1" fmla="*/ 1117884 w 1117884"/>
              <a:gd name="connsiteY1" fmla="*/ 0 h 538733"/>
              <a:gd name="connsiteX2" fmla="*/ 1117884 w 1117884"/>
              <a:gd name="connsiteY2" fmla="*/ 538733 h 538733"/>
              <a:gd name="connsiteX3" fmla="*/ 0 w 1117884"/>
              <a:gd name="connsiteY3" fmla="*/ 538733 h 538733"/>
              <a:gd name="connsiteX4" fmla="*/ 0 w 1117884"/>
              <a:gd name="connsiteY4" fmla="*/ 0 h 53873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117884" h="538733">
                <a:moveTo>
                  <a:pt x="0" y="0"/>
                </a:moveTo>
                <a:lnTo>
                  <a:pt x="1117884" y="0"/>
                </a:lnTo>
                <a:lnTo>
                  <a:pt x="1117884" y="538733"/>
                </a:lnTo>
                <a:lnTo>
                  <a:pt x="0" y="538733"/>
                </a:lnTo>
                <a:lnTo>
                  <a:pt x="0" y="0"/>
                </a:lnTo>
                <a:close/>
              </a:path>
            </a:pathLst>
          </a:custGeom>
          <a:noFill/>
          <a:ln>
            <a:noFill/>
          </a:ln>
          <a:effectLst/>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35559" tIns="-1" rIns="0" bIns="0" numCol="1" spcCol="1270" anchor="ctr" anchorCtr="0">
            <a:noAutofit/>
          </a:bodyPr>
          <a:lstStyle>
            <a:defPPr>
              <a:defRPr lang="de-DE"/>
            </a:defPPr>
            <a:lvl1pPr marL="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1pPr>
            <a:lvl2pPr marL="457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2pPr>
            <a:lvl3pPr marL="914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3pPr>
            <a:lvl4pPr marL="1371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4pPr>
            <a:lvl5pPr marL="18288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5pPr>
            <a:lvl6pPr marL="22860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6pPr>
            <a:lvl7pPr marL="2743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7pPr>
            <a:lvl8pPr marL="3200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8pPr>
            <a:lvl9pPr marL="3657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9pPr>
          </a:lstStyle>
          <a:p>
            <a:pPr marL="0" lvl="0" indent="0" algn="l" defTabSz="622300" rtl="0" eaLnBrk="1" latinLnBrk="0" hangingPunct="1">
              <a:lnSpc>
                <a:spcPct val="90000"/>
              </a:lnSpc>
              <a:spcBef>
                <a:spcPct val="0"/>
              </a:spcBef>
              <a:spcAft>
                <a:spcPct val="35000"/>
              </a:spcAft>
            </a:pPr>
            <a:fld id="{E547066B-5232-4215-B9DD-FCBAF2907347}" type="TxLink">
              <a:rPr lang="en-US" sz="1400" kern="1200">
                <a:solidFill>
                  <a:schemeClr val="tx2"/>
                </a:solidFill>
                <a:latin typeface="Calibri" panose="020F0502020204030204"/>
                <a:ea typeface=""/>
                <a:cs typeface=""/>
              </a:rPr>
              <a:pPr marL="0" lvl="0" indent="0" algn="l" defTabSz="622300" rtl="0" eaLnBrk="1" latinLnBrk="0" hangingPunct="1">
                <a:lnSpc>
                  <a:spcPct val="90000"/>
                </a:lnSpc>
                <a:spcBef>
                  <a:spcPct val="0"/>
                </a:spcBef>
                <a:spcAft>
                  <a:spcPct val="35000"/>
                </a:spcAft>
              </a:pPr>
              <a:t>Publicité</a:t>
            </a:fld>
            <a:endParaRPr lang="de-CH" sz="1400" kern="1200">
              <a:solidFill>
                <a:schemeClr val="tx2"/>
              </a:solidFill>
              <a:latin typeface="Calibri" panose="020F0502020204030204"/>
              <a:ea typeface=""/>
              <a:cs typeface=""/>
            </a:endParaRPr>
          </a:p>
        </xdr:txBody>
      </xdr:sp>
    </xdr:grpSp>
    <xdr:clientData/>
  </xdr:twoCellAnchor>
  <xdr:twoCellAnchor editAs="oneCell">
    <xdr:from>
      <xdr:col>2</xdr:col>
      <xdr:colOff>999804</xdr:colOff>
      <xdr:row>2</xdr:row>
      <xdr:rowOff>105743</xdr:rowOff>
    </xdr:from>
    <xdr:to>
      <xdr:col>3</xdr:col>
      <xdr:colOff>383873</xdr:colOff>
      <xdr:row>4</xdr:row>
      <xdr:rowOff>104776</xdr:rowOff>
    </xdr:to>
    <xdr:grpSp>
      <xdr:nvGrpSpPr>
        <xdr:cNvPr id="35" name="Gruppieren 34">
          <a:hlinkClick xmlns:r="http://schemas.openxmlformats.org/officeDocument/2006/relationships" r:id="rId5"/>
          <a:extLst>
            <a:ext uri="{FF2B5EF4-FFF2-40B4-BE49-F238E27FC236}">
              <a16:creationId xmlns:a16="http://schemas.microsoft.com/office/drawing/2014/main" id="{00000000-0008-0000-1700-000023000000}"/>
            </a:ext>
          </a:extLst>
        </xdr:cNvPr>
        <xdr:cNvGrpSpPr/>
      </xdr:nvGrpSpPr>
      <xdr:grpSpPr>
        <a:xfrm>
          <a:off x="1777044" y="677243"/>
          <a:ext cx="1304309" cy="2726993"/>
          <a:chOff x="1752279" y="1840323"/>
          <a:chExt cx="1250969" cy="2403626"/>
        </a:xfrm>
      </xdr:grpSpPr>
      <xdr:graphicFrame macro="">
        <xdr:nvGraphicFramePr>
          <xdr:cNvPr id="36" name="Diagramm 35">
            <a:extLst>
              <a:ext uri="{FF2B5EF4-FFF2-40B4-BE49-F238E27FC236}">
                <a16:creationId xmlns:a16="http://schemas.microsoft.com/office/drawing/2014/main" id="{00000000-0008-0000-1700-000024000000}"/>
              </a:ext>
            </a:extLst>
          </xdr:cNvPr>
          <xdr:cNvGraphicFramePr>
            <a:graphicFrameLocks/>
          </xdr:cNvGraphicFramePr>
        </xdr:nvGraphicFramePr>
        <xdr:xfrm>
          <a:off x="1752279" y="2943476"/>
          <a:ext cx="1250969" cy="1300473"/>
        </xdr:xfrm>
        <a:graphic>
          <a:graphicData uri="http://schemas.openxmlformats.org/drawingml/2006/chart">
            <c:chart xmlns:c="http://schemas.openxmlformats.org/drawingml/2006/chart" xmlns:r="http://schemas.openxmlformats.org/officeDocument/2006/relationships" r:id="rId6"/>
          </a:graphicData>
        </a:graphic>
      </xdr:graphicFrame>
      <xdr:sp macro="" textlink="' '!A535">
        <xdr:nvSpPr>
          <xdr:cNvPr id="37" name="Freihandform 36">
            <a:extLst>
              <a:ext uri="{FF2B5EF4-FFF2-40B4-BE49-F238E27FC236}">
                <a16:creationId xmlns:a16="http://schemas.microsoft.com/office/drawing/2014/main" id="{00000000-0008-0000-1700-000025000000}"/>
              </a:ext>
            </a:extLst>
          </xdr:cNvPr>
          <xdr:cNvSpPr/>
        </xdr:nvSpPr>
        <xdr:spPr>
          <a:xfrm rot="17700000">
            <a:off x="2069257" y="2129898"/>
            <a:ext cx="1117884" cy="538733"/>
          </a:xfrm>
          <a:custGeom>
            <a:avLst/>
            <a:gdLst>
              <a:gd name="connsiteX0" fmla="*/ 0 w 1117884"/>
              <a:gd name="connsiteY0" fmla="*/ 0 h 538733"/>
              <a:gd name="connsiteX1" fmla="*/ 1117884 w 1117884"/>
              <a:gd name="connsiteY1" fmla="*/ 0 h 538733"/>
              <a:gd name="connsiteX2" fmla="*/ 1117884 w 1117884"/>
              <a:gd name="connsiteY2" fmla="*/ 538733 h 538733"/>
              <a:gd name="connsiteX3" fmla="*/ 0 w 1117884"/>
              <a:gd name="connsiteY3" fmla="*/ 538733 h 538733"/>
              <a:gd name="connsiteX4" fmla="*/ 0 w 1117884"/>
              <a:gd name="connsiteY4" fmla="*/ 0 h 53873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117884" h="538733">
                <a:moveTo>
                  <a:pt x="0" y="0"/>
                </a:moveTo>
                <a:lnTo>
                  <a:pt x="1117884" y="0"/>
                </a:lnTo>
                <a:lnTo>
                  <a:pt x="1117884" y="538733"/>
                </a:lnTo>
                <a:lnTo>
                  <a:pt x="0" y="538733"/>
                </a:lnTo>
                <a:lnTo>
                  <a:pt x="0" y="0"/>
                </a:lnTo>
                <a:close/>
              </a:path>
            </a:pathLst>
          </a:custGeom>
          <a:noFill/>
          <a:ln>
            <a:noFill/>
          </a:ln>
          <a:effectLst/>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35559" tIns="-1" rIns="0" bIns="0" numCol="1" spcCol="1270" anchor="ctr" anchorCtr="0">
            <a:noAutofit/>
          </a:bodyPr>
          <a:lstStyle>
            <a:defPPr>
              <a:defRPr lang="de-DE"/>
            </a:defPPr>
            <a:lvl1pPr marL="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1pPr>
            <a:lvl2pPr marL="457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2pPr>
            <a:lvl3pPr marL="914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3pPr>
            <a:lvl4pPr marL="1371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4pPr>
            <a:lvl5pPr marL="18288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5pPr>
            <a:lvl6pPr marL="22860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6pPr>
            <a:lvl7pPr marL="2743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7pPr>
            <a:lvl8pPr marL="3200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8pPr>
            <a:lvl9pPr marL="3657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9pPr>
          </a:lstStyle>
          <a:p>
            <a:pPr marL="0" lvl="0" indent="0" algn="l" defTabSz="622300" rtl="0" eaLnBrk="1" latinLnBrk="0" hangingPunct="1">
              <a:lnSpc>
                <a:spcPct val="90000"/>
              </a:lnSpc>
              <a:spcBef>
                <a:spcPct val="0"/>
              </a:spcBef>
              <a:spcAft>
                <a:spcPct val="35000"/>
              </a:spcAft>
            </a:pPr>
            <a:fld id="{F8B1D758-D57B-42B2-BA1C-BD8F439A710B}" type="TxLink">
              <a:rPr lang="en-US" sz="1400" kern="1200">
                <a:solidFill>
                  <a:schemeClr val="tx2"/>
                </a:solidFill>
                <a:latin typeface="Calibri" panose="020F0502020204030204"/>
                <a:ea typeface=""/>
                <a:cs typeface=""/>
              </a:rPr>
              <a:pPr marL="0" lvl="0" indent="0" algn="l" defTabSz="622300" rtl="0" eaLnBrk="1" latinLnBrk="0" hangingPunct="1">
                <a:lnSpc>
                  <a:spcPct val="90000"/>
                </a:lnSpc>
                <a:spcBef>
                  <a:spcPct val="0"/>
                </a:spcBef>
                <a:spcAft>
                  <a:spcPct val="35000"/>
                </a:spcAft>
              </a:pPr>
              <a:t>Promotion des ventes</a:t>
            </a:fld>
            <a:endParaRPr lang="de-CH" sz="1400" kern="1200">
              <a:solidFill>
                <a:schemeClr val="tx2"/>
              </a:solidFill>
              <a:latin typeface="Calibri" panose="020F0502020204030204"/>
              <a:ea typeface=""/>
              <a:cs typeface=""/>
            </a:endParaRPr>
          </a:p>
        </xdr:txBody>
      </xdr:sp>
    </xdr:grpSp>
    <xdr:clientData/>
  </xdr:twoCellAnchor>
  <xdr:twoCellAnchor editAs="oneCell">
    <xdr:from>
      <xdr:col>4</xdr:col>
      <xdr:colOff>8883</xdr:colOff>
      <xdr:row>2</xdr:row>
      <xdr:rowOff>105743</xdr:rowOff>
    </xdr:from>
    <xdr:to>
      <xdr:col>4</xdr:col>
      <xdr:colOff>1259852</xdr:colOff>
      <xdr:row>4</xdr:row>
      <xdr:rowOff>104776</xdr:rowOff>
    </xdr:to>
    <xdr:grpSp>
      <xdr:nvGrpSpPr>
        <xdr:cNvPr id="5" name="Group 4">
          <a:hlinkClick xmlns:r="http://schemas.openxmlformats.org/officeDocument/2006/relationships" r:id="rId7"/>
          <a:extLst>
            <a:ext uri="{FF2B5EF4-FFF2-40B4-BE49-F238E27FC236}">
              <a16:creationId xmlns:a16="http://schemas.microsoft.com/office/drawing/2014/main" id="{00000000-0008-0000-1700-000005000000}"/>
            </a:ext>
          </a:extLst>
        </xdr:cNvPr>
        <xdr:cNvGrpSpPr/>
      </xdr:nvGrpSpPr>
      <xdr:grpSpPr>
        <a:xfrm>
          <a:off x="3125463" y="677243"/>
          <a:ext cx="1250969" cy="2726993"/>
          <a:chOff x="3037833" y="686768"/>
          <a:chExt cx="1250969" cy="2732708"/>
        </a:xfrm>
      </xdr:grpSpPr>
      <xdr:graphicFrame macro="">
        <xdr:nvGraphicFramePr>
          <xdr:cNvPr id="39" name="Diagramm 38">
            <a:extLst>
              <a:ext uri="{FF2B5EF4-FFF2-40B4-BE49-F238E27FC236}">
                <a16:creationId xmlns:a16="http://schemas.microsoft.com/office/drawing/2014/main" id="{00000000-0008-0000-1700-000027000000}"/>
              </a:ext>
            </a:extLst>
          </xdr:cNvPr>
          <xdr:cNvGraphicFramePr>
            <a:graphicFrameLocks/>
          </xdr:cNvGraphicFramePr>
        </xdr:nvGraphicFramePr>
        <xdr:xfrm>
          <a:off x="3037833" y="1940954"/>
          <a:ext cx="1250969" cy="1478522"/>
        </xdr:xfrm>
        <a:graphic>
          <a:graphicData uri="http://schemas.openxmlformats.org/drawingml/2006/chart">
            <c:chart xmlns:c="http://schemas.openxmlformats.org/drawingml/2006/chart" xmlns:r="http://schemas.openxmlformats.org/officeDocument/2006/relationships" r:id="rId8"/>
          </a:graphicData>
        </a:graphic>
      </xdr:graphicFrame>
      <xdr:sp macro="" textlink="' '!A536">
        <xdr:nvSpPr>
          <xdr:cNvPr id="40" name="Freihandform 39">
            <a:extLst>
              <a:ext uri="{FF2B5EF4-FFF2-40B4-BE49-F238E27FC236}">
                <a16:creationId xmlns:a16="http://schemas.microsoft.com/office/drawing/2014/main" id="{00000000-0008-0000-1700-000028000000}"/>
              </a:ext>
            </a:extLst>
          </xdr:cNvPr>
          <xdr:cNvSpPr/>
        </xdr:nvSpPr>
        <xdr:spPr>
          <a:xfrm rot="17700000">
            <a:off x="3283332" y="1052868"/>
            <a:ext cx="1270934" cy="538733"/>
          </a:xfrm>
          <a:custGeom>
            <a:avLst/>
            <a:gdLst>
              <a:gd name="connsiteX0" fmla="*/ 0 w 1117884"/>
              <a:gd name="connsiteY0" fmla="*/ 0 h 538733"/>
              <a:gd name="connsiteX1" fmla="*/ 1117884 w 1117884"/>
              <a:gd name="connsiteY1" fmla="*/ 0 h 538733"/>
              <a:gd name="connsiteX2" fmla="*/ 1117884 w 1117884"/>
              <a:gd name="connsiteY2" fmla="*/ 538733 h 538733"/>
              <a:gd name="connsiteX3" fmla="*/ 0 w 1117884"/>
              <a:gd name="connsiteY3" fmla="*/ 538733 h 538733"/>
              <a:gd name="connsiteX4" fmla="*/ 0 w 1117884"/>
              <a:gd name="connsiteY4" fmla="*/ 0 h 53873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117884" h="538733">
                <a:moveTo>
                  <a:pt x="0" y="0"/>
                </a:moveTo>
                <a:lnTo>
                  <a:pt x="1117884" y="0"/>
                </a:lnTo>
                <a:lnTo>
                  <a:pt x="1117884" y="538733"/>
                </a:lnTo>
                <a:lnTo>
                  <a:pt x="0" y="538733"/>
                </a:lnTo>
                <a:lnTo>
                  <a:pt x="0" y="0"/>
                </a:lnTo>
                <a:close/>
              </a:path>
            </a:pathLst>
          </a:custGeom>
          <a:noFill/>
          <a:ln>
            <a:noFill/>
          </a:ln>
          <a:effectLst/>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35559" tIns="-1" rIns="0" bIns="0" numCol="1" spcCol="1270" anchor="ctr" anchorCtr="0">
            <a:noAutofit/>
          </a:bodyPr>
          <a:lstStyle>
            <a:defPPr>
              <a:defRPr lang="de-DE"/>
            </a:defPPr>
            <a:lvl1pPr marL="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1pPr>
            <a:lvl2pPr marL="457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2pPr>
            <a:lvl3pPr marL="914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3pPr>
            <a:lvl4pPr marL="1371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4pPr>
            <a:lvl5pPr marL="18288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5pPr>
            <a:lvl6pPr marL="22860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6pPr>
            <a:lvl7pPr marL="2743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7pPr>
            <a:lvl8pPr marL="3200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8pPr>
            <a:lvl9pPr marL="3657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9pPr>
          </a:lstStyle>
          <a:p>
            <a:pPr marL="0" lvl="0" indent="0" algn="l" defTabSz="622300" rtl="0" eaLnBrk="1" latinLnBrk="0" hangingPunct="1">
              <a:lnSpc>
                <a:spcPct val="90000"/>
              </a:lnSpc>
              <a:spcBef>
                <a:spcPct val="0"/>
              </a:spcBef>
              <a:spcAft>
                <a:spcPct val="35000"/>
              </a:spcAft>
            </a:pPr>
            <a:fld id="{61329CC6-6902-4ED3-AA49-B80A978141BB}" type="TxLink">
              <a:rPr lang="en-US" sz="1400" b="0" i="0" u="none" strike="noStrike" kern="1200">
                <a:solidFill>
                  <a:schemeClr val="tx2"/>
                </a:solidFill>
                <a:latin typeface="Calibri" panose="020F0502020204030204"/>
                <a:ea typeface=""/>
                <a:cs typeface=""/>
              </a:rPr>
              <a:pPr marL="0" lvl="0" indent="0" algn="l" defTabSz="622300" rtl="0" eaLnBrk="1" latinLnBrk="0" hangingPunct="1">
                <a:lnSpc>
                  <a:spcPct val="90000"/>
                </a:lnSpc>
                <a:spcBef>
                  <a:spcPct val="0"/>
                </a:spcBef>
                <a:spcAft>
                  <a:spcPct val="35000"/>
                </a:spcAft>
              </a:pPr>
              <a:t>Vente personnelle</a:t>
            </a:fld>
            <a:endParaRPr lang="de-CH" sz="1400" kern="1200">
              <a:solidFill>
                <a:schemeClr val="tx2"/>
              </a:solidFill>
              <a:latin typeface="Calibri" panose="020F0502020204030204"/>
              <a:ea typeface=""/>
              <a:cs typeface=""/>
            </a:endParaRPr>
          </a:p>
        </xdr:txBody>
      </xdr:sp>
    </xdr:grpSp>
    <xdr:clientData/>
  </xdr:twoCellAnchor>
  <xdr:twoCellAnchor editAs="oneCell">
    <xdr:from>
      <xdr:col>4</xdr:col>
      <xdr:colOff>1294437</xdr:colOff>
      <xdr:row>2</xdr:row>
      <xdr:rowOff>0</xdr:rowOff>
    </xdr:from>
    <xdr:to>
      <xdr:col>5</xdr:col>
      <xdr:colOff>268931</xdr:colOff>
      <xdr:row>4</xdr:row>
      <xdr:rowOff>119252</xdr:rowOff>
    </xdr:to>
    <xdr:grpSp>
      <xdr:nvGrpSpPr>
        <xdr:cNvPr id="41" name="Gruppieren 40">
          <a:hlinkClick xmlns:r="http://schemas.openxmlformats.org/officeDocument/2006/relationships" r:id="rId9"/>
          <a:extLst>
            <a:ext uri="{FF2B5EF4-FFF2-40B4-BE49-F238E27FC236}">
              <a16:creationId xmlns:a16="http://schemas.microsoft.com/office/drawing/2014/main" id="{00000000-0008-0000-1700-000029000000}"/>
            </a:ext>
          </a:extLst>
        </xdr:cNvPr>
        <xdr:cNvGrpSpPr/>
      </xdr:nvGrpSpPr>
      <xdr:grpSpPr>
        <a:xfrm>
          <a:off x="4411017" y="571500"/>
          <a:ext cx="1313834" cy="2847212"/>
          <a:chOff x="4323387" y="1734580"/>
          <a:chExt cx="1250969" cy="2509369"/>
        </a:xfrm>
      </xdr:grpSpPr>
      <xdr:graphicFrame macro="">
        <xdr:nvGraphicFramePr>
          <xdr:cNvPr id="42" name="Diagramm 41">
            <a:extLst>
              <a:ext uri="{FF2B5EF4-FFF2-40B4-BE49-F238E27FC236}">
                <a16:creationId xmlns:a16="http://schemas.microsoft.com/office/drawing/2014/main" id="{00000000-0008-0000-1700-00002A000000}"/>
              </a:ext>
            </a:extLst>
          </xdr:cNvPr>
          <xdr:cNvGraphicFramePr>
            <a:graphicFrameLocks/>
          </xdr:cNvGraphicFramePr>
        </xdr:nvGraphicFramePr>
        <xdr:xfrm>
          <a:off x="4323387" y="2943476"/>
          <a:ext cx="1250969" cy="1300473"/>
        </xdr:xfrm>
        <a:graphic>
          <a:graphicData uri="http://schemas.openxmlformats.org/drawingml/2006/chart">
            <c:chart xmlns:c="http://schemas.openxmlformats.org/drawingml/2006/chart" xmlns:r="http://schemas.openxmlformats.org/officeDocument/2006/relationships" r:id="rId10"/>
          </a:graphicData>
        </a:graphic>
      </xdr:graphicFrame>
      <xdr:sp macro="" textlink="' '!A537">
        <xdr:nvSpPr>
          <xdr:cNvPr id="43" name="Freihandform 42">
            <a:extLst>
              <a:ext uri="{FF2B5EF4-FFF2-40B4-BE49-F238E27FC236}">
                <a16:creationId xmlns:a16="http://schemas.microsoft.com/office/drawing/2014/main" id="{00000000-0008-0000-1700-00002B000000}"/>
              </a:ext>
            </a:extLst>
          </xdr:cNvPr>
          <xdr:cNvSpPr/>
        </xdr:nvSpPr>
        <xdr:spPr>
          <a:xfrm rot="17700000">
            <a:off x="4594987" y="2079625"/>
            <a:ext cx="1228824" cy="538733"/>
          </a:xfrm>
          <a:custGeom>
            <a:avLst/>
            <a:gdLst>
              <a:gd name="connsiteX0" fmla="*/ 0 w 1117884"/>
              <a:gd name="connsiteY0" fmla="*/ 0 h 538733"/>
              <a:gd name="connsiteX1" fmla="*/ 1117884 w 1117884"/>
              <a:gd name="connsiteY1" fmla="*/ 0 h 538733"/>
              <a:gd name="connsiteX2" fmla="*/ 1117884 w 1117884"/>
              <a:gd name="connsiteY2" fmla="*/ 538733 h 538733"/>
              <a:gd name="connsiteX3" fmla="*/ 0 w 1117884"/>
              <a:gd name="connsiteY3" fmla="*/ 538733 h 538733"/>
              <a:gd name="connsiteX4" fmla="*/ 0 w 1117884"/>
              <a:gd name="connsiteY4" fmla="*/ 0 h 53873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117884" h="538733">
                <a:moveTo>
                  <a:pt x="0" y="0"/>
                </a:moveTo>
                <a:lnTo>
                  <a:pt x="1117884" y="0"/>
                </a:lnTo>
                <a:lnTo>
                  <a:pt x="1117884" y="538733"/>
                </a:lnTo>
                <a:lnTo>
                  <a:pt x="0" y="538733"/>
                </a:lnTo>
                <a:lnTo>
                  <a:pt x="0" y="0"/>
                </a:lnTo>
                <a:close/>
              </a:path>
            </a:pathLst>
          </a:custGeom>
          <a:noFill/>
          <a:ln>
            <a:noFill/>
          </a:ln>
          <a:effectLst/>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35559" tIns="-1" rIns="0" bIns="0" numCol="1" spcCol="1270" anchor="ctr" anchorCtr="0">
            <a:noAutofit/>
          </a:bodyPr>
          <a:lstStyle>
            <a:defPPr>
              <a:defRPr lang="de-DE"/>
            </a:defPPr>
            <a:lvl1pPr marL="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1pPr>
            <a:lvl2pPr marL="457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2pPr>
            <a:lvl3pPr marL="914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3pPr>
            <a:lvl4pPr marL="1371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4pPr>
            <a:lvl5pPr marL="18288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5pPr>
            <a:lvl6pPr marL="22860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6pPr>
            <a:lvl7pPr marL="2743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7pPr>
            <a:lvl8pPr marL="3200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8pPr>
            <a:lvl9pPr marL="3657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9pPr>
          </a:lstStyle>
          <a:p>
            <a:pPr marL="0" lvl="0" indent="0" algn="l" defTabSz="622300" rtl="0" eaLnBrk="1" latinLnBrk="0" hangingPunct="1">
              <a:lnSpc>
                <a:spcPct val="90000"/>
              </a:lnSpc>
              <a:spcBef>
                <a:spcPct val="0"/>
              </a:spcBef>
              <a:spcAft>
                <a:spcPct val="35000"/>
              </a:spcAft>
            </a:pPr>
            <a:fld id="{92A7C834-92DE-490B-A2D6-58A22DDFDC8A}" type="TxLink">
              <a:rPr lang="en-US" sz="1400" kern="1200">
                <a:solidFill>
                  <a:schemeClr val="tx2"/>
                </a:solidFill>
                <a:latin typeface="Calibri" panose="020F0502020204030204"/>
                <a:ea typeface=""/>
                <a:cs typeface=""/>
              </a:rPr>
              <a:pPr marL="0" lvl="0" indent="0" algn="l" defTabSz="622300" rtl="0" eaLnBrk="1" latinLnBrk="0" hangingPunct="1">
                <a:lnSpc>
                  <a:spcPct val="90000"/>
                </a:lnSpc>
                <a:spcBef>
                  <a:spcPct val="0"/>
                </a:spcBef>
                <a:spcAft>
                  <a:spcPct val="35000"/>
                </a:spcAft>
              </a:pPr>
              <a:t>Internet</a:t>
            </a:fld>
            <a:endParaRPr lang="de-CH" sz="1400" kern="1200">
              <a:solidFill>
                <a:schemeClr val="tx2"/>
              </a:solidFill>
              <a:latin typeface="Calibri" panose="020F0502020204030204"/>
              <a:ea typeface=""/>
              <a:cs typeface=""/>
            </a:endParaRPr>
          </a:p>
        </xdr:txBody>
      </xdr:sp>
    </xdr:grpSp>
    <xdr:clientData/>
  </xdr:twoCellAnchor>
  <xdr:twoCellAnchor editAs="oneCell">
    <xdr:from>
      <xdr:col>5</xdr:col>
      <xdr:colOff>303516</xdr:colOff>
      <xdr:row>2</xdr:row>
      <xdr:rowOff>105743</xdr:rowOff>
    </xdr:from>
    <xdr:to>
      <xdr:col>5</xdr:col>
      <xdr:colOff>1554485</xdr:colOff>
      <xdr:row>4</xdr:row>
      <xdr:rowOff>104775</xdr:rowOff>
    </xdr:to>
    <xdr:grpSp>
      <xdr:nvGrpSpPr>
        <xdr:cNvPr id="44" name="Gruppieren 43">
          <a:hlinkClick xmlns:r="http://schemas.openxmlformats.org/officeDocument/2006/relationships" r:id="rId11"/>
          <a:extLst>
            <a:ext uri="{FF2B5EF4-FFF2-40B4-BE49-F238E27FC236}">
              <a16:creationId xmlns:a16="http://schemas.microsoft.com/office/drawing/2014/main" id="{00000000-0008-0000-1700-00002C000000}"/>
            </a:ext>
          </a:extLst>
        </xdr:cNvPr>
        <xdr:cNvGrpSpPr/>
      </xdr:nvGrpSpPr>
      <xdr:grpSpPr>
        <a:xfrm>
          <a:off x="5759436" y="677243"/>
          <a:ext cx="1250969" cy="2726992"/>
          <a:chOff x="5608941" y="1840323"/>
          <a:chExt cx="1250969" cy="2403626"/>
        </a:xfrm>
      </xdr:grpSpPr>
      <xdr:graphicFrame macro="">
        <xdr:nvGraphicFramePr>
          <xdr:cNvPr id="45" name="Diagramm 44">
            <a:extLst>
              <a:ext uri="{FF2B5EF4-FFF2-40B4-BE49-F238E27FC236}">
                <a16:creationId xmlns:a16="http://schemas.microsoft.com/office/drawing/2014/main" id="{00000000-0008-0000-1700-00002D000000}"/>
              </a:ext>
            </a:extLst>
          </xdr:cNvPr>
          <xdr:cNvGraphicFramePr>
            <a:graphicFrameLocks/>
          </xdr:cNvGraphicFramePr>
        </xdr:nvGraphicFramePr>
        <xdr:xfrm>
          <a:off x="5608941" y="2943476"/>
          <a:ext cx="1250969" cy="1300473"/>
        </xdr:xfrm>
        <a:graphic>
          <a:graphicData uri="http://schemas.openxmlformats.org/drawingml/2006/chart">
            <c:chart xmlns:c="http://schemas.openxmlformats.org/drawingml/2006/chart" xmlns:r="http://schemas.openxmlformats.org/officeDocument/2006/relationships" r:id="rId12"/>
          </a:graphicData>
        </a:graphic>
      </xdr:graphicFrame>
      <xdr:sp macro="" textlink="' '!A538">
        <xdr:nvSpPr>
          <xdr:cNvPr id="46" name="Freihandform 45">
            <a:extLst>
              <a:ext uri="{FF2B5EF4-FFF2-40B4-BE49-F238E27FC236}">
                <a16:creationId xmlns:a16="http://schemas.microsoft.com/office/drawing/2014/main" id="{00000000-0008-0000-1700-00002E000000}"/>
              </a:ext>
            </a:extLst>
          </xdr:cNvPr>
          <xdr:cNvSpPr/>
        </xdr:nvSpPr>
        <xdr:spPr>
          <a:xfrm rot="17700000">
            <a:off x="5941057" y="2129898"/>
            <a:ext cx="1117884" cy="538733"/>
          </a:xfrm>
          <a:custGeom>
            <a:avLst/>
            <a:gdLst>
              <a:gd name="connsiteX0" fmla="*/ 0 w 1117884"/>
              <a:gd name="connsiteY0" fmla="*/ 0 h 538733"/>
              <a:gd name="connsiteX1" fmla="*/ 1117884 w 1117884"/>
              <a:gd name="connsiteY1" fmla="*/ 0 h 538733"/>
              <a:gd name="connsiteX2" fmla="*/ 1117884 w 1117884"/>
              <a:gd name="connsiteY2" fmla="*/ 538733 h 538733"/>
              <a:gd name="connsiteX3" fmla="*/ 0 w 1117884"/>
              <a:gd name="connsiteY3" fmla="*/ 538733 h 538733"/>
              <a:gd name="connsiteX4" fmla="*/ 0 w 1117884"/>
              <a:gd name="connsiteY4" fmla="*/ 0 h 53873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117884" h="538733">
                <a:moveTo>
                  <a:pt x="0" y="0"/>
                </a:moveTo>
                <a:lnTo>
                  <a:pt x="1117884" y="0"/>
                </a:lnTo>
                <a:lnTo>
                  <a:pt x="1117884" y="538733"/>
                </a:lnTo>
                <a:lnTo>
                  <a:pt x="0" y="538733"/>
                </a:lnTo>
                <a:lnTo>
                  <a:pt x="0" y="0"/>
                </a:lnTo>
                <a:close/>
              </a:path>
            </a:pathLst>
          </a:custGeom>
          <a:noFill/>
          <a:ln>
            <a:noFill/>
          </a:ln>
          <a:effectLst/>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35559" tIns="-1" rIns="0" bIns="0" numCol="1" spcCol="1270" anchor="ctr" anchorCtr="0">
            <a:noAutofit/>
          </a:bodyPr>
          <a:lstStyle>
            <a:defPPr>
              <a:defRPr lang="de-DE"/>
            </a:defPPr>
            <a:lvl1pPr marL="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1pPr>
            <a:lvl2pPr marL="457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2pPr>
            <a:lvl3pPr marL="914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3pPr>
            <a:lvl4pPr marL="1371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4pPr>
            <a:lvl5pPr marL="18288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5pPr>
            <a:lvl6pPr marL="22860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6pPr>
            <a:lvl7pPr marL="2743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7pPr>
            <a:lvl8pPr marL="3200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8pPr>
            <a:lvl9pPr marL="3657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9pPr>
          </a:lstStyle>
          <a:p>
            <a:pPr marL="0" lvl="0" indent="0" algn="l" defTabSz="622300" rtl="0" eaLnBrk="1" latinLnBrk="0" hangingPunct="1">
              <a:lnSpc>
                <a:spcPct val="90000"/>
              </a:lnSpc>
              <a:spcBef>
                <a:spcPct val="0"/>
              </a:spcBef>
              <a:spcAft>
                <a:spcPct val="35000"/>
              </a:spcAft>
            </a:pPr>
            <a:fld id="{C7FA3B2F-8C9F-4EFE-829D-F27F52792584}" type="TxLink">
              <a:rPr lang="en-US" sz="1400" kern="1200">
                <a:solidFill>
                  <a:schemeClr val="tx2"/>
                </a:solidFill>
                <a:latin typeface="Calibri" panose="020F0502020204030204"/>
                <a:ea typeface=""/>
                <a:cs typeface=""/>
              </a:rPr>
              <a:pPr marL="0" lvl="0" indent="0" algn="l" defTabSz="622300" rtl="0" eaLnBrk="1" latinLnBrk="0" hangingPunct="1">
                <a:lnSpc>
                  <a:spcPct val="90000"/>
                </a:lnSpc>
                <a:spcBef>
                  <a:spcPct val="0"/>
                </a:spcBef>
                <a:spcAft>
                  <a:spcPct val="35000"/>
                </a:spcAft>
              </a:pPr>
              <a:t>Social Medias</a:t>
            </a:fld>
            <a:endParaRPr lang="de-CH" sz="1400" kern="1200">
              <a:solidFill>
                <a:schemeClr val="tx2"/>
              </a:solidFill>
              <a:latin typeface="Calibri" panose="020F0502020204030204"/>
              <a:ea typeface=""/>
              <a:cs typeface=""/>
            </a:endParaRPr>
          </a:p>
        </xdr:txBody>
      </xdr:sp>
    </xdr:grpSp>
    <xdr:clientData/>
  </xdr:twoCellAnchor>
  <xdr:twoCellAnchor editAs="oneCell">
    <xdr:from>
      <xdr:col>6</xdr:col>
      <xdr:colOff>531474</xdr:colOff>
      <xdr:row>2</xdr:row>
      <xdr:rowOff>105743</xdr:rowOff>
    </xdr:from>
    <xdr:to>
      <xdr:col>7</xdr:col>
      <xdr:colOff>1039493</xdr:colOff>
      <xdr:row>4</xdr:row>
      <xdr:rowOff>104775</xdr:rowOff>
    </xdr:to>
    <xdr:grpSp>
      <xdr:nvGrpSpPr>
        <xdr:cNvPr id="47" name="Gruppieren 46">
          <a:hlinkClick xmlns:r="http://schemas.openxmlformats.org/officeDocument/2006/relationships" r:id="rId13"/>
          <a:extLst>
            <a:ext uri="{FF2B5EF4-FFF2-40B4-BE49-F238E27FC236}">
              <a16:creationId xmlns:a16="http://schemas.microsoft.com/office/drawing/2014/main" id="{00000000-0008-0000-1700-00002F000000}"/>
            </a:ext>
          </a:extLst>
        </xdr:cNvPr>
        <xdr:cNvGrpSpPr/>
      </xdr:nvGrpSpPr>
      <xdr:grpSpPr>
        <a:xfrm>
          <a:off x="8395314" y="677243"/>
          <a:ext cx="1270019" cy="2726992"/>
          <a:chOff x="8180049" y="1840323"/>
          <a:chExt cx="1250969" cy="2403626"/>
        </a:xfrm>
      </xdr:grpSpPr>
      <xdr:sp macro="" textlink="' '!A540">
        <xdr:nvSpPr>
          <xdr:cNvPr id="48" name="Freihandform 47">
            <a:extLst>
              <a:ext uri="{FF2B5EF4-FFF2-40B4-BE49-F238E27FC236}">
                <a16:creationId xmlns:a16="http://schemas.microsoft.com/office/drawing/2014/main" id="{00000000-0008-0000-1700-000030000000}"/>
              </a:ext>
            </a:extLst>
          </xdr:cNvPr>
          <xdr:cNvSpPr/>
        </xdr:nvSpPr>
        <xdr:spPr>
          <a:xfrm rot="17700000">
            <a:off x="8522257" y="2129898"/>
            <a:ext cx="1117884" cy="538733"/>
          </a:xfrm>
          <a:custGeom>
            <a:avLst/>
            <a:gdLst>
              <a:gd name="connsiteX0" fmla="*/ 0 w 1117884"/>
              <a:gd name="connsiteY0" fmla="*/ 0 h 538733"/>
              <a:gd name="connsiteX1" fmla="*/ 1117884 w 1117884"/>
              <a:gd name="connsiteY1" fmla="*/ 0 h 538733"/>
              <a:gd name="connsiteX2" fmla="*/ 1117884 w 1117884"/>
              <a:gd name="connsiteY2" fmla="*/ 538733 h 538733"/>
              <a:gd name="connsiteX3" fmla="*/ 0 w 1117884"/>
              <a:gd name="connsiteY3" fmla="*/ 538733 h 538733"/>
              <a:gd name="connsiteX4" fmla="*/ 0 w 1117884"/>
              <a:gd name="connsiteY4" fmla="*/ 0 h 53873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117884" h="538733">
                <a:moveTo>
                  <a:pt x="0" y="0"/>
                </a:moveTo>
                <a:lnTo>
                  <a:pt x="1117884" y="0"/>
                </a:lnTo>
                <a:lnTo>
                  <a:pt x="1117884" y="538733"/>
                </a:lnTo>
                <a:lnTo>
                  <a:pt x="0" y="538733"/>
                </a:lnTo>
                <a:lnTo>
                  <a:pt x="0" y="0"/>
                </a:lnTo>
                <a:close/>
              </a:path>
            </a:pathLst>
          </a:custGeom>
          <a:noFill/>
          <a:ln>
            <a:noFill/>
          </a:ln>
          <a:effectLst/>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35559" tIns="-1" rIns="0" bIns="0" numCol="1" spcCol="1270" anchor="ctr" anchorCtr="0">
            <a:noAutofit/>
          </a:bodyPr>
          <a:lstStyle>
            <a:defPPr>
              <a:defRPr lang="de-DE"/>
            </a:defPPr>
            <a:lvl1pPr marL="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1pPr>
            <a:lvl2pPr marL="457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2pPr>
            <a:lvl3pPr marL="914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3pPr>
            <a:lvl4pPr marL="1371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4pPr>
            <a:lvl5pPr marL="18288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5pPr>
            <a:lvl6pPr marL="22860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6pPr>
            <a:lvl7pPr marL="2743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7pPr>
            <a:lvl8pPr marL="3200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8pPr>
            <a:lvl9pPr marL="3657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9pPr>
          </a:lstStyle>
          <a:p>
            <a:pPr marL="0" lvl="0" indent="0" algn="l" defTabSz="622300" rtl="0" eaLnBrk="1" latinLnBrk="0" hangingPunct="1">
              <a:lnSpc>
                <a:spcPct val="90000"/>
              </a:lnSpc>
              <a:spcBef>
                <a:spcPct val="0"/>
              </a:spcBef>
              <a:spcAft>
                <a:spcPct val="35000"/>
              </a:spcAft>
            </a:pPr>
            <a:fld id="{E23D9DFD-7574-4F65-AF2C-CD5EEAEF6B54}" type="TxLink">
              <a:rPr lang="en-US" sz="1400" kern="1200">
                <a:solidFill>
                  <a:schemeClr val="tx2"/>
                </a:solidFill>
                <a:latin typeface="Calibri" panose="020F0502020204030204"/>
                <a:ea typeface=""/>
                <a:cs typeface=""/>
              </a:rPr>
              <a:pPr marL="0" lvl="0" indent="0" algn="l" defTabSz="622300" rtl="0" eaLnBrk="1" latinLnBrk="0" hangingPunct="1">
                <a:lnSpc>
                  <a:spcPct val="90000"/>
                </a:lnSpc>
                <a:spcBef>
                  <a:spcPct val="0"/>
                </a:spcBef>
                <a:spcAft>
                  <a:spcPct val="35000"/>
                </a:spcAft>
              </a:pPr>
              <a:t>Relations publiques</a:t>
            </a:fld>
            <a:endParaRPr lang="de-CH" sz="1400" kern="1200">
              <a:solidFill>
                <a:schemeClr val="tx2"/>
              </a:solidFill>
              <a:latin typeface="Calibri" panose="020F0502020204030204"/>
              <a:ea typeface=""/>
              <a:cs typeface=""/>
            </a:endParaRPr>
          </a:p>
        </xdr:txBody>
      </xdr:sp>
      <xdr:graphicFrame macro="">
        <xdr:nvGraphicFramePr>
          <xdr:cNvPr id="49" name="Diagramm 48">
            <a:extLst>
              <a:ext uri="{FF2B5EF4-FFF2-40B4-BE49-F238E27FC236}">
                <a16:creationId xmlns:a16="http://schemas.microsoft.com/office/drawing/2014/main" id="{00000000-0008-0000-1700-000031000000}"/>
              </a:ext>
            </a:extLst>
          </xdr:cNvPr>
          <xdr:cNvGraphicFramePr>
            <a:graphicFrameLocks/>
          </xdr:cNvGraphicFramePr>
        </xdr:nvGraphicFramePr>
        <xdr:xfrm>
          <a:off x="8180049" y="2943476"/>
          <a:ext cx="1250969" cy="1300473"/>
        </xdr:xfrm>
        <a:graphic>
          <a:graphicData uri="http://schemas.openxmlformats.org/drawingml/2006/chart">
            <c:chart xmlns:c="http://schemas.openxmlformats.org/drawingml/2006/chart" xmlns:r="http://schemas.openxmlformats.org/officeDocument/2006/relationships" r:id="rId14"/>
          </a:graphicData>
        </a:graphic>
      </xdr:graphicFrame>
    </xdr:grpSp>
    <xdr:clientData/>
  </xdr:twoCellAnchor>
  <xdr:twoCellAnchor editAs="oneCell">
    <xdr:from>
      <xdr:col>5</xdr:col>
      <xdr:colOff>1589070</xdr:colOff>
      <xdr:row>2</xdr:row>
      <xdr:rowOff>105743</xdr:rowOff>
    </xdr:from>
    <xdr:to>
      <xdr:col>6</xdr:col>
      <xdr:colOff>496889</xdr:colOff>
      <xdr:row>4</xdr:row>
      <xdr:rowOff>104775</xdr:rowOff>
    </xdr:to>
    <xdr:grpSp>
      <xdr:nvGrpSpPr>
        <xdr:cNvPr id="50" name="Gruppieren 49">
          <a:hlinkClick xmlns:r="http://schemas.openxmlformats.org/officeDocument/2006/relationships" r:id="rId15"/>
          <a:extLst>
            <a:ext uri="{FF2B5EF4-FFF2-40B4-BE49-F238E27FC236}">
              <a16:creationId xmlns:a16="http://schemas.microsoft.com/office/drawing/2014/main" id="{00000000-0008-0000-1700-000032000000}"/>
            </a:ext>
          </a:extLst>
        </xdr:cNvPr>
        <xdr:cNvGrpSpPr/>
      </xdr:nvGrpSpPr>
      <xdr:grpSpPr>
        <a:xfrm>
          <a:off x="7044990" y="677243"/>
          <a:ext cx="1315739" cy="2726992"/>
          <a:chOff x="6894495" y="1840323"/>
          <a:chExt cx="1250969" cy="2403626"/>
        </a:xfrm>
      </xdr:grpSpPr>
      <xdr:sp macro="" textlink="' '!A539">
        <xdr:nvSpPr>
          <xdr:cNvPr id="51" name="Freihandform 50">
            <a:extLst>
              <a:ext uri="{FF2B5EF4-FFF2-40B4-BE49-F238E27FC236}">
                <a16:creationId xmlns:a16="http://schemas.microsoft.com/office/drawing/2014/main" id="{00000000-0008-0000-1700-000033000000}"/>
              </a:ext>
            </a:extLst>
          </xdr:cNvPr>
          <xdr:cNvSpPr/>
        </xdr:nvSpPr>
        <xdr:spPr>
          <a:xfrm rot="17700000">
            <a:off x="7231657" y="2129898"/>
            <a:ext cx="1117884" cy="538733"/>
          </a:xfrm>
          <a:custGeom>
            <a:avLst/>
            <a:gdLst>
              <a:gd name="connsiteX0" fmla="*/ 0 w 1117884"/>
              <a:gd name="connsiteY0" fmla="*/ 0 h 538733"/>
              <a:gd name="connsiteX1" fmla="*/ 1117884 w 1117884"/>
              <a:gd name="connsiteY1" fmla="*/ 0 h 538733"/>
              <a:gd name="connsiteX2" fmla="*/ 1117884 w 1117884"/>
              <a:gd name="connsiteY2" fmla="*/ 538733 h 538733"/>
              <a:gd name="connsiteX3" fmla="*/ 0 w 1117884"/>
              <a:gd name="connsiteY3" fmla="*/ 538733 h 538733"/>
              <a:gd name="connsiteX4" fmla="*/ 0 w 1117884"/>
              <a:gd name="connsiteY4" fmla="*/ 0 h 53873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117884" h="538733">
                <a:moveTo>
                  <a:pt x="0" y="0"/>
                </a:moveTo>
                <a:lnTo>
                  <a:pt x="1117884" y="0"/>
                </a:lnTo>
                <a:lnTo>
                  <a:pt x="1117884" y="538733"/>
                </a:lnTo>
                <a:lnTo>
                  <a:pt x="0" y="538733"/>
                </a:lnTo>
                <a:lnTo>
                  <a:pt x="0" y="0"/>
                </a:lnTo>
                <a:close/>
              </a:path>
            </a:pathLst>
          </a:custGeom>
          <a:noFill/>
          <a:ln>
            <a:noFill/>
          </a:ln>
          <a:effectLst/>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35559" tIns="-1" rIns="0" bIns="0" numCol="1" spcCol="1270" anchor="ctr" anchorCtr="0">
            <a:noAutofit/>
          </a:bodyPr>
          <a:lstStyle>
            <a:defPPr>
              <a:defRPr lang="de-DE"/>
            </a:defPPr>
            <a:lvl1pPr marL="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1pPr>
            <a:lvl2pPr marL="457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2pPr>
            <a:lvl3pPr marL="914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3pPr>
            <a:lvl4pPr marL="1371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4pPr>
            <a:lvl5pPr marL="18288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5pPr>
            <a:lvl6pPr marL="22860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6pPr>
            <a:lvl7pPr marL="2743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7pPr>
            <a:lvl8pPr marL="3200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8pPr>
            <a:lvl9pPr marL="3657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9pPr>
          </a:lstStyle>
          <a:p>
            <a:pPr marL="0" lvl="0" indent="0" algn="l" defTabSz="622300" rtl="0" eaLnBrk="1" latinLnBrk="0" hangingPunct="1">
              <a:lnSpc>
                <a:spcPct val="90000"/>
              </a:lnSpc>
              <a:spcBef>
                <a:spcPct val="0"/>
              </a:spcBef>
              <a:spcAft>
                <a:spcPct val="35000"/>
              </a:spcAft>
            </a:pPr>
            <a:fld id="{94E394F0-48F9-45DD-930C-84196B172E41}" type="TxLink">
              <a:rPr lang="en-US" sz="1400" kern="1200">
                <a:solidFill>
                  <a:schemeClr val="tx2"/>
                </a:solidFill>
                <a:latin typeface="Calibri" panose="020F0502020204030204"/>
                <a:ea typeface=""/>
                <a:cs typeface=""/>
              </a:rPr>
              <a:pPr marL="0" lvl="0" indent="0" algn="l" defTabSz="622300" rtl="0" eaLnBrk="1" latinLnBrk="0" hangingPunct="1">
                <a:lnSpc>
                  <a:spcPct val="90000"/>
                </a:lnSpc>
                <a:spcBef>
                  <a:spcPct val="0"/>
                </a:spcBef>
                <a:spcAft>
                  <a:spcPct val="35000"/>
                </a:spcAft>
              </a:pPr>
              <a:t>Marketing direct</a:t>
            </a:fld>
            <a:endParaRPr lang="de-CH" sz="1400" kern="1200">
              <a:solidFill>
                <a:schemeClr val="tx2"/>
              </a:solidFill>
              <a:latin typeface="Calibri" panose="020F0502020204030204"/>
              <a:ea typeface=""/>
              <a:cs typeface=""/>
            </a:endParaRPr>
          </a:p>
        </xdr:txBody>
      </xdr:sp>
      <xdr:graphicFrame macro="">
        <xdr:nvGraphicFramePr>
          <xdr:cNvPr id="52" name="Diagramm 51">
            <a:extLst>
              <a:ext uri="{FF2B5EF4-FFF2-40B4-BE49-F238E27FC236}">
                <a16:creationId xmlns:a16="http://schemas.microsoft.com/office/drawing/2014/main" id="{00000000-0008-0000-1700-000034000000}"/>
              </a:ext>
            </a:extLst>
          </xdr:cNvPr>
          <xdr:cNvGraphicFramePr>
            <a:graphicFrameLocks/>
          </xdr:cNvGraphicFramePr>
        </xdr:nvGraphicFramePr>
        <xdr:xfrm>
          <a:off x="6894495" y="2943476"/>
          <a:ext cx="1250969" cy="1300473"/>
        </xdr:xfrm>
        <a:graphic>
          <a:graphicData uri="http://schemas.openxmlformats.org/drawingml/2006/chart">
            <c:chart xmlns:c="http://schemas.openxmlformats.org/drawingml/2006/chart" xmlns:r="http://schemas.openxmlformats.org/officeDocument/2006/relationships" r:id="rId16"/>
          </a:graphicData>
        </a:graphic>
      </xdr:graphicFrame>
    </xdr:grpSp>
    <xdr:clientData/>
  </xdr:twoCellAnchor>
  <xdr:twoCellAnchor editAs="oneCell">
    <xdr:from>
      <xdr:col>7</xdr:col>
      <xdr:colOff>1074076</xdr:colOff>
      <xdr:row>2</xdr:row>
      <xdr:rowOff>105743</xdr:rowOff>
    </xdr:from>
    <xdr:to>
      <xdr:col>8</xdr:col>
      <xdr:colOff>419776</xdr:colOff>
      <xdr:row>4</xdr:row>
      <xdr:rowOff>104775</xdr:rowOff>
    </xdr:to>
    <xdr:grpSp>
      <xdr:nvGrpSpPr>
        <xdr:cNvPr id="53" name="Gruppieren 52">
          <a:hlinkClick xmlns:r="http://schemas.openxmlformats.org/officeDocument/2006/relationships" r:id="rId17"/>
          <a:extLst>
            <a:ext uri="{FF2B5EF4-FFF2-40B4-BE49-F238E27FC236}">
              <a16:creationId xmlns:a16="http://schemas.microsoft.com/office/drawing/2014/main" id="{00000000-0008-0000-1700-000035000000}"/>
            </a:ext>
          </a:extLst>
        </xdr:cNvPr>
        <xdr:cNvGrpSpPr/>
      </xdr:nvGrpSpPr>
      <xdr:grpSpPr>
        <a:xfrm>
          <a:off x="9699916" y="677243"/>
          <a:ext cx="1342140" cy="2726992"/>
          <a:chOff x="9465601" y="1840323"/>
          <a:chExt cx="1288800" cy="2403626"/>
        </a:xfrm>
      </xdr:grpSpPr>
      <xdr:sp macro="" textlink="' '!A541">
        <xdr:nvSpPr>
          <xdr:cNvPr id="54" name="Freihandform 53">
            <a:extLst>
              <a:ext uri="{FF2B5EF4-FFF2-40B4-BE49-F238E27FC236}">
                <a16:creationId xmlns:a16="http://schemas.microsoft.com/office/drawing/2014/main" id="{00000000-0008-0000-1700-000036000000}"/>
              </a:ext>
            </a:extLst>
          </xdr:cNvPr>
          <xdr:cNvSpPr/>
        </xdr:nvSpPr>
        <xdr:spPr>
          <a:xfrm rot="17700000">
            <a:off x="9812860" y="2129898"/>
            <a:ext cx="1117884" cy="538733"/>
          </a:xfrm>
          <a:custGeom>
            <a:avLst/>
            <a:gdLst>
              <a:gd name="connsiteX0" fmla="*/ 0 w 1117884"/>
              <a:gd name="connsiteY0" fmla="*/ 0 h 538733"/>
              <a:gd name="connsiteX1" fmla="*/ 1117884 w 1117884"/>
              <a:gd name="connsiteY1" fmla="*/ 0 h 538733"/>
              <a:gd name="connsiteX2" fmla="*/ 1117884 w 1117884"/>
              <a:gd name="connsiteY2" fmla="*/ 538733 h 538733"/>
              <a:gd name="connsiteX3" fmla="*/ 0 w 1117884"/>
              <a:gd name="connsiteY3" fmla="*/ 538733 h 538733"/>
              <a:gd name="connsiteX4" fmla="*/ 0 w 1117884"/>
              <a:gd name="connsiteY4" fmla="*/ 0 h 53873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117884" h="538733">
                <a:moveTo>
                  <a:pt x="0" y="0"/>
                </a:moveTo>
                <a:lnTo>
                  <a:pt x="1117884" y="0"/>
                </a:lnTo>
                <a:lnTo>
                  <a:pt x="1117884" y="538733"/>
                </a:lnTo>
                <a:lnTo>
                  <a:pt x="0" y="538733"/>
                </a:lnTo>
                <a:lnTo>
                  <a:pt x="0" y="0"/>
                </a:lnTo>
                <a:close/>
              </a:path>
            </a:pathLst>
          </a:custGeom>
          <a:noFill/>
          <a:ln>
            <a:noFill/>
          </a:ln>
          <a:effectLst/>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35559" tIns="-1" rIns="0" bIns="0" numCol="1" spcCol="1270" anchor="ctr" anchorCtr="0">
            <a:noAutofit/>
          </a:bodyPr>
          <a:lstStyle>
            <a:defPPr>
              <a:defRPr lang="de-DE"/>
            </a:defPPr>
            <a:lvl1pPr marL="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1pPr>
            <a:lvl2pPr marL="457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2pPr>
            <a:lvl3pPr marL="914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3pPr>
            <a:lvl4pPr marL="1371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4pPr>
            <a:lvl5pPr marL="18288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5pPr>
            <a:lvl6pPr marL="22860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6pPr>
            <a:lvl7pPr marL="2743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7pPr>
            <a:lvl8pPr marL="3200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8pPr>
            <a:lvl9pPr marL="3657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9pPr>
          </a:lstStyle>
          <a:p>
            <a:pPr marL="0" lvl="0" indent="0" algn="l" defTabSz="622300" rtl="0" eaLnBrk="1" latinLnBrk="0" hangingPunct="1">
              <a:lnSpc>
                <a:spcPct val="90000"/>
              </a:lnSpc>
              <a:spcBef>
                <a:spcPct val="0"/>
              </a:spcBef>
              <a:spcAft>
                <a:spcPct val="35000"/>
              </a:spcAft>
            </a:pPr>
            <a:fld id="{B6C3F0F4-71A6-4FC5-AE6B-1F3E8D97ABB5}" type="TxLink">
              <a:rPr lang="en-US" sz="1400" kern="1200">
                <a:solidFill>
                  <a:schemeClr val="tx2"/>
                </a:solidFill>
                <a:latin typeface="Calibri" panose="020F0502020204030204"/>
                <a:ea typeface=""/>
                <a:cs typeface=""/>
              </a:rPr>
              <a:pPr marL="0" lvl="0" indent="0" algn="l" defTabSz="622300" rtl="0" eaLnBrk="1" latinLnBrk="0" hangingPunct="1">
                <a:lnSpc>
                  <a:spcPct val="90000"/>
                </a:lnSpc>
                <a:spcBef>
                  <a:spcPct val="0"/>
                </a:spcBef>
                <a:spcAft>
                  <a:spcPct val="35000"/>
                </a:spcAft>
              </a:pPr>
              <a:t>Divers</a:t>
            </a:fld>
            <a:endParaRPr lang="de-CH" sz="1400" kern="1200">
              <a:solidFill>
                <a:schemeClr val="tx2"/>
              </a:solidFill>
              <a:latin typeface="Calibri" panose="020F0502020204030204"/>
              <a:ea typeface=""/>
              <a:cs typeface=""/>
            </a:endParaRPr>
          </a:p>
        </xdr:txBody>
      </xdr:sp>
      <xdr:graphicFrame macro="">
        <xdr:nvGraphicFramePr>
          <xdr:cNvPr id="55" name="Diagramm 54">
            <a:extLst>
              <a:ext uri="{FF2B5EF4-FFF2-40B4-BE49-F238E27FC236}">
                <a16:creationId xmlns:a16="http://schemas.microsoft.com/office/drawing/2014/main" id="{00000000-0008-0000-1700-000037000000}"/>
              </a:ext>
            </a:extLst>
          </xdr:cNvPr>
          <xdr:cNvGraphicFramePr>
            <a:graphicFrameLocks/>
          </xdr:cNvGraphicFramePr>
        </xdr:nvGraphicFramePr>
        <xdr:xfrm>
          <a:off x="9465601" y="2943476"/>
          <a:ext cx="1288800" cy="1300473"/>
        </xdr:xfrm>
        <a:graphic>
          <a:graphicData uri="http://schemas.openxmlformats.org/drawingml/2006/chart">
            <c:chart xmlns:c="http://schemas.openxmlformats.org/drawingml/2006/chart" xmlns:r="http://schemas.openxmlformats.org/officeDocument/2006/relationships" r:id="rId18"/>
          </a:graphicData>
        </a:graphic>
      </xdr:graphicFrame>
    </xdr:grpSp>
    <xdr:clientData/>
  </xdr:twoCellAnchor>
  <xdr:twoCellAnchor editAs="oneCell">
    <xdr:from>
      <xdr:col>0</xdr:col>
      <xdr:colOff>76200</xdr:colOff>
      <xdr:row>0</xdr:row>
      <xdr:rowOff>104775</xdr:rowOff>
    </xdr:from>
    <xdr:to>
      <xdr:col>0</xdr:col>
      <xdr:colOff>400200</xdr:colOff>
      <xdr:row>0</xdr:row>
      <xdr:rowOff>430240</xdr:rowOff>
    </xdr:to>
    <xdr:grpSp>
      <xdr:nvGrpSpPr>
        <xdr:cNvPr id="60" name="Gruppieren 59">
          <a:hlinkClick xmlns:r="http://schemas.openxmlformats.org/officeDocument/2006/relationships" r:id="rId19"/>
          <a:extLst>
            <a:ext uri="{FF2B5EF4-FFF2-40B4-BE49-F238E27FC236}">
              <a16:creationId xmlns:a16="http://schemas.microsoft.com/office/drawing/2014/main" id="{00000000-0008-0000-1700-00003C000000}"/>
            </a:ext>
          </a:extLst>
        </xdr:cNvPr>
        <xdr:cNvGrpSpPr/>
      </xdr:nvGrpSpPr>
      <xdr:grpSpPr>
        <a:xfrm>
          <a:off x="76200" y="104775"/>
          <a:ext cx="324000" cy="325465"/>
          <a:chOff x="9191625" y="3009900"/>
          <a:chExt cx="324000" cy="325465"/>
        </a:xfrm>
      </xdr:grpSpPr>
      <xdr:sp macro="" textlink="">
        <xdr:nvSpPr>
          <xdr:cNvPr id="61" name="Rechteck 60">
            <a:extLst>
              <a:ext uri="{FF2B5EF4-FFF2-40B4-BE49-F238E27FC236}">
                <a16:creationId xmlns:a16="http://schemas.microsoft.com/office/drawing/2014/main" id="{00000000-0008-0000-1700-00003D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62" name="Pfeil nach links 61">
            <a:extLst>
              <a:ext uri="{FF2B5EF4-FFF2-40B4-BE49-F238E27FC236}">
                <a16:creationId xmlns:a16="http://schemas.microsoft.com/office/drawing/2014/main" id="{00000000-0008-0000-1700-00003E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7</xdr:col>
          <xdr:colOff>167640</xdr:colOff>
          <xdr:row>0</xdr:row>
          <xdr:rowOff>0</xdr:rowOff>
        </xdr:from>
        <xdr:to>
          <xdr:col>8</xdr:col>
          <xdr:colOff>440055</xdr:colOff>
          <xdr:row>0</xdr:row>
          <xdr:rowOff>533400</xdr:rowOff>
        </xdr:to>
        <xdr:pic>
          <xdr:nvPicPr>
            <xdr:cNvPr id="56" name="Grafik 59">
              <a:extLst>
                <a:ext uri="{FF2B5EF4-FFF2-40B4-BE49-F238E27FC236}">
                  <a16:creationId xmlns:a16="http://schemas.microsoft.com/office/drawing/2014/main" id="{00000000-0008-0000-1700-000038000000}"/>
                </a:ext>
              </a:extLst>
            </xdr:cNvPr>
            <xdr:cNvPicPr>
              <a:picLocks noChangeAspect="1" noChangeArrowheads="1"/>
              <a:extLst>
                <a:ext uri="{84589F7E-364E-4C9E-8A38-B11213B215E9}">
                  <a14:cameraTool cellRange="Logo!$D$6" spid="_x0000_s412702"/>
                </a:ext>
              </a:extLst>
            </xdr:cNvPicPr>
          </xdr:nvPicPr>
          <xdr:blipFill>
            <a:blip xmlns:r="http://schemas.openxmlformats.org/officeDocument/2006/relationships" r:embed="rId20"/>
            <a:srcRect/>
            <a:stretch>
              <a:fillRect/>
            </a:stretch>
          </xdr:blipFill>
          <xdr:spPr bwMode="auto">
            <a:xfrm>
              <a:off x="8793480" y="0"/>
              <a:ext cx="2268855" cy="533400"/>
            </a:xfrm>
            <a:prstGeom prst="rect">
              <a:avLst/>
            </a:prstGeom>
            <a:solidFill>
              <a:schemeClr val="bg1"/>
            </a:solidFill>
            <a:ln w="9525">
              <a:noFill/>
              <a:miter lim="800000"/>
              <a:headEnd/>
              <a:tailEnd/>
            </a:ln>
          </xdr:spPr>
        </xdr:pic>
        <xdr:clientData/>
      </xdr:twoCellAnchor>
    </mc:Choice>
    <mc:Fallback/>
  </mc:AlternateContent>
</xdr:wsDr>
</file>

<file path=xl/drawings/drawing24.xml><?xml version="1.0" encoding="utf-8"?>
<xdr:wsDr xmlns:xdr="http://schemas.openxmlformats.org/drawingml/2006/spreadsheetDrawing" xmlns:a="http://schemas.openxmlformats.org/drawingml/2006/main">
  <xdr:twoCellAnchor>
    <xdr:from>
      <xdr:col>5</xdr:col>
      <xdr:colOff>2208654</xdr:colOff>
      <xdr:row>28</xdr:row>
      <xdr:rowOff>404131</xdr:rowOff>
    </xdr:from>
    <xdr:to>
      <xdr:col>5</xdr:col>
      <xdr:colOff>2276689</xdr:colOff>
      <xdr:row>29</xdr:row>
      <xdr:rowOff>393246</xdr:rowOff>
    </xdr:to>
    <xdr:sp macro="" textlink="">
      <xdr:nvSpPr>
        <xdr:cNvPr id="2" name="Rechteck 1">
          <a:extLst>
            <a:ext uri="{FF2B5EF4-FFF2-40B4-BE49-F238E27FC236}">
              <a16:creationId xmlns:a16="http://schemas.microsoft.com/office/drawing/2014/main" id="{00000000-0008-0000-1800-000002000000}"/>
            </a:ext>
          </a:extLst>
        </xdr:cNvPr>
        <xdr:cNvSpPr/>
      </xdr:nvSpPr>
      <xdr:spPr>
        <a:xfrm>
          <a:off x="6475854" y="9643381"/>
          <a:ext cx="1360" cy="39869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4</xdr:col>
      <xdr:colOff>1764</xdr:colOff>
      <xdr:row>6</xdr:row>
      <xdr:rowOff>0</xdr:rowOff>
    </xdr:from>
    <xdr:to>
      <xdr:col>4</xdr:col>
      <xdr:colOff>67418</xdr:colOff>
      <xdr:row>6</xdr:row>
      <xdr:rowOff>401240</xdr:rowOff>
    </xdr:to>
    <xdr:sp macro="" textlink="">
      <xdr:nvSpPr>
        <xdr:cNvPr id="3" name="Rechteck 2">
          <a:extLst>
            <a:ext uri="{FF2B5EF4-FFF2-40B4-BE49-F238E27FC236}">
              <a16:creationId xmlns:a16="http://schemas.microsoft.com/office/drawing/2014/main" id="{00000000-0008-0000-1800-000003000000}"/>
            </a:ext>
          </a:extLst>
        </xdr:cNvPr>
        <xdr:cNvSpPr/>
      </xdr:nvSpPr>
      <xdr:spPr>
        <a:xfrm>
          <a:off x="4497564" y="1323975"/>
          <a:ext cx="65654" cy="40124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5</xdr:col>
      <xdr:colOff>0</xdr:colOff>
      <xdr:row>28</xdr:row>
      <xdr:rowOff>394606</xdr:rowOff>
    </xdr:from>
    <xdr:to>
      <xdr:col>5</xdr:col>
      <xdr:colOff>68035</xdr:colOff>
      <xdr:row>29</xdr:row>
      <xdr:rowOff>383721</xdr:rowOff>
    </xdr:to>
    <xdr:sp macro="" textlink="">
      <xdr:nvSpPr>
        <xdr:cNvPr id="4" name="Rechteck 3">
          <a:extLst>
            <a:ext uri="{FF2B5EF4-FFF2-40B4-BE49-F238E27FC236}">
              <a16:creationId xmlns:a16="http://schemas.microsoft.com/office/drawing/2014/main" id="{00000000-0008-0000-1800-000004000000}"/>
            </a:ext>
          </a:extLst>
        </xdr:cNvPr>
        <xdr:cNvSpPr/>
      </xdr:nvSpPr>
      <xdr:spPr>
        <a:xfrm>
          <a:off x="6143625" y="9633856"/>
          <a:ext cx="68035" cy="39869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editAs="oneCell">
    <xdr:from>
      <xdr:col>5</xdr:col>
      <xdr:colOff>57150</xdr:colOff>
      <xdr:row>14</xdr:row>
      <xdr:rowOff>28575</xdr:rowOff>
    </xdr:from>
    <xdr:to>
      <xdr:col>5</xdr:col>
      <xdr:colOff>304800</xdr:colOff>
      <xdr:row>15</xdr:row>
      <xdr:rowOff>19050</xdr:rowOff>
    </xdr:to>
    <xdr:sp macro="" textlink="">
      <xdr:nvSpPr>
        <xdr:cNvPr id="5" name="Eingekerbter Richtungspfeil 4">
          <a:extLst>
            <a:ext uri="{FF2B5EF4-FFF2-40B4-BE49-F238E27FC236}">
              <a16:creationId xmlns:a16="http://schemas.microsoft.com/office/drawing/2014/main" id="{00000000-0008-0000-1800-000005000000}"/>
            </a:ext>
          </a:extLst>
        </xdr:cNvPr>
        <xdr:cNvSpPr/>
      </xdr:nvSpPr>
      <xdr:spPr>
        <a:xfrm>
          <a:off x="6200775" y="4629150"/>
          <a:ext cx="247650" cy="400050"/>
        </a:xfrm>
        <a:prstGeom prst="chevron">
          <a:avLst/>
        </a:prstGeom>
      </xdr:spPr>
      <xdr:style>
        <a:lnRef idx="1">
          <a:schemeClr val="accent4"/>
        </a:lnRef>
        <a:fillRef idx="2">
          <a:schemeClr val="accent4"/>
        </a:fillRef>
        <a:effectRef idx="1">
          <a:schemeClr val="accent4"/>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endParaRPr>
        </a:p>
      </xdr:txBody>
    </xdr:sp>
    <xdr:clientData/>
  </xdr:twoCellAnchor>
  <xdr:twoCellAnchor editAs="oneCell">
    <xdr:from>
      <xdr:col>3</xdr:col>
      <xdr:colOff>47624</xdr:colOff>
      <xdr:row>7</xdr:row>
      <xdr:rowOff>9525</xdr:rowOff>
    </xdr:from>
    <xdr:to>
      <xdr:col>3</xdr:col>
      <xdr:colOff>295274</xdr:colOff>
      <xdr:row>8</xdr:row>
      <xdr:rowOff>0</xdr:rowOff>
    </xdr:to>
    <xdr:sp macro="" textlink="">
      <xdr:nvSpPr>
        <xdr:cNvPr id="6" name="Eingekerbter Richtungspfeil 5">
          <a:extLst>
            <a:ext uri="{FF2B5EF4-FFF2-40B4-BE49-F238E27FC236}">
              <a16:creationId xmlns:a16="http://schemas.microsoft.com/office/drawing/2014/main" id="{00000000-0008-0000-1800-000006000000}"/>
            </a:ext>
          </a:extLst>
        </xdr:cNvPr>
        <xdr:cNvSpPr/>
      </xdr:nvSpPr>
      <xdr:spPr>
        <a:xfrm rot="10800000">
          <a:off x="4210049" y="1743075"/>
          <a:ext cx="247650" cy="400050"/>
        </a:xfrm>
        <a:prstGeom prst="chevron">
          <a:avLst/>
        </a:prstGeom>
      </xdr:spPr>
      <xdr:style>
        <a:lnRef idx="1">
          <a:schemeClr val="accent4"/>
        </a:lnRef>
        <a:fillRef idx="2">
          <a:schemeClr val="accent4"/>
        </a:fillRef>
        <a:effectRef idx="1">
          <a:schemeClr val="accent4"/>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endParaRPr>
        </a:p>
      </xdr:txBody>
    </xdr:sp>
    <xdr:clientData/>
  </xdr:twoCellAnchor>
  <xdr:twoCellAnchor editAs="oneCell">
    <xdr:from>
      <xdr:col>7</xdr:col>
      <xdr:colOff>3299460</xdr:colOff>
      <xdr:row>2</xdr:row>
      <xdr:rowOff>47625</xdr:rowOff>
    </xdr:from>
    <xdr:to>
      <xdr:col>7</xdr:col>
      <xdr:colOff>3472260</xdr:colOff>
      <xdr:row>3</xdr:row>
      <xdr:rowOff>10875</xdr:rowOff>
    </xdr:to>
    <xdr:grpSp>
      <xdr:nvGrpSpPr>
        <xdr:cNvPr id="7" name="Gruppieren 6">
          <a:hlinkClick xmlns:r="http://schemas.openxmlformats.org/officeDocument/2006/relationships" r:id="rId1"/>
          <a:extLst>
            <a:ext uri="{FF2B5EF4-FFF2-40B4-BE49-F238E27FC236}">
              <a16:creationId xmlns:a16="http://schemas.microsoft.com/office/drawing/2014/main" id="{00000000-0008-0000-1800-000007000000}"/>
            </a:ext>
          </a:extLst>
        </xdr:cNvPr>
        <xdr:cNvGrpSpPr/>
      </xdr:nvGrpSpPr>
      <xdr:grpSpPr>
        <a:xfrm>
          <a:off x="10271760" y="611505"/>
          <a:ext cx="172800" cy="168990"/>
          <a:chOff x="8105775" y="571500"/>
          <a:chExt cx="172800" cy="172800"/>
        </a:xfrm>
      </xdr:grpSpPr>
      <xdr:sp macro="" textlink="">
        <xdr:nvSpPr>
          <xdr:cNvPr id="8" name="Rechteck 7">
            <a:extLst>
              <a:ext uri="{FF2B5EF4-FFF2-40B4-BE49-F238E27FC236}">
                <a16:creationId xmlns:a16="http://schemas.microsoft.com/office/drawing/2014/main" id="{00000000-0008-0000-1800-000008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9" name="Textfeld 8">
            <a:extLst>
              <a:ext uri="{FF2B5EF4-FFF2-40B4-BE49-F238E27FC236}">
                <a16:creationId xmlns:a16="http://schemas.microsoft.com/office/drawing/2014/main" id="{00000000-0008-0000-1800-000009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57150</xdr:colOff>
      <xdr:row>29</xdr:row>
      <xdr:rowOff>85725</xdr:rowOff>
    </xdr:from>
    <xdr:to>
      <xdr:col>0</xdr:col>
      <xdr:colOff>381150</xdr:colOff>
      <xdr:row>30</xdr:row>
      <xdr:rowOff>1615</xdr:rowOff>
    </xdr:to>
    <xdr:grpSp>
      <xdr:nvGrpSpPr>
        <xdr:cNvPr id="10" name="Gruppieren 9">
          <a:hlinkClick xmlns:r="http://schemas.openxmlformats.org/officeDocument/2006/relationships" r:id="rId2"/>
          <a:extLst>
            <a:ext uri="{FF2B5EF4-FFF2-40B4-BE49-F238E27FC236}">
              <a16:creationId xmlns:a16="http://schemas.microsoft.com/office/drawing/2014/main" id="{00000000-0008-0000-1800-00000A000000}"/>
            </a:ext>
          </a:extLst>
        </xdr:cNvPr>
        <xdr:cNvGrpSpPr/>
      </xdr:nvGrpSpPr>
      <xdr:grpSpPr>
        <a:xfrm>
          <a:off x="57150" y="9625965"/>
          <a:ext cx="324000" cy="319750"/>
          <a:chOff x="66675" y="4972050"/>
          <a:chExt cx="324000" cy="325465"/>
        </a:xfrm>
      </xdr:grpSpPr>
      <xdr:sp macro="" textlink="">
        <xdr:nvSpPr>
          <xdr:cNvPr id="11" name="Rechteck 10">
            <a:extLst>
              <a:ext uri="{FF2B5EF4-FFF2-40B4-BE49-F238E27FC236}">
                <a16:creationId xmlns:a16="http://schemas.microsoft.com/office/drawing/2014/main" id="{00000000-0008-0000-1800-00000B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2" name="Pfeil nach oben 11">
            <a:extLst>
              <a:ext uri="{FF2B5EF4-FFF2-40B4-BE49-F238E27FC236}">
                <a16:creationId xmlns:a16="http://schemas.microsoft.com/office/drawing/2014/main" id="{00000000-0008-0000-1800-00000C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3</xdr:col>
      <xdr:colOff>47624</xdr:colOff>
      <xdr:row>21</xdr:row>
      <xdr:rowOff>19050</xdr:rowOff>
    </xdr:from>
    <xdr:to>
      <xdr:col>3</xdr:col>
      <xdr:colOff>295274</xdr:colOff>
      <xdr:row>22</xdr:row>
      <xdr:rowOff>9525</xdr:rowOff>
    </xdr:to>
    <xdr:sp macro="" textlink="">
      <xdr:nvSpPr>
        <xdr:cNvPr id="16" name="Eingekerbter Richtungspfeil 15">
          <a:extLst>
            <a:ext uri="{FF2B5EF4-FFF2-40B4-BE49-F238E27FC236}">
              <a16:creationId xmlns:a16="http://schemas.microsoft.com/office/drawing/2014/main" id="{00000000-0008-0000-1800-000010000000}"/>
            </a:ext>
          </a:extLst>
        </xdr:cNvPr>
        <xdr:cNvSpPr/>
      </xdr:nvSpPr>
      <xdr:spPr>
        <a:xfrm rot="10800000">
          <a:off x="4210049" y="6391275"/>
          <a:ext cx="247650" cy="400050"/>
        </a:xfrm>
        <a:prstGeom prst="chevron">
          <a:avLst/>
        </a:prstGeom>
      </xdr:spPr>
      <xdr:style>
        <a:lnRef idx="1">
          <a:schemeClr val="accent4"/>
        </a:lnRef>
        <a:fillRef idx="2">
          <a:schemeClr val="accent4"/>
        </a:fillRef>
        <a:effectRef idx="1">
          <a:schemeClr val="accent4"/>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endParaRPr>
        </a:p>
      </xdr:txBody>
    </xdr:sp>
    <xdr:clientData/>
  </xdr:twoCellAnchor>
  <xdr:twoCellAnchor editAs="oneCell">
    <xdr:from>
      <xdr:col>5</xdr:col>
      <xdr:colOff>57150</xdr:colOff>
      <xdr:row>28</xdr:row>
      <xdr:rowOff>9525</xdr:rowOff>
    </xdr:from>
    <xdr:to>
      <xdr:col>5</xdr:col>
      <xdr:colOff>304800</xdr:colOff>
      <xdr:row>29</xdr:row>
      <xdr:rowOff>0</xdr:rowOff>
    </xdr:to>
    <xdr:sp macro="" textlink="">
      <xdr:nvSpPr>
        <xdr:cNvPr id="17" name="Eingekerbter Richtungspfeil 16">
          <a:extLst>
            <a:ext uri="{FF2B5EF4-FFF2-40B4-BE49-F238E27FC236}">
              <a16:creationId xmlns:a16="http://schemas.microsoft.com/office/drawing/2014/main" id="{00000000-0008-0000-1800-000011000000}"/>
            </a:ext>
          </a:extLst>
        </xdr:cNvPr>
        <xdr:cNvSpPr/>
      </xdr:nvSpPr>
      <xdr:spPr>
        <a:xfrm>
          <a:off x="6200775" y="9248775"/>
          <a:ext cx="247650" cy="400050"/>
        </a:xfrm>
        <a:prstGeom prst="chevron">
          <a:avLst/>
        </a:prstGeom>
      </xdr:spPr>
      <xdr:style>
        <a:lnRef idx="1">
          <a:schemeClr val="accent4"/>
        </a:lnRef>
        <a:fillRef idx="2">
          <a:schemeClr val="accent4"/>
        </a:fillRef>
        <a:effectRef idx="1">
          <a:schemeClr val="accent4"/>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endParaRPr>
        </a:p>
      </xdr:txBody>
    </xdr:sp>
    <xdr:clientData/>
  </xdr:twoCellAnchor>
  <xdr:twoCellAnchor editAs="oneCell">
    <xdr:from>
      <xdr:col>0</xdr:col>
      <xdr:colOff>76200</xdr:colOff>
      <xdr:row>0</xdr:row>
      <xdr:rowOff>114300</xdr:rowOff>
    </xdr:from>
    <xdr:to>
      <xdr:col>0</xdr:col>
      <xdr:colOff>400200</xdr:colOff>
      <xdr:row>0</xdr:row>
      <xdr:rowOff>439765</xdr:rowOff>
    </xdr:to>
    <xdr:grpSp>
      <xdr:nvGrpSpPr>
        <xdr:cNvPr id="18" name="Gruppieren 17">
          <a:hlinkClick xmlns:r="http://schemas.openxmlformats.org/officeDocument/2006/relationships" r:id="rId3"/>
          <a:extLst>
            <a:ext uri="{FF2B5EF4-FFF2-40B4-BE49-F238E27FC236}">
              <a16:creationId xmlns:a16="http://schemas.microsoft.com/office/drawing/2014/main" id="{00000000-0008-0000-1800-000012000000}"/>
            </a:ext>
          </a:extLst>
        </xdr:cNvPr>
        <xdr:cNvGrpSpPr/>
      </xdr:nvGrpSpPr>
      <xdr:grpSpPr>
        <a:xfrm>
          <a:off x="76200" y="114300"/>
          <a:ext cx="324000" cy="325465"/>
          <a:chOff x="9191625" y="3009900"/>
          <a:chExt cx="324000" cy="325465"/>
        </a:xfrm>
      </xdr:grpSpPr>
      <xdr:sp macro="" textlink="">
        <xdr:nvSpPr>
          <xdr:cNvPr id="19" name="Rechteck 18">
            <a:extLst>
              <a:ext uri="{FF2B5EF4-FFF2-40B4-BE49-F238E27FC236}">
                <a16:creationId xmlns:a16="http://schemas.microsoft.com/office/drawing/2014/main" id="{00000000-0008-0000-1800-000013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0" name="Pfeil nach links 19">
            <a:extLst>
              <a:ext uri="{FF2B5EF4-FFF2-40B4-BE49-F238E27FC236}">
                <a16:creationId xmlns:a16="http://schemas.microsoft.com/office/drawing/2014/main" id="{00000000-0008-0000-1800-000014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7</xdr:col>
          <xdr:colOff>1219200</xdr:colOff>
          <xdr:row>0</xdr:row>
          <xdr:rowOff>0</xdr:rowOff>
        </xdr:from>
        <xdr:to>
          <xdr:col>7</xdr:col>
          <xdr:colOff>3488055</xdr:colOff>
          <xdr:row>0</xdr:row>
          <xdr:rowOff>533400</xdr:rowOff>
        </xdr:to>
        <xdr:pic>
          <xdr:nvPicPr>
            <xdr:cNvPr id="21" name="Grafik 59">
              <a:extLst>
                <a:ext uri="{FF2B5EF4-FFF2-40B4-BE49-F238E27FC236}">
                  <a16:creationId xmlns:a16="http://schemas.microsoft.com/office/drawing/2014/main" id="{00000000-0008-0000-1800-000015000000}"/>
                </a:ext>
              </a:extLst>
            </xdr:cNvPr>
            <xdr:cNvPicPr>
              <a:picLocks noChangeAspect="1" noChangeArrowheads="1"/>
              <a:extLst>
                <a:ext uri="{84589F7E-364E-4C9E-8A38-B11213B215E9}">
                  <a14:cameraTool cellRange="Logo!$D$6" spid="_x0000_s419864"/>
                </a:ext>
              </a:extLst>
            </xdr:cNvPicPr>
          </xdr:nvPicPr>
          <xdr:blipFill>
            <a:blip xmlns:r="http://schemas.openxmlformats.org/officeDocument/2006/relationships" r:embed="rId4"/>
            <a:srcRect/>
            <a:stretch>
              <a:fillRect/>
            </a:stretch>
          </xdr:blipFill>
          <xdr:spPr bwMode="auto">
            <a:xfrm>
              <a:off x="8191500" y="0"/>
              <a:ext cx="2268855" cy="533400"/>
            </a:xfrm>
            <a:prstGeom prst="rect">
              <a:avLst/>
            </a:prstGeom>
            <a:solidFill>
              <a:schemeClr val="bg1"/>
            </a:solidFill>
            <a:ln w="9525">
              <a:noFill/>
              <a:miter lim="800000"/>
              <a:headEnd/>
              <a:tailEnd/>
            </a:ln>
          </xdr:spPr>
        </xdr:pic>
        <xdr:clientData/>
      </xdr:twoCellAnchor>
    </mc:Choice>
    <mc:Fallback/>
  </mc:AlternateContent>
</xdr:wsDr>
</file>

<file path=xl/drawings/drawing25.xml><?xml version="1.0" encoding="utf-8"?>
<xdr:wsDr xmlns:xdr="http://schemas.openxmlformats.org/drawingml/2006/spreadsheetDrawing" xmlns:a="http://schemas.openxmlformats.org/drawingml/2006/main">
  <xdr:twoCellAnchor editAs="oneCell">
    <xdr:from>
      <xdr:col>15</xdr:col>
      <xdr:colOff>342900</xdr:colOff>
      <xdr:row>2</xdr:row>
      <xdr:rowOff>47625</xdr:rowOff>
    </xdr:from>
    <xdr:to>
      <xdr:col>15</xdr:col>
      <xdr:colOff>515700</xdr:colOff>
      <xdr:row>2</xdr:row>
      <xdr:rowOff>220425</xdr:rowOff>
    </xdr:to>
    <xdr:grpSp>
      <xdr:nvGrpSpPr>
        <xdr:cNvPr id="2" name="Gruppieren 1">
          <a:hlinkClick xmlns:r="http://schemas.openxmlformats.org/officeDocument/2006/relationships" r:id="rId1"/>
          <a:extLst>
            <a:ext uri="{FF2B5EF4-FFF2-40B4-BE49-F238E27FC236}">
              <a16:creationId xmlns:a16="http://schemas.microsoft.com/office/drawing/2014/main" id="{00000000-0008-0000-1900-000002000000}"/>
            </a:ext>
          </a:extLst>
        </xdr:cNvPr>
        <xdr:cNvGrpSpPr/>
      </xdr:nvGrpSpPr>
      <xdr:grpSpPr>
        <a:xfrm>
          <a:off x="10919460" y="619125"/>
          <a:ext cx="172800" cy="172800"/>
          <a:chOff x="8105775" y="571500"/>
          <a:chExt cx="172800" cy="172800"/>
        </a:xfrm>
      </xdr:grpSpPr>
      <xdr:sp macro="" textlink="">
        <xdr:nvSpPr>
          <xdr:cNvPr id="3" name="Rechteck 2">
            <a:extLst>
              <a:ext uri="{FF2B5EF4-FFF2-40B4-BE49-F238E27FC236}">
                <a16:creationId xmlns:a16="http://schemas.microsoft.com/office/drawing/2014/main" id="{00000000-0008-0000-1900-000003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Textfeld 3">
            <a:extLst>
              <a:ext uri="{FF2B5EF4-FFF2-40B4-BE49-F238E27FC236}">
                <a16:creationId xmlns:a16="http://schemas.microsoft.com/office/drawing/2014/main" id="{00000000-0008-0000-1900-000004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57150</xdr:colOff>
      <xdr:row>23</xdr:row>
      <xdr:rowOff>209550</xdr:rowOff>
    </xdr:from>
    <xdr:to>
      <xdr:col>0</xdr:col>
      <xdr:colOff>381150</xdr:colOff>
      <xdr:row>25</xdr:row>
      <xdr:rowOff>58765</xdr:rowOff>
    </xdr:to>
    <xdr:grpSp>
      <xdr:nvGrpSpPr>
        <xdr:cNvPr id="8" name="Gruppieren 7">
          <a:hlinkClick xmlns:r="http://schemas.openxmlformats.org/officeDocument/2006/relationships" r:id="rId2"/>
          <a:extLst>
            <a:ext uri="{FF2B5EF4-FFF2-40B4-BE49-F238E27FC236}">
              <a16:creationId xmlns:a16="http://schemas.microsoft.com/office/drawing/2014/main" id="{00000000-0008-0000-1900-000008000000}"/>
            </a:ext>
          </a:extLst>
        </xdr:cNvPr>
        <xdr:cNvGrpSpPr/>
      </xdr:nvGrpSpPr>
      <xdr:grpSpPr>
        <a:xfrm>
          <a:off x="57150" y="7913370"/>
          <a:ext cx="324000" cy="314035"/>
          <a:chOff x="66675" y="4972050"/>
          <a:chExt cx="324000" cy="325465"/>
        </a:xfrm>
      </xdr:grpSpPr>
      <xdr:sp macro="" textlink="">
        <xdr:nvSpPr>
          <xdr:cNvPr id="9" name="Rechteck 8">
            <a:extLst>
              <a:ext uri="{FF2B5EF4-FFF2-40B4-BE49-F238E27FC236}">
                <a16:creationId xmlns:a16="http://schemas.microsoft.com/office/drawing/2014/main" id="{00000000-0008-0000-1900-000009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0" name="Pfeil nach oben 9">
            <a:extLst>
              <a:ext uri="{FF2B5EF4-FFF2-40B4-BE49-F238E27FC236}">
                <a16:creationId xmlns:a16="http://schemas.microsoft.com/office/drawing/2014/main" id="{00000000-0008-0000-1900-00000A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xdr:from>
      <xdr:col>1</xdr:col>
      <xdr:colOff>282565</xdr:colOff>
      <xdr:row>14</xdr:row>
      <xdr:rowOff>3041</xdr:rowOff>
    </xdr:from>
    <xdr:to>
      <xdr:col>3</xdr:col>
      <xdr:colOff>3014</xdr:colOff>
      <xdr:row>15</xdr:row>
      <xdr:rowOff>1702</xdr:rowOff>
    </xdr:to>
    <xdr:grpSp>
      <xdr:nvGrpSpPr>
        <xdr:cNvPr id="11" name="Gruppieren 10">
          <a:extLst>
            <a:ext uri="{FF2B5EF4-FFF2-40B4-BE49-F238E27FC236}">
              <a16:creationId xmlns:a16="http://schemas.microsoft.com/office/drawing/2014/main" id="{00000000-0008-0000-1900-00000B000000}"/>
            </a:ext>
          </a:extLst>
        </xdr:cNvPr>
        <xdr:cNvGrpSpPr/>
      </xdr:nvGrpSpPr>
      <xdr:grpSpPr>
        <a:xfrm>
          <a:off x="762625" y="5009381"/>
          <a:ext cx="2029309" cy="897821"/>
          <a:chOff x="751488" y="5007329"/>
          <a:chExt cx="1962488" cy="907200"/>
        </a:xfrm>
      </xdr:grpSpPr>
      <xdr:grpSp>
        <xdr:nvGrpSpPr>
          <xdr:cNvPr id="12" name="Gruppieren 11">
            <a:extLst>
              <a:ext uri="{FF2B5EF4-FFF2-40B4-BE49-F238E27FC236}">
                <a16:creationId xmlns:a16="http://schemas.microsoft.com/office/drawing/2014/main" id="{00000000-0008-0000-1900-00000C000000}"/>
              </a:ext>
            </a:extLst>
          </xdr:cNvPr>
          <xdr:cNvGrpSpPr/>
        </xdr:nvGrpSpPr>
        <xdr:grpSpPr>
          <a:xfrm>
            <a:off x="751488" y="5007329"/>
            <a:ext cx="1962488" cy="907200"/>
            <a:chOff x="11053912" y="2677754"/>
            <a:chExt cx="1960174" cy="915987"/>
          </a:xfrm>
        </xdr:grpSpPr>
        <xdr:sp macro="" textlink="">
          <xdr:nvSpPr>
            <xdr:cNvPr id="15" name="Rechteck 14">
              <a:extLst>
                <a:ext uri="{FF2B5EF4-FFF2-40B4-BE49-F238E27FC236}">
                  <a16:creationId xmlns:a16="http://schemas.microsoft.com/office/drawing/2014/main" id="{00000000-0008-0000-1900-00000F000000}"/>
                </a:ext>
              </a:extLst>
            </xdr:cNvPr>
            <xdr:cNvSpPr/>
          </xdr:nvSpPr>
          <xdr:spPr>
            <a:xfrm>
              <a:off x="11053912" y="2677754"/>
              <a:ext cx="1960174" cy="915987"/>
            </a:xfrm>
            <a:prstGeom prst="rect">
              <a:avLst/>
            </a:prstGeom>
            <a:solidFill>
              <a:schemeClr val="accent1">
                <a:lumMod val="60000"/>
                <a:lumOff val="40000"/>
              </a:schemeClr>
            </a:solidFill>
            <a:ln w="9525">
              <a:solidFill>
                <a:schemeClr val="bg1"/>
              </a:solidFill>
            </a:ln>
          </xdr:spPr>
          <xdr:style>
            <a:lnRef idx="2">
              <a:schemeClr val="accent5"/>
            </a:lnRef>
            <a:fillRef idx="1">
              <a:schemeClr val="lt1"/>
            </a:fillRef>
            <a:effectRef idx="0">
              <a:schemeClr val="accent5"/>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n>
                  <a:noFill/>
                </a:ln>
                <a:solidFill>
                  <a:schemeClr val="tx2"/>
                </a:solidFill>
              </a:endParaRPr>
            </a:p>
          </xdr:txBody>
        </xdr:sp>
        <xdr:cxnSp macro="">
          <xdr:nvCxnSpPr>
            <xdr:cNvPr id="16" name="Gerader Verbinder 15">
              <a:extLst>
                <a:ext uri="{FF2B5EF4-FFF2-40B4-BE49-F238E27FC236}">
                  <a16:creationId xmlns:a16="http://schemas.microsoft.com/office/drawing/2014/main" id="{00000000-0008-0000-1900-000010000000}"/>
                </a:ext>
              </a:extLst>
            </xdr:cNvPr>
            <xdr:cNvCxnSpPr/>
          </xdr:nvCxnSpPr>
          <xdr:spPr>
            <a:xfrm>
              <a:off x="11060606" y="2688679"/>
              <a:ext cx="1948539" cy="900742"/>
            </a:xfrm>
            <a:prstGeom prst="line">
              <a:avLst/>
            </a:prstGeom>
            <a:noFill/>
            <a:ln w="9525">
              <a:solidFill>
                <a:schemeClr val="bg1"/>
              </a:solidFill>
            </a:ln>
          </xdr:spPr>
          <xdr:style>
            <a:lnRef idx="2">
              <a:schemeClr val="accent5"/>
            </a:lnRef>
            <a:fillRef idx="1">
              <a:schemeClr val="lt1"/>
            </a:fillRef>
            <a:effectRef idx="0">
              <a:schemeClr val="accent5"/>
            </a:effectRef>
            <a:fontRef idx="minor">
              <a:schemeClr val="dk1"/>
            </a:fontRef>
          </xdr:style>
        </xdr:cxnSp>
      </xdr:grpSp>
      <xdr:sp macro="" textlink="">
        <xdr:nvSpPr>
          <xdr:cNvPr id="13" name="Textfeld 12">
            <a:extLst>
              <a:ext uri="{FF2B5EF4-FFF2-40B4-BE49-F238E27FC236}">
                <a16:creationId xmlns:a16="http://schemas.microsoft.com/office/drawing/2014/main" id="{00000000-0008-0000-1900-00000D000000}"/>
              </a:ext>
            </a:extLst>
          </xdr:cNvPr>
          <xdr:cNvSpPr txBox="1"/>
        </xdr:nvSpPr>
        <xdr:spPr>
          <a:xfrm>
            <a:off x="1572269" y="5028279"/>
            <a:ext cx="1063386" cy="1950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lgn="r"/>
            <a:fld id="{61AE7559-FDA7-42C2-AE55-57E2C9EDFEE1}" type="TxLink">
              <a:rPr lang="en-US" sz="1200" b="0" i="0" u="none" strike="noStrike">
                <a:solidFill>
                  <a:schemeClr val="tx2"/>
                </a:solidFill>
                <a:latin typeface="Calibri"/>
              </a:rPr>
              <a:pPr algn="r"/>
              <a:t>Instrument</a:t>
            </a:fld>
            <a:endParaRPr lang="de-CH" sz="1200">
              <a:solidFill>
                <a:schemeClr val="tx2"/>
              </a:solidFill>
            </a:endParaRPr>
          </a:p>
        </xdr:txBody>
      </xdr:sp>
      <xdr:sp macro="" textlink="">
        <xdr:nvSpPr>
          <xdr:cNvPr id="14" name="Textfeld 13">
            <a:extLst>
              <a:ext uri="{FF2B5EF4-FFF2-40B4-BE49-F238E27FC236}">
                <a16:creationId xmlns:a16="http://schemas.microsoft.com/office/drawing/2014/main" id="{00000000-0008-0000-1900-00000E000000}"/>
              </a:ext>
            </a:extLst>
          </xdr:cNvPr>
          <xdr:cNvSpPr txBox="1"/>
        </xdr:nvSpPr>
        <xdr:spPr>
          <a:xfrm rot="16200000">
            <a:off x="547898" y="5413958"/>
            <a:ext cx="664310" cy="1878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marL="0" indent="0"/>
            <a:fld id="{663C0B5F-E8D2-488D-B21E-8C87C23B763C}" type="TxLink">
              <a:rPr lang="en-US" sz="1200" b="0" i="0" u="none" strike="noStrike">
                <a:solidFill>
                  <a:schemeClr val="tx2"/>
                </a:solidFill>
                <a:latin typeface="Calibri"/>
                <a:ea typeface="+mn-ea"/>
                <a:cs typeface="+mn-cs"/>
              </a:rPr>
              <a:pPr marL="0" indent="0"/>
              <a:t>Kriterium</a:t>
            </a:fld>
            <a:endParaRPr lang="de-CH" sz="1200" b="0" i="0" u="none" strike="noStrike">
              <a:solidFill>
                <a:schemeClr val="tx2"/>
              </a:solidFill>
              <a:latin typeface="Calibri"/>
              <a:ea typeface="+mn-ea"/>
              <a:cs typeface="+mn-cs"/>
            </a:endParaRPr>
          </a:p>
        </xdr:txBody>
      </xdr:sp>
    </xdr:grpSp>
    <xdr:clientData/>
  </xdr:twoCellAnchor>
  <xdr:twoCellAnchor>
    <xdr:from>
      <xdr:col>0</xdr:col>
      <xdr:colOff>466723</xdr:colOff>
      <xdr:row>2</xdr:row>
      <xdr:rowOff>280987</xdr:rowOff>
    </xdr:from>
    <xdr:to>
      <xdr:col>15</xdr:col>
      <xdr:colOff>533400</xdr:colOff>
      <xdr:row>13</xdr:row>
      <xdr:rowOff>1847850</xdr:rowOff>
    </xdr:to>
    <xdr:grpSp>
      <xdr:nvGrpSpPr>
        <xdr:cNvPr id="17" name="Gruppieren 16">
          <a:extLst>
            <a:ext uri="{FF2B5EF4-FFF2-40B4-BE49-F238E27FC236}">
              <a16:creationId xmlns:a16="http://schemas.microsoft.com/office/drawing/2014/main" id="{00000000-0008-0000-1900-000011000000}"/>
            </a:ext>
          </a:extLst>
        </xdr:cNvPr>
        <xdr:cNvGrpSpPr/>
      </xdr:nvGrpSpPr>
      <xdr:grpSpPr>
        <a:xfrm>
          <a:off x="466723" y="852487"/>
          <a:ext cx="10643237" cy="3929063"/>
          <a:chOff x="466723" y="823912"/>
          <a:chExt cx="10353677" cy="3967163"/>
        </a:xfrm>
      </xdr:grpSpPr>
      <xdr:graphicFrame macro="">
        <xdr:nvGraphicFramePr>
          <xdr:cNvPr id="18" name="Diagramm 17">
            <a:extLst>
              <a:ext uri="{FF2B5EF4-FFF2-40B4-BE49-F238E27FC236}">
                <a16:creationId xmlns:a16="http://schemas.microsoft.com/office/drawing/2014/main" id="{00000000-0008-0000-1900-000012000000}"/>
              </a:ext>
            </a:extLst>
          </xdr:cNvPr>
          <xdr:cNvGraphicFramePr/>
        </xdr:nvGraphicFramePr>
        <xdr:xfrm>
          <a:off x="466723" y="823912"/>
          <a:ext cx="10353677" cy="3967163"/>
        </xdr:xfrm>
        <a:graphic>
          <a:graphicData uri="http://schemas.openxmlformats.org/drawingml/2006/chart">
            <c:chart xmlns:c="http://schemas.openxmlformats.org/drawingml/2006/chart" xmlns:r="http://schemas.openxmlformats.org/officeDocument/2006/relationships" r:id="rId3"/>
          </a:graphicData>
        </a:graphic>
      </xdr:graphicFrame>
      <xdr:grpSp>
        <xdr:nvGrpSpPr>
          <xdr:cNvPr id="19" name="Gruppieren 18">
            <a:extLst>
              <a:ext uri="{FF2B5EF4-FFF2-40B4-BE49-F238E27FC236}">
                <a16:creationId xmlns:a16="http://schemas.microsoft.com/office/drawing/2014/main" id="{00000000-0008-0000-1900-000013000000}"/>
              </a:ext>
            </a:extLst>
          </xdr:cNvPr>
          <xdr:cNvGrpSpPr/>
        </xdr:nvGrpSpPr>
        <xdr:grpSpPr>
          <a:xfrm>
            <a:off x="1323975" y="903287"/>
            <a:ext cx="8839200" cy="283381"/>
            <a:chOff x="1323975" y="903287"/>
            <a:chExt cx="8839200" cy="283381"/>
          </a:xfrm>
        </xdr:grpSpPr>
        <xdr:sp macro="" textlink="$F$25">
          <xdr:nvSpPr>
            <xdr:cNvPr id="20" name="Textfeld 19">
              <a:extLst>
                <a:ext uri="{FF2B5EF4-FFF2-40B4-BE49-F238E27FC236}">
                  <a16:creationId xmlns:a16="http://schemas.microsoft.com/office/drawing/2014/main" id="{00000000-0008-0000-1900-000014000000}"/>
                </a:ext>
              </a:extLst>
            </xdr:cNvPr>
            <xdr:cNvSpPr txBox="1"/>
          </xdr:nvSpPr>
          <xdr:spPr>
            <a:xfrm>
              <a:off x="1323975" y="903288"/>
              <a:ext cx="628650" cy="2833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algn="ctr"/>
              <a:fld id="{F08284F0-04C6-4EE2-9FFF-084B3B4D60CE}" type="TxLink">
                <a:rPr lang="en-US" sz="1200" b="1" i="0" u="none" strike="noStrike">
                  <a:solidFill>
                    <a:schemeClr val="accent2"/>
                  </a:solidFill>
                  <a:latin typeface="Calibri"/>
                </a:rPr>
                <a:pPr algn="ctr"/>
                <a:t>311</a:t>
              </a:fld>
              <a:endParaRPr lang="de-CH" sz="1100" b="1">
                <a:solidFill>
                  <a:schemeClr val="accent2"/>
                </a:solidFill>
              </a:endParaRPr>
            </a:p>
          </xdr:txBody>
        </xdr:sp>
        <xdr:sp macro="" textlink="$H$25">
          <xdr:nvSpPr>
            <xdr:cNvPr id="21" name="Textfeld 20">
              <a:extLst>
                <a:ext uri="{FF2B5EF4-FFF2-40B4-BE49-F238E27FC236}">
                  <a16:creationId xmlns:a16="http://schemas.microsoft.com/office/drawing/2014/main" id="{00000000-0008-0000-1900-000015000000}"/>
                </a:ext>
              </a:extLst>
            </xdr:cNvPr>
            <xdr:cNvSpPr txBox="1"/>
          </xdr:nvSpPr>
          <xdr:spPr>
            <a:xfrm>
              <a:off x="2962275" y="903288"/>
              <a:ext cx="628650" cy="2833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algn="ctr"/>
              <a:fld id="{53C13BB0-3821-41B6-A9E8-DD7C64B272CF}" type="TxLink">
                <a:rPr lang="en-US" sz="1200" b="1" i="0" u="none" strike="noStrike">
                  <a:solidFill>
                    <a:schemeClr val="accent2"/>
                  </a:solidFill>
                  <a:latin typeface="Calibri"/>
                </a:rPr>
                <a:pPr algn="ctr"/>
                <a:t>246</a:t>
              </a:fld>
              <a:endParaRPr lang="de-CH" sz="1100" b="1">
                <a:solidFill>
                  <a:schemeClr val="accent2"/>
                </a:solidFill>
              </a:endParaRPr>
            </a:p>
          </xdr:txBody>
        </xdr:sp>
        <xdr:sp macro="" textlink="$J$25">
          <xdr:nvSpPr>
            <xdr:cNvPr id="22" name="Textfeld 21">
              <a:extLst>
                <a:ext uri="{FF2B5EF4-FFF2-40B4-BE49-F238E27FC236}">
                  <a16:creationId xmlns:a16="http://schemas.microsoft.com/office/drawing/2014/main" id="{00000000-0008-0000-1900-000016000000}"/>
                </a:ext>
              </a:extLst>
            </xdr:cNvPr>
            <xdr:cNvSpPr txBox="1"/>
          </xdr:nvSpPr>
          <xdr:spPr>
            <a:xfrm>
              <a:off x="4600575" y="903288"/>
              <a:ext cx="628650" cy="2833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algn="ctr"/>
              <a:fld id="{7BD00C7D-AD7B-467C-A294-29CFF9C252B7}" type="TxLink">
                <a:rPr lang="en-US" sz="1200" b="1" i="0" u="none" strike="noStrike">
                  <a:solidFill>
                    <a:schemeClr val="accent2"/>
                  </a:solidFill>
                  <a:latin typeface="Calibri"/>
                </a:rPr>
                <a:pPr algn="ctr"/>
                <a:t>224</a:t>
              </a:fld>
              <a:endParaRPr lang="de-CH" sz="1100" b="1">
                <a:solidFill>
                  <a:schemeClr val="accent2"/>
                </a:solidFill>
              </a:endParaRPr>
            </a:p>
          </xdr:txBody>
        </xdr:sp>
        <xdr:sp macro="" textlink="$L$25">
          <xdr:nvSpPr>
            <xdr:cNvPr id="23" name="Textfeld 22">
              <a:extLst>
                <a:ext uri="{FF2B5EF4-FFF2-40B4-BE49-F238E27FC236}">
                  <a16:creationId xmlns:a16="http://schemas.microsoft.com/office/drawing/2014/main" id="{00000000-0008-0000-1900-000017000000}"/>
                </a:ext>
              </a:extLst>
            </xdr:cNvPr>
            <xdr:cNvSpPr txBox="1"/>
          </xdr:nvSpPr>
          <xdr:spPr>
            <a:xfrm>
              <a:off x="6257925" y="903288"/>
              <a:ext cx="628650" cy="2833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marL="0" indent="0" algn="ctr"/>
              <a:fld id="{B186039F-A0E7-4824-A67B-BD5C2D25AC41}" type="TxLink">
                <a:rPr lang="en-US" sz="1200" b="1" i="0" u="none" strike="noStrike">
                  <a:solidFill>
                    <a:schemeClr val="accent2"/>
                  </a:solidFill>
                  <a:latin typeface="Calibri"/>
                  <a:ea typeface="+mn-ea"/>
                  <a:cs typeface="+mn-cs"/>
                </a:rPr>
                <a:pPr marL="0" indent="0" algn="ctr"/>
                <a:t>201</a:t>
              </a:fld>
              <a:endParaRPr lang="de-CH" sz="1200" b="1" i="0" u="none" strike="noStrike">
                <a:solidFill>
                  <a:schemeClr val="accent2"/>
                </a:solidFill>
                <a:latin typeface="Calibri"/>
                <a:ea typeface="+mn-ea"/>
                <a:cs typeface="+mn-cs"/>
              </a:endParaRPr>
            </a:p>
          </xdr:txBody>
        </xdr:sp>
        <xdr:sp macro="" textlink="$N$25">
          <xdr:nvSpPr>
            <xdr:cNvPr id="24" name="Textfeld 23">
              <a:extLst>
                <a:ext uri="{FF2B5EF4-FFF2-40B4-BE49-F238E27FC236}">
                  <a16:creationId xmlns:a16="http://schemas.microsoft.com/office/drawing/2014/main" id="{00000000-0008-0000-1900-000018000000}"/>
                </a:ext>
              </a:extLst>
            </xdr:cNvPr>
            <xdr:cNvSpPr txBox="1"/>
          </xdr:nvSpPr>
          <xdr:spPr>
            <a:xfrm>
              <a:off x="7896225" y="903288"/>
              <a:ext cx="628650" cy="2833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marL="0" indent="0" algn="ctr"/>
              <a:fld id="{E3C91891-0B99-42D4-8F7C-C64D413C62F3}" type="TxLink">
                <a:rPr lang="en-US" sz="1200" b="1" i="0" u="none" strike="noStrike">
                  <a:solidFill>
                    <a:schemeClr val="accent2"/>
                  </a:solidFill>
                  <a:latin typeface="Calibri"/>
                  <a:ea typeface="+mn-ea"/>
                  <a:cs typeface="+mn-cs"/>
                </a:rPr>
                <a:pPr marL="0" indent="0" algn="ctr"/>
                <a:t>174</a:t>
              </a:fld>
              <a:endParaRPr lang="de-CH" sz="1200" b="1" i="0" u="none" strike="noStrike">
                <a:solidFill>
                  <a:schemeClr val="accent2"/>
                </a:solidFill>
                <a:latin typeface="Calibri"/>
                <a:ea typeface="+mn-ea"/>
                <a:cs typeface="+mn-cs"/>
              </a:endParaRPr>
            </a:p>
          </xdr:txBody>
        </xdr:sp>
        <xdr:sp macro="" textlink="$P$25">
          <xdr:nvSpPr>
            <xdr:cNvPr id="25" name="Textfeld 24">
              <a:extLst>
                <a:ext uri="{FF2B5EF4-FFF2-40B4-BE49-F238E27FC236}">
                  <a16:creationId xmlns:a16="http://schemas.microsoft.com/office/drawing/2014/main" id="{00000000-0008-0000-1900-000019000000}"/>
                </a:ext>
              </a:extLst>
            </xdr:cNvPr>
            <xdr:cNvSpPr txBox="1"/>
          </xdr:nvSpPr>
          <xdr:spPr>
            <a:xfrm>
              <a:off x="9534525" y="903287"/>
              <a:ext cx="628650" cy="2833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marL="0" indent="0" algn="ctr"/>
              <a:fld id="{90422D15-6717-43D4-9F6A-15A313FFBFE2}" type="TxLink">
                <a:rPr lang="en-US" sz="1200" b="1" i="0" u="none" strike="noStrike">
                  <a:solidFill>
                    <a:schemeClr val="accent2"/>
                  </a:solidFill>
                  <a:latin typeface="Calibri"/>
                  <a:ea typeface="+mn-ea"/>
                  <a:cs typeface="+mn-cs"/>
                </a:rPr>
                <a:pPr marL="0" indent="0" algn="ctr"/>
                <a:t>231</a:t>
              </a:fld>
              <a:endParaRPr lang="de-CH" sz="1200" b="1" i="0" u="none" strike="noStrike">
                <a:solidFill>
                  <a:schemeClr val="accent2"/>
                </a:solidFill>
                <a:latin typeface="Calibri"/>
                <a:ea typeface="+mn-ea"/>
                <a:cs typeface="+mn-cs"/>
              </a:endParaRPr>
            </a:p>
          </xdr:txBody>
        </xdr:sp>
      </xdr:grpSp>
    </xdr:grpSp>
    <xdr:clientData/>
  </xdr:twoCellAnchor>
  <xdr:twoCellAnchor editAs="oneCell">
    <xdr:from>
      <xdr:col>0</xdr:col>
      <xdr:colOff>76200</xdr:colOff>
      <xdr:row>0</xdr:row>
      <xdr:rowOff>104775</xdr:rowOff>
    </xdr:from>
    <xdr:to>
      <xdr:col>0</xdr:col>
      <xdr:colOff>400200</xdr:colOff>
      <xdr:row>0</xdr:row>
      <xdr:rowOff>430240</xdr:rowOff>
    </xdr:to>
    <xdr:grpSp>
      <xdr:nvGrpSpPr>
        <xdr:cNvPr id="26" name="Gruppieren 25">
          <a:hlinkClick xmlns:r="http://schemas.openxmlformats.org/officeDocument/2006/relationships" r:id="rId4"/>
          <a:extLst>
            <a:ext uri="{FF2B5EF4-FFF2-40B4-BE49-F238E27FC236}">
              <a16:creationId xmlns:a16="http://schemas.microsoft.com/office/drawing/2014/main" id="{00000000-0008-0000-1900-00001A000000}"/>
            </a:ext>
          </a:extLst>
        </xdr:cNvPr>
        <xdr:cNvGrpSpPr/>
      </xdr:nvGrpSpPr>
      <xdr:grpSpPr>
        <a:xfrm>
          <a:off x="76200" y="104775"/>
          <a:ext cx="324000" cy="325465"/>
          <a:chOff x="9191625" y="3009900"/>
          <a:chExt cx="324000" cy="325465"/>
        </a:xfrm>
      </xdr:grpSpPr>
      <xdr:sp macro="" textlink="">
        <xdr:nvSpPr>
          <xdr:cNvPr id="27" name="Rechteck 26">
            <a:extLst>
              <a:ext uri="{FF2B5EF4-FFF2-40B4-BE49-F238E27FC236}">
                <a16:creationId xmlns:a16="http://schemas.microsoft.com/office/drawing/2014/main" id="{00000000-0008-0000-1900-00001B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8" name="Pfeil nach links 27">
            <a:extLst>
              <a:ext uri="{FF2B5EF4-FFF2-40B4-BE49-F238E27FC236}">
                <a16:creationId xmlns:a16="http://schemas.microsoft.com/office/drawing/2014/main" id="{00000000-0008-0000-1900-00001C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12</xdr:col>
          <xdr:colOff>358140</xdr:colOff>
          <xdr:row>0</xdr:row>
          <xdr:rowOff>0</xdr:rowOff>
        </xdr:from>
        <xdr:to>
          <xdr:col>16</xdr:col>
          <xdr:colOff>5715</xdr:colOff>
          <xdr:row>0</xdr:row>
          <xdr:rowOff>533400</xdr:rowOff>
        </xdr:to>
        <xdr:pic>
          <xdr:nvPicPr>
            <xdr:cNvPr id="29" name="Grafik 59">
              <a:extLst>
                <a:ext uri="{FF2B5EF4-FFF2-40B4-BE49-F238E27FC236}">
                  <a16:creationId xmlns:a16="http://schemas.microsoft.com/office/drawing/2014/main" id="{00000000-0008-0000-1900-00001D000000}"/>
                </a:ext>
              </a:extLst>
            </xdr:cNvPr>
            <xdr:cNvPicPr>
              <a:picLocks noChangeAspect="1" noChangeArrowheads="1"/>
              <a:extLst>
                <a:ext uri="{84589F7E-364E-4C9E-8A38-B11213B215E9}">
                  <a14:cameraTool cellRange="Logo!$D$6" spid="_x0000_s420888"/>
                </a:ext>
              </a:extLst>
            </xdr:cNvPicPr>
          </xdr:nvPicPr>
          <xdr:blipFill>
            <a:blip xmlns:r="http://schemas.openxmlformats.org/officeDocument/2006/relationships" r:embed="rId5"/>
            <a:srcRect/>
            <a:stretch>
              <a:fillRect/>
            </a:stretch>
          </xdr:blipFill>
          <xdr:spPr bwMode="auto">
            <a:xfrm>
              <a:off x="8869680" y="0"/>
              <a:ext cx="2268855" cy="533400"/>
            </a:xfrm>
            <a:prstGeom prst="rect">
              <a:avLst/>
            </a:prstGeom>
            <a:solidFill>
              <a:schemeClr val="bg1"/>
            </a:solidFill>
            <a:ln w="9525">
              <a:noFill/>
              <a:miter lim="800000"/>
              <a:headEnd/>
              <a:tailEnd/>
            </a:ln>
          </xdr:spPr>
        </xdr:pic>
        <xdr:clientData/>
      </xdr:twoCellAnchor>
    </mc:Choice>
    <mc:Fallback/>
  </mc:AlternateContent>
</xdr:wsDr>
</file>

<file path=xl/drawings/drawing26.xml><?xml version="1.0" encoding="utf-8"?>
<xdr:wsDr xmlns:xdr="http://schemas.openxmlformats.org/drawingml/2006/spreadsheetDrawing" xmlns:a="http://schemas.openxmlformats.org/drawingml/2006/main">
  <xdr:twoCellAnchor editAs="oneCell">
    <xdr:from>
      <xdr:col>16</xdr:col>
      <xdr:colOff>114300</xdr:colOff>
      <xdr:row>2</xdr:row>
      <xdr:rowOff>47625</xdr:rowOff>
    </xdr:from>
    <xdr:to>
      <xdr:col>16</xdr:col>
      <xdr:colOff>287100</xdr:colOff>
      <xdr:row>3</xdr:row>
      <xdr:rowOff>29925</xdr:rowOff>
    </xdr:to>
    <xdr:grpSp>
      <xdr:nvGrpSpPr>
        <xdr:cNvPr id="27" name="Gruppieren 26">
          <a:hlinkClick xmlns:r="http://schemas.openxmlformats.org/officeDocument/2006/relationships" r:id="rId1"/>
          <a:extLst>
            <a:ext uri="{FF2B5EF4-FFF2-40B4-BE49-F238E27FC236}">
              <a16:creationId xmlns:a16="http://schemas.microsoft.com/office/drawing/2014/main" id="{00000000-0008-0000-1A00-00001B000000}"/>
            </a:ext>
          </a:extLst>
        </xdr:cNvPr>
        <xdr:cNvGrpSpPr/>
      </xdr:nvGrpSpPr>
      <xdr:grpSpPr>
        <a:xfrm>
          <a:off x="10462260" y="619125"/>
          <a:ext cx="172800" cy="172800"/>
          <a:chOff x="8105775" y="571500"/>
          <a:chExt cx="172800" cy="172800"/>
        </a:xfrm>
      </xdr:grpSpPr>
      <xdr:sp macro="" textlink="">
        <xdr:nvSpPr>
          <xdr:cNvPr id="28" name="Rechteck 27">
            <a:extLst>
              <a:ext uri="{FF2B5EF4-FFF2-40B4-BE49-F238E27FC236}">
                <a16:creationId xmlns:a16="http://schemas.microsoft.com/office/drawing/2014/main" id="{00000000-0008-0000-1A00-00001C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0" name="Textfeld 29">
            <a:extLst>
              <a:ext uri="{FF2B5EF4-FFF2-40B4-BE49-F238E27FC236}">
                <a16:creationId xmlns:a16="http://schemas.microsoft.com/office/drawing/2014/main" id="{00000000-0008-0000-1A00-00001E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57150</xdr:colOff>
      <xdr:row>0</xdr:row>
      <xdr:rowOff>114300</xdr:rowOff>
    </xdr:from>
    <xdr:to>
      <xdr:col>0</xdr:col>
      <xdr:colOff>381150</xdr:colOff>
      <xdr:row>0</xdr:row>
      <xdr:rowOff>439765</xdr:rowOff>
    </xdr:to>
    <xdr:grpSp>
      <xdr:nvGrpSpPr>
        <xdr:cNvPr id="33" name="Gruppieren 32">
          <a:hlinkClick xmlns:r="http://schemas.openxmlformats.org/officeDocument/2006/relationships" r:id="rId2"/>
          <a:extLst>
            <a:ext uri="{FF2B5EF4-FFF2-40B4-BE49-F238E27FC236}">
              <a16:creationId xmlns:a16="http://schemas.microsoft.com/office/drawing/2014/main" id="{00000000-0008-0000-1A00-000021000000}"/>
            </a:ext>
          </a:extLst>
        </xdr:cNvPr>
        <xdr:cNvGrpSpPr/>
      </xdr:nvGrpSpPr>
      <xdr:grpSpPr>
        <a:xfrm>
          <a:off x="57150" y="114300"/>
          <a:ext cx="324000" cy="325465"/>
          <a:chOff x="12729063" y="1298331"/>
          <a:chExt cx="324000" cy="323267"/>
        </a:xfrm>
      </xdr:grpSpPr>
      <xdr:sp macro="" textlink="">
        <xdr:nvSpPr>
          <xdr:cNvPr id="35" name="Rechteck 34">
            <a:extLst>
              <a:ext uri="{FF2B5EF4-FFF2-40B4-BE49-F238E27FC236}">
                <a16:creationId xmlns:a16="http://schemas.microsoft.com/office/drawing/2014/main" id="{00000000-0008-0000-1A00-000023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36" name="Grafik 35" descr="http://www.clker.com/cliparts/Z/I/5/L/X/x/white-house-md.png">
            <a:extLst>
              <a:ext uri="{FF2B5EF4-FFF2-40B4-BE49-F238E27FC236}">
                <a16:creationId xmlns:a16="http://schemas.microsoft.com/office/drawing/2014/main" id="{00000000-0008-0000-1A00-00002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mc:AlternateContent xmlns:mc="http://schemas.openxmlformats.org/markup-compatibility/2006">
    <mc:Choice xmlns:a14="http://schemas.microsoft.com/office/drawing/2010/main" Requires="a14">
      <xdr:twoCellAnchor editAs="oneCell">
        <xdr:from>
          <xdr:col>15</xdr:col>
          <xdr:colOff>1539240</xdr:colOff>
          <xdr:row>0</xdr:row>
          <xdr:rowOff>0</xdr:rowOff>
        </xdr:from>
        <xdr:to>
          <xdr:col>16</xdr:col>
          <xdr:colOff>302894</xdr:colOff>
          <xdr:row>0</xdr:row>
          <xdr:rowOff>533400</xdr:rowOff>
        </xdr:to>
        <xdr:pic>
          <xdr:nvPicPr>
            <xdr:cNvPr id="24" name="Grafik 59">
              <a:extLst>
                <a:ext uri="{FF2B5EF4-FFF2-40B4-BE49-F238E27FC236}">
                  <a16:creationId xmlns:a16="http://schemas.microsoft.com/office/drawing/2014/main" id="{00000000-0008-0000-1A00-000018000000}"/>
                </a:ext>
              </a:extLst>
            </xdr:cNvPr>
            <xdr:cNvPicPr>
              <a:picLocks noChangeAspect="1" noChangeArrowheads="1"/>
              <a:extLst>
                <a:ext uri="{84589F7E-364E-4C9E-8A38-B11213B215E9}">
                  <a14:cameraTool cellRange="Logo!$D$6" spid="_x0000_s190956"/>
                </a:ext>
              </a:extLst>
            </xdr:cNvPicPr>
          </xdr:nvPicPr>
          <xdr:blipFill>
            <a:blip xmlns:r="http://schemas.openxmlformats.org/officeDocument/2006/relationships" r:embed="rId4"/>
            <a:srcRect/>
            <a:stretch>
              <a:fillRect/>
            </a:stretch>
          </xdr:blipFill>
          <xdr:spPr bwMode="auto">
            <a:xfrm>
              <a:off x="8526780" y="0"/>
              <a:ext cx="2268855" cy="533400"/>
            </a:xfrm>
            <a:prstGeom prst="rect">
              <a:avLst/>
            </a:prstGeom>
            <a:solidFill>
              <a:schemeClr val="bg1"/>
            </a:solidFill>
            <a:ln w="9525">
              <a:noFill/>
              <a:miter lim="800000"/>
              <a:headEnd/>
              <a:tailEnd/>
            </a:ln>
          </xdr:spPr>
        </xdr:pic>
        <xdr:clientData/>
      </xdr:twoCellAnchor>
    </mc:Choice>
    <mc:Fallback/>
  </mc:AlternateContent>
</xdr:wsDr>
</file>

<file path=xl/drawings/drawing27.xml><?xml version="1.0" encoding="utf-8"?>
<xdr:wsDr xmlns:xdr="http://schemas.openxmlformats.org/drawingml/2006/spreadsheetDrawing" xmlns:a="http://schemas.openxmlformats.org/drawingml/2006/main">
  <xdr:twoCellAnchor editAs="oneCell">
    <xdr:from>
      <xdr:col>4</xdr:col>
      <xdr:colOff>144829</xdr:colOff>
      <xdr:row>40</xdr:row>
      <xdr:rowOff>171032</xdr:rowOff>
    </xdr:from>
    <xdr:to>
      <xdr:col>5</xdr:col>
      <xdr:colOff>1797175</xdr:colOff>
      <xdr:row>49</xdr:row>
      <xdr:rowOff>62807</xdr:rowOff>
    </xdr:to>
    <xdr:sp macro="" textlink="">
      <xdr:nvSpPr>
        <xdr:cNvPr id="28" name="Rechteck 27">
          <a:extLst>
            <a:ext uri="{FF2B5EF4-FFF2-40B4-BE49-F238E27FC236}">
              <a16:creationId xmlns:a16="http://schemas.microsoft.com/office/drawing/2014/main" id="{00000000-0008-0000-1B00-00001C000000}"/>
            </a:ext>
          </a:extLst>
        </xdr:cNvPr>
        <xdr:cNvSpPr>
          <a:spLocks noChangeAspect="1"/>
        </xdr:cNvSpPr>
      </xdr:nvSpPr>
      <xdr:spPr>
        <a:xfrm>
          <a:off x="3630979" y="9981782"/>
          <a:ext cx="2481021" cy="16920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2</xdr:col>
      <xdr:colOff>332684</xdr:colOff>
      <xdr:row>40</xdr:row>
      <xdr:rowOff>171032</xdr:rowOff>
    </xdr:from>
    <xdr:to>
      <xdr:col>4</xdr:col>
      <xdr:colOff>99080</xdr:colOff>
      <xdr:row>49</xdr:row>
      <xdr:rowOff>62807</xdr:rowOff>
    </xdr:to>
    <xdr:sp macro="" textlink="">
      <xdr:nvSpPr>
        <xdr:cNvPr id="29" name="Rechteck 28">
          <a:extLst>
            <a:ext uri="{FF2B5EF4-FFF2-40B4-BE49-F238E27FC236}">
              <a16:creationId xmlns:a16="http://schemas.microsoft.com/office/drawing/2014/main" id="{00000000-0008-0000-1B00-00001D000000}"/>
            </a:ext>
          </a:extLst>
        </xdr:cNvPr>
        <xdr:cNvSpPr>
          <a:spLocks noChangeAspect="1"/>
        </xdr:cNvSpPr>
      </xdr:nvSpPr>
      <xdr:spPr>
        <a:xfrm>
          <a:off x="1104209" y="9981782"/>
          <a:ext cx="2481021" cy="16920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5</xdr:col>
      <xdr:colOff>1840211</xdr:colOff>
      <xdr:row>40</xdr:row>
      <xdr:rowOff>171033</xdr:rowOff>
    </xdr:from>
    <xdr:to>
      <xdr:col>8</xdr:col>
      <xdr:colOff>6407</xdr:colOff>
      <xdr:row>49</xdr:row>
      <xdr:rowOff>62808</xdr:rowOff>
    </xdr:to>
    <xdr:sp macro="" textlink="">
      <xdr:nvSpPr>
        <xdr:cNvPr id="30" name="Rechteck 29">
          <a:extLst>
            <a:ext uri="{FF2B5EF4-FFF2-40B4-BE49-F238E27FC236}">
              <a16:creationId xmlns:a16="http://schemas.microsoft.com/office/drawing/2014/main" id="{00000000-0008-0000-1B00-00001E000000}"/>
            </a:ext>
          </a:extLst>
        </xdr:cNvPr>
        <xdr:cNvSpPr>
          <a:spLocks noChangeAspect="1"/>
        </xdr:cNvSpPr>
      </xdr:nvSpPr>
      <xdr:spPr>
        <a:xfrm>
          <a:off x="6155036" y="9981783"/>
          <a:ext cx="2481021" cy="16920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4</xdr:col>
      <xdr:colOff>144829</xdr:colOff>
      <xdr:row>31</xdr:row>
      <xdr:rowOff>152190</xdr:rowOff>
    </xdr:from>
    <xdr:to>
      <xdr:col>5</xdr:col>
      <xdr:colOff>1797175</xdr:colOff>
      <xdr:row>40</xdr:row>
      <xdr:rowOff>120165</xdr:rowOff>
    </xdr:to>
    <xdr:sp macro="" textlink="">
      <xdr:nvSpPr>
        <xdr:cNvPr id="31" name="Rechteck 30">
          <a:extLst>
            <a:ext uri="{FF2B5EF4-FFF2-40B4-BE49-F238E27FC236}">
              <a16:creationId xmlns:a16="http://schemas.microsoft.com/office/drawing/2014/main" id="{00000000-0008-0000-1B00-00001F000000}"/>
            </a:ext>
          </a:extLst>
        </xdr:cNvPr>
        <xdr:cNvSpPr>
          <a:spLocks noChangeAspect="1"/>
        </xdr:cNvSpPr>
      </xdr:nvSpPr>
      <xdr:spPr>
        <a:xfrm>
          <a:off x="3630979" y="8248440"/>
          <a:ext cx="2481021" cy="16920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2</xdr:col>
      <xdr:colOff>332684</xdr:colOff>
      <xdr:row>31</xdr:row>
      <xdr:rowOff>152190</xdr:rowOff>
    </xdr:from>
    <xdr:to>
      <xdr:col>4</xdr:col>
      <xdr:colOff>99080</xdr:colOff>
      <xdr:row>40</xdr:row>
      <xdr:rowOff>120165</xdr:rowOff>
    </xdr:to>
    <xdr:sp macro="" textlink="">
      <xdr:nvSpPr>
        <xdr:cNvPr id="32" name="Rechteck 31">
          <a:extLst>
            <a:ext uri="{FF2B5EF4-FFF2-40B4-BE49-F238E27FC236}">
              <a16:creationId xmlns:a16="http://schemas.microsoft.com/office/drawing/2014/main" id="{00000000-0008-0000-1B00-000020000000}"/>
            </a:ext>
          </a:extLst>
        </xdr:cNvPr>
        <xdr:cNvSpPr>
          <a:spLocks noChangeAspect="1"/>
        </xdr:cNvSpPr>
      </xdr:nvSpPr>
      <xdr:spPr>
        <a:xfrm>
          <a:off x="1104209" y="8248440"/>
          <a:ext cx="2481021" cy="16920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5</xdr:col>
      <xdr:colOff>1840211</xdr:colOff>
      <xdr:row>31</xdr:row>
      <xdr:rowOff>152191</xdr:rowOff>
    </xdr:from>
    <xdr:to>
      <xdr:col>8</xdr:col>
      <xdr:colOff>6407</xdr:colOff>
      <xdr:row>40</xdr:row>
      <xdr:rowOff>120166</xdr:rowOff>
    </xdr:to>
    <xdr:sp macro="" textlink="">
      <xdr:nvSpPr>
        <xdr:cNvPr id="33" name="Rechteck 32">
          <a:extLst>
            <a:ext uri="{FF2B5EF4-FFF2-40B4-BE49-F238E27FC236}">
              <a16:creationId xmlns:a16="http://schemas.microsoft.com/office/drawing/2014/main" id="{00000000-0008-0000-1B00-000021000000}"/>
            </a:ext>
          </a:extLst>
        </xdr:cNvPr>
        <xdr:cNvSpPr>
          <a:spLocks noChangeAspect="1"/>
        </xdr:cNvSpPr>
      </xdr:nvSpPr>
      <xdr:spPr>
        <a:xfrm>
          <a:off x="6155036" y="8248441"/>
          <a:ext cx="2481021" cy="16920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4</xdr:col>
      <xdr:colOff>144829</xdr:colOff>
      <xdr:row>22</xdr:row>
      <xdr:rowOff>133349</xdr:rowOff>
    </xdr:from>
    <xdr:to>
      <xdr:col>5</xdr:col>
      <xdr:colOff>1797175</xdr:colOff>
      <xdr:row>31</xdr:row>
      <xdr:rowOff>110849</xdr:rowOff>
    </xdr:to>
    <xdr:sp macro="" textlink="">
      <xdr:nvSpPr>
        <xdr:cNvPr id="34" name="Rechteck 33">
          <a:extLst>
            <a:ext uri="{FF2B5EF4-FFF2-40B4-BE49-F238E27FC236}">
              <a16:creationId xmlns:a16="http://schemas.microsoft.com/office/drawing/2014/main" id="{00000000-0008-0000-1B00-000022000000}"/>
            </a:ext>
          </a:extLst>
        </xdr:cNvPr>
        <xdr:cNvSpPr>
          <a:spLocks noChangeAspect="1"/>
        </xdr:cNvSpPr>
      </xdr:nvSpPr>
      <xdr:spPr>
        <a:xfrm>
          <a:off x="3630979" y="6515099"/>
          <a:ext cx="2481021" cy="16920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2</xdr:col>
      <xdr:colOff>332684</xdr:colOff>
      <xdr:row>22</xdr:row>
      <xdr:rowOff>133349</xdr:rowOff>
    </xdr:from>
    <xdr:to>
      <xdr:col>4</xdr:col>
      <xdr:colOff>99080</xdr:colOff>
      <xdr:row>31</xdr:row>
      <xdr:rowOff>110849</xdr:rowOff>
    </xdr:to>
    <xdr:sp macro="" textlink="">
      <xdr:nvSpPr>
        <xdr:cNvPr id="35" name="Rechteck 34">
          <a:extLst>
            <a:ext uri="{FF2B5EF4-FFF2-40B4-BE49-F238E27FC236}">
              <a16:creationId xmlns:a16="http://schemas.microsoft.com/office/drawing/2014/main" id="{00000000-0008-0000-1B00-000023000000}"/>
            </a:ext>
          </a:extLst>
        </xdr:cNvPr>
        <xdr:cNvSpPr>
          <a:spLocks noChangeAspect="1"/>
        </xdr:cNvSpPr>
      </xdr:nvSpPr>
      <xdr:spPr>
        <a:xfrm>
          <a:off x="1104209" y="6515099"/>
          <a:ext cx="2481021" cy="16920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5</xdr:col>
      <xdr:colOff>1840211</xdr:colOff>
      <xdr:row>22</xdr:row>
      <xdr:rowOff>133350</xdr:rowOff>
    </xdr:from>
    <xdr:to>
      <xdr:col>8</xdr:col>
      <xdr:colOff>6407</xdr:colOff>
      <xdr:row>31</xdr:row>
      <xdr:rowOff>110850</xdr:rowOff>
    </xdr:to>
    <xdr:sp macro="" textlink="">
      <xdr:nvSpPr>
        <xdr:cNvPr id="36" name="Rechteck 35">
          <a:extLst>
            <a:ext uri="{FF2B5EF4-FFF2-40B4-BE49-F238E27FC236}">
              <a16:creationId xmlns:a16="http://schemas.microsoft.com/office/drawing/2014/main" id="{00000000-0008-0000-1B00-000024000000}"/>
            </a:ext>
          </a:extLst>
        </xdr:cNvPr>
        <xdr:cNvSpPr>
          <a:spLocks noChangeAspect="1"/>
        </xdr:cNvSpPr>
      </xdr:nvSpPr>
      <xdr:spPr>
        <a:xfrm>
          <a:off x="6155036" y="6515100"/>
          <a:ext cx="2481021" cy="16920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0</xdr:col>
      <xdr:colOff>224264</xdr:colOff>
      <xdr:row>22</xdr:row>
      <xdr:rowOff>152399</xdr:rowOff>
    </xdr:from>
    <xdr:to>
      <xdr:col>1</xdr:col>
      <xdr:colOff>100325</xdr:colOff>
      <xdr:row>49</xdr:row>
      <xdr:rowOff>142874</xdr:rowOff>
    </xdr:to>
    <xdr:sp macro="" textlink="' '!A276">
      <xdr:nvSpPr>
        <xdr:cNvPr id="20" name="Textfeld 19">
          <a:extLst>
            <a:ext uri="{FF2B5EF4-FFF2-40B4-BE49-F238E27FC236}">
              <a16:creationId xmlns:a16="http://schemas.microsoft.com/office/drawing/2014/main" id="{00000000-0008-0000-1B00-000014000000}"/>
            </a:ext>
          </a:extLst>
        </xdr:cNvPr>
        <xdr:cNvSpPr txBox="1"/>
      </xdr:nvSpPr>
      <xdr:spPr>
        <a:xfrm rot="16200000">
          <a:off x="-2218956" y="8977369"/>
          <a:ext cx="5229225"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590E9E55-F831-4F64-8B91-C68E852AA958}" type="TxLink">
            <a:rPr lang="de-CH" sz="1600" b="1"/>
            <a:pPr algn="ctr"/>
            <a:t>Probabilité d'occurrence</a:t>
          </a:fld>
          <a:endParaRPr lang="de-CH" sz="1600" b="1"/>
        </a:p>
      </xdr:txBody>
    </xdr:sp>
    <xdr:clientData/>
  </xdr:twoCellAnchor>
  <xdr:twoCellAnchor editAs="oneCell">
    <xdr:from>
      <xdr:col>2</xdr:col>
      <xdr:colOff>285750</xdr:colOff>
      <xdr:row>53</xdr:row>
      <xdr:rowOff>7284</xdr:rowOff>
    </xdr:from>
    <xdr:to>
      <xdr:col>8</xdr:col>
      <xdr:colOff>28575</xdr:colOff>
      <xdr:row>54</xdr:row>
      <xdr:rowOff>150045</xdr:rowOff>
    </xdr:to>
    <xdr:sp macro="" textlink="' '!A280">
      <xdr:nvSpPr>
        <xdr:cNvPr id="21" name="Textfeld 20">
          <a:extLst>
            <a:ext uri="{FF2B5EF4-FFF2-40B4-BE49-F238E27FC236}">
              <a16:creationId xmlns:a16="http://schemas.microsoft.com/office/drawing/2014/main" id="{00000000-0008-0000-1B00-000015000000}"/>
            </a:ext>
          </a:extLst>
        </xdr:cNvPr>
        <xdr:cNvSpPr txBox="1"/>
      </xdr:nvSpPr>
      <xdr:spPr>
        <a:xfrm>
          <a:off x="1057275" y="12294534"/>
          <a:ext cx="7600950"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D361E393-E969-47E7-986C-E5B28DB6E48D}" type="TxLink">
            <a:rPr lang="de-CH" sz="1600" b="1"/>
            <a:pPr algn="ctr"/>
            <a:t>Étendue des dégâts</a:t>
          </a:fld>
          <a:endParaRPr lang="de-CH" sz="1600" b="1"/>
        </a:p>
      </xdr:txBody>
    </xdr:sp>
    <xdr:clientData/>
  </xdr:twoCellAnchor>
  <xdr:twoCellAnchor editAs="oneCell">
    <xdr:from>
      <xdr:col>1</xdr:col>
      <xdr:colOff>75449</xdr:colOff>
      <xdr:row>22</xdr:row>
      <xdr:rowOff>152400</xdr:rowOff>
    </xdr:from>
    <xdr:to>
      <xdr:col>2</xdr:col>
      <xdr:colOff>82145</xdr:colOff>
      <xdr:row>27</xdr:row>
      <xdr:rowOff>161924</xdr:rowOff>
    </xdr:to>
    <xdr:sp macro="" textlink="' '!A277">
      <xdr:nvSpPr>
        <xdr:cNvPr id="22" name="Textfeld 21">
          <a:extLst>
            <a:ext uri="{FF2B5EF4-FFF2-40B4-BE49-F238E27FC236}">
              <a16:creationId xmlns:a16="http://schemas.microsoft.com/office/drawing/2014/main" id="{00000000-0008-0000-1B00-000016000000}"/>
            </a:ext>
          </a:extLst>
        </xdr:cNvPr>
        <xdr:cNvSpPr txBox="1"/>
      </xdr:nvSpPr>
      <xdr:spPr>
        <a:xfrm rot="16200000">
          <a:off x="216910" y="6849889"/>
          <a:ext cx="962024"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E793A3AD-497F-400B-87B6-F8005DB08AB7}" type="TxLink">
            <a:rPr lang="de-CH" sz="1400" b="0"/>
            <a:pPr algn="ctr"/>
            <a:t>élevée</a:t>
          </a:fld>
          <a:endParaRPr lang="de-CH" sz="1400" b="0"/>
        </a:p>
      </xdr:txBody>
    </xdr:sp>
    <xdr:clientData/>
  </xdr:twoCellAnchor>
  <xdr:twoCellAnchor editAs="oneCell">
    <xdr:from>
      <xdr:col>1</xdr:col>
      <xdr:colOff>75449</xdr:colOff>
      <xdr:row>44</xdr:row>
      <xdr:rowOff>171450</xdr:rowOff>
    </xdr:from>
    <xdr:to>
      <xdr:col>2</xdr:col>
      <xdr:colOff>82145</xdr:colOff>
      <xdr:row>49</xdr:row>
      <xdr:rowOff>123824</xdr:rowOff>
    </xdr:to>
    <xdr:sp macro="" textlink="' '!A279">
      <xdr:nvSpPr>
        <xdr:cNvPr id="23" name="Textfeld 22">
          <a:extLst>
            <a:ext uri="{FF2B5EF4-FFF2-40B4-BE49-F238E27FC236}">
              <a16:creationId xmlns:a16="http://schemas.microsoft.com/office/drawing/2014/main" id="{00000000-0008-0000-1B00-000017000000}"/>
            </a:ext>
          </a:extLst>
        </xdr:cNvPr>
        <xdr:cNvSpPr txBox="1"/>
      </xdr:nvSpPr>
      <xdr:spPr>
        <a:xfrm rot="16200000">
          <a:off x="221672" y="11102802"/>
          <a:ext cx="952499"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9A6B5979-172E-4330-88C7-F9077EE8AE73}" type="TxLink">
            <a:rPr lang="de-CH" sz="1400" b="0"/>
            <a:pPr algn="ctr"/>
            <a:t>faible</a:t>
          </a:fld>
          <a:endParaRPr lang="de-CH" sz="1400" b="0"/>
        </a:p>
      </xdr:txBody>
    </xdr:sp>
    <xdr:clientData/>
  </xdr:twoCellAnchor>
  <xdr:twoCellAnchor editAs="oneCell">
    <xdr:from>
      <xdr:col>7</xdr:col>
      <xdr:colOff>361950</xdr:colOff>
      <xdr:row>51</xdr:row>
      <xdr:rowOff>78011</xdr:rowOff>
    </xdr:from>
    <xdr:to>
      <xdr:col>8</xdr:col>
      <xdr:colOff>57149</xdr:colOff>
      <xdr:row>52</xdr:row>
      <xdr:rowOff>189482</xdr:rowOff>
    </xdr:to>
    <xdr:sp macro="" textlink="' '!A277">
      <xdr:nvSpPr>
        <xdr:cNvPr id="24" name="Textfeld 23">
          <a:extLst>
            <a:ext uri="{FF2B5EF4-FFF2-40B4-BE49-F238E27FC236}">
              <a16:creationId xmlns:a16="http://schemas.microsoft.com/office/drawing/2014/main" id="{00000000-0008-0000-1B00-000018000000}"/>
            </a:ext>
          </a:extLst>
        </xdr:cNvPr>
        <xdr:cNvSpPr txBox="1"/>
      </xdr:nvSpPr>
      <xdr:spPr>
        <a:xfrm>
          <a:off x="7258050" y="12089036"/>
          <a:ext cx="1428749"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fld id="{A6C8FDB9-875E-491B-8B4D-DB081B59F70E}" type="TxLink">
            <a:rPr lang="de-CH" sz="1400" b="0"/>
            <a:pPr algn="ctr"/>
            <a:t>élevée</a:t>
          </a:fld>
          <a:endParaRPr lang="de-CH" sz="1400" b="0"/>
        </a:p>
      </xdr:txBody>
    </xdr:sp>
    <xdr:clientData/>
  </xdr:twoCellAnchor>
  <xdr:twoCellAnchor editAs="oneCell">
    <xdr:from>
      <xdr:col>2</xdr:col>
      <xdr:colOff>266700</xdr:colOff>
      <xdr:row>51</xdr:row>
      <xdr:rowOff>78011</xdr:rowOff>
    </xdr:from>
    <xdr:to>
      <xdr:col>2</xdr:col>
      <xdr:colOff>1676400</xdr:colOff>
      <xdr:row>52</xdr:row>
      <xdr:rowOff>189482</xdr:rowOff>
    </xdr:to>
    <xdr:sp macro="" textlink="' '!A279">
      <xdr:nvSpPr>
        <xdr:cNvPr id="25" name="Textfeld 24">
          <a:extLst>
            <a:ext uri="{FF2B5EF4-FFF2-40B4-BE49-F238E27FC236}">
              <a16:creationId xmlns:a16="http://schemas.microsoft.com/office/drawing/2014/main" id="{00000000-0008-0000-1B00-000019000000}"/>
            </a:ext>
          </a:extLst>
        </xdr:cNvPr>
        <xdr:cNvSpPr txBox="1"/>
      </xdr:nvSpPr>
      <xdr:spPr>
        <a:xfrm>
          <a:off x="1038225" y="12089036"/>
          <a:ext cx="140970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fld id="{83A8F04D-2197-4039-8C46-B0008972DD21}" type="TxLink">
            <a:rPr lang="de-CH" sz="1400" b="0"/>
            <a:pPr algn="ctr"/>
            <a:t>faible</a:t>
          </a:fld>
          <a:endParaRPr lang="de-CH" sz="1400" b="0"/>
        </a:p>
      </xdr:txBody>
    </xdr:sp>
    <xdr:clientData/>
  </xdr:twoCellAnchor>
  <xdr:twoCellAnchor editAs="oneCell">
    <xdr:from>
      <xdr:col>4</xdr:col>
      <xdr:colOff>695326</xdr:colOff>
      <xdr:row>51</xdr:row>
      <xdr:rowOff>78011</xdr:rowOff>
    </xdr:from>
    <xdr:to>
      <xdr:col>5</xdr:col>
      <xdr:colOff>1266825</xdr:colOff>
      <xdr:row>52</xdr:row>
      <xdr:rowOff>189482</xdr:rowOff>
    </xdr:to>
    <xdr:sp macro="" textlink="' '!A278">
      <xdr:nvSpPr>
        <xdr:cNvPr id="26" name="Textfeld 25">
          <a:extLst>
            <a:ext uri="{FF2B5EF4-FFF2-40B4-BE49-F238E27FC236}">
              <a16:creationId xmlns:a16="http://schemas.microsoft.com/office/drawing/2014/main" id="{00000000-0008-0000-1B00-00001A000000}"/>
            </a:ext>
          </a:extLst>
        </xdr:cNvPr>
        <xdr:cNvSpPr txBox="1"/>
      </xdr:nvSpPr>
      <xdr:spPr>
        <a:xfrm>
          <a:off x="4181476" y="12089036"/>
          <a:ext cx="1400174"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fld id="{A0A47CA1-CBB4-485B-A1D9-78BE76C65FD1}" type="TxLink">
            <a:rPr lang="de-CH" sz="1400" b="0"/>
            <a:pPr algn="ctr"/>
            <a:t>moyenne</a:t>
          </a:fld>
          <a:endParaRPr lang="de-CH" sz="1400" b="0"/>
        </a:p>
      </xdr:txBody>
    </xdr:sp>
    <xdr:clientData/>
  </xdr:twoCellAnchor>
  <xdr:twoCellAnchor editAs="oneCell">
    <xdr:from>
      <xdr:col>1</xdr:col>
      <xdr:colOff>75449</xdr:colOff>
      <xdr:row>32</xdr:row>
      <xdr:rowOff>114300</xdr:rowOff>
    </xdr:from>
    <xdr:to>
      <xdr:col>2</xdr:col>
      <xdr:colOff>82145</xdr:colOff>
      <xdr:row>40</xdr:row>
      <xdr:rowOff>28575</xdr:rowOff>
    </xdr:to>
    <xdr:sp macro="" textlink="' '!A278">
      <xdr:nvSpPr>
        <xdr:cNvPr id="27" name="Textfeld 26">
          <a:extLst>
            <a:ext uri="{FF2B5EF4-FFF2-40B4-BE49-F238E27FC236}">
              <a16:creationId xmlns:a16="http://schemas.microsoft.com/office/drawing/2014/main" id="{00000000-0008-0000-1B00-00001B000000}"/>
            </a:ext>
          </a:extLst>
        </xdr:cNvPr>
        <xdr:cNvSpPr txBox="1"/>
      </xdr:nvSpPr>
      <xdr:spPr>
        <a:xfrm rot="16200000">
          <a:off x="-25978" y="8959677"/>
          <a:ext cx="144780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7FE7408E-BD4E-4A7B-8428-C749697BCCA7}" type="TxLink">
            <a:rPr lang="de-CH" sz="1400" b="0"/>
            <a:pPr algn="ctr"/>
            <a:t>moyenne</a:t>
          </a:fld>
          <a:endParaRPr lang="de-CH" sz="1400" b="0"/>
        </a:p>
      </xdr:txBody>
    </xdr:sp>
    <xdr:clientData/>
  </xdr:twoCellAnchor>
  <xdr:twoCellAnchor editAs="oneCell">
    <xdr:from>
      <xdr:col>34</xdr:col>
      <xdr:colOff>395799</xdr:colOff>
      <xdr:row>14</xdr:row>
      <xdr:rowOff>270615</xdr:rowOff>
    </xdr:from>
    <xdr:to>
      <xdr:col>37</xdr:col>
      <xdr:colOff>666389</xdr:colOff>
      <xdr:row>21</xdr:row>
      <xdr:rowOff>51476</xdr:rowOff>
    </xdr:to>
    <xdr:grpSp>
      <xdr:nvGrpSpPr>
        <xdr:cNvPr id="37" name="Gruppieren 36">
          <a:extLst>
            <a:ext uri="{FF2B5EF4-FFF2-40B4-BE49-F238E27FC236}">
              <a16:creationId xmlns:a16="http://schemas.microsoft.com/office/drawing/2014/main" id="{00000000-0008-0000-1B00-000025000000}"/>
            </a:ext>
          </a:extLst>
        </xdr:cNvPr>
        <xdr:cNvGrpSpPr/>
      </xdr:nvGrpSpPr>
      <xdr:grpSpPr>
        <a:xfrm rot="16200000">
          <a:off x="26335303" y="4018631"/>
          <a:ext cx="1632521" cy="2853770"/>
          <a:chOff x="5152570" y="3738354"/>
          <a:chExt cx="2284592" cy="999921"/>
        </a:xfrm>
      </xdr:grpSpPr>
      <xdr:sp macro="" textlink="">
        <xdr:nvSpPr>
          <xdr:cNvPr id="38" name="Rechteck 37">
            <a:extLst>
              <a:ext uri="{FF2B5EF4-FFF2-40B4-BE49-F238E27FC236}">
                <a16:creationId xmlns:a16="http://schemas.microsoft.com/office/drawing/2014/main" id="{00000000-0008-0000-1B00-000026000000}"/>
              </a:ext>
            </a:extLst>
          </xdr:cNvPr>
          <xdr:cNvSpPr>
            <a:spLocks noChangeAspect="1"/>
          </xdr:cNvSpPr>
        </xdr:nvSpPr>
        <xdr:spPr>
          <a:xfrm>
            <a:off x="5419727" y="3738354"/>
            <a:ext cx="250562" cy="2520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sp macro="" textlink="">
        <xdr:nvSpPr>
          <xdr:cNvPr id="39" name="Rechteck 38">
            <a:extLst>
              <a:ext uri="{FF2B5EF4-FFF2-40B4-BE49-F238E27FC236}">
                <a16:creationId xmlns:a16="http://schemas.microsoft.com/office/drawing/2014/main" id="{00000000-0008-0000-1B00-000027000000}"/>
              </a:ext>
            </a:extLst>
          </xdr:cNvPr>
          <xdr:cNvSpPr>
            <a:spLocks noChangeAspect="1"/>
          </xdr:cNvSpPr>
        </xdr:nvSpPr>
        <xdr:spPr>
          <a:xfrm>
            <a:off x="5420199" y="4486275"/>
            <a:ext cx="250562" cy="2520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sp macro="" textlink="">
        <xdr:nvSpPr>
          <xdr:cNvPr id="40" name="Rechteck 39">
            <a:extLst>
              <a:ext uri="{FF2B5EF4-FFF2-40B4-BE49-F238E27FC236}">
                <a16:creationId xmlns:a16="http://schemas.microsoft.com/office/drawing/2014/main" id="{00000000-0008-0000-1B00-000028000000}"/>
              </a:ext>
            </a:extLst>
          </xdr:cNvPr>
          <xdr:cNvSpPr>
            <a:spLocks noChangeAspect="1"/>
          </xdr:cNvSpPr>
        </xdr:nvSpPr>
        <xdr:spPr>
          <a:xfrm>
            <a:off x="5419727" y="4105275"/>
            <a:ext cx="250562" cy="2520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sp macro="" textlink="' '!A281">
        <xdr:nvSpPr>
          <xdr:cNvPr id="41" name="Textfeld 40">
            <a:extLst>
              <a:ext uri="{FF2B5EF4-FFF2-40B4-BE49-F238E27FC236}">
                <a16:creationId xmlns:a16="http://schemas.microsoft.com/office/drawing/2014/main" id="{00000000-0008-0000-1B00-000029000000}"/>
              </a:ext>
            </a:extLst>
          </xdr:cNvPr>
          <xdr:cNvSpPr txBox="1"/>
        </xdr:nvSpPr>
        <xdr:spPr>
          <a:xfrm>
            <a:off x="5152570" y="3834374"/>
            <a:ext cx="2284592" cy="912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2455219B-7CCB-479F-8EBB-53EB1B59C06C}" type="TxLink">
              <a:rPr lang="de-CH" sz="1100"/>
              <a:pPr/>
              <a:t>Aucune action nécessaire</a:t>
            </a:fld>
            <a:endParaRPr lang="de-CH" sz="1100"/>
          </a:p>
        </xdr:txBody>
      </xdr:sp>
      <xdr:sp macro="" textlink="' '!A282">
        <xdr:nvSpPr>
          <xdr:cNvPr id="42" name="Textfeld 41">
            <a:extLst>
              <a:ext uri="{FF2B5EF4-FFF2-40B4-BE49-F238E27FC236}">
                <a16:creationId xmlns:a16="http://schemas.microsoft.com/office/drawing/2014/main" id="{00000000-0008-0000-1B00-00002A000000}"/>
              </a:ext>
            </a:extLst>
          </xdr:cNvPr>
          <xdr:cNvSpPr txBox="1"/>
        </xdr:nvSpPr>
        <xdr:spPr>
          <a:xfrm>
            <a:off x="5343207" y="4195605"/>
            <a:ext cx="1704972" cy="926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38C86722-4BE2-4C64-8837-096B9A69CBF6}" type="TxLink">
              <a:rPr lang="de-CH" sz="1100"/>
              <a:pPr/>
              <a:t>Action nécessaire</a:t>
            </a:fld>
            <a:endParaRPr lang="de-CH" sz="1100"/>
          </a:p>
        </xdr:txBody>
      </xdr:sp>
      <xdr:sp macro="" textlink="' '!A283">
        <xdr:nvSpPr>
          <xdr:cNvPr id="43" name="Textfeld 42">
            <a:extLst>
              <a:ext uri="{FF2B5EF4-FFF2-40B4-BE49-F238E27FC236}">
                <a16:creationId xmlns:a16="http://schemas.microsoft.com/office/drawing/2014/main" id="{00000000-0008-0000-1B00-00002B000000}"/>
              </a:ext>
            </a:extLst>
          </xdr:cNvPr>
          <xdr:cNvSpPr txBox="1"/>
        </xdr:nvSpPr>
        <xdr:spPr>
          <a:xfrm>
            <a:off x="5615218" y="4577336"/>
            <a:ext cx="1443989" cy="912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0B08217B-D988-41BF-ACA6-265C229D1F55}" type="TxLink">
              <a:rPr lang="de-CH" sz="1100"/>
              <a:pPr/>
              <a:t>Action urgente</a:t>
            </a:fld>
            <a:endParaRPr lang="de-CH" sz="1100"/>
          </a:p>
        </xdr:txBody>
      </xdr:sp>
    </xdr:grpSp>
    <xdr:clientData/>
  </xdr:twoCellAnchor>
  <xdr:twoCellAnchor editAs="oneCell">
    <xdr:from>
      <xdr:col>8</xdr:col>
      <xdr:colOff>295275</xdr:colOff>
      <xdr:row>1</xdr:row>
      <xdr:rowOff>57150</xdr:rowOff>
    </xdr:from>
    <xdr:to>
      <xdr:col>9</xdr:col>
      <xdr:colOff>0</xdr:colOff>
      <xdr:row>1</xdr:row>
      <xdr:rowOff>229950</xdr:rowOff>
    </xdr:to>
    <xdr:grpSp>
      <xdr:nvGrpSpPr>
        <xdr:cNvPr id="54" name="Gruppieren 53">
          <a:hlinkClick xmlns:r="http://schemas.openxmlformats.org/officeDocument/2006/relationships" r:id="rId1"/>
          <a:extLst>
            <a:ext uri="{FF2B5EF4-FFF2-40B4-BE49-F238E27FC236}">
              <a16:creationId xmlns:a16="http://schemas.microsoft.com/office/drawing/2014/main" id="{00000000-0008-0000-1B00-000036000000}"/>
            </a:ext>
          </a:extLst>
        </xdr:cNvPr>
        <xdr:cNvGrpSpPr/>
      </xdr:nvGrpSpPr>
      <xdr:grpSpPr>
        <a:xfrm>
          <a:off x="9164955" y="613410"/>
          <a:ext cx="184785" cy="172800"/>
          <a:chOff x="8105775" y="571500"/>
          <a:chExt cx="172800" cy="172800"/>
        </a:xfrm>
      </xdr:grpSpPr>
      <xdr:sp macro="" textlink="">
        <xdr:nvSpPr>
          <xdr:cNvPr id="55" name="Rechteck 54">
            <a:extLst>
              <a:ext uri="{FF2B5EF4-FFF2-40B4-BE49-F238E27FC236}">
                <a16:creationId xmlns:a16="http://schemas.microsoft.com/office/drawing/2014/main" id="{00000000-0008-0000-1B00-000037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6" name="Textfeld 55">
            <a:extLst>
              <a:ext uri="{FF2B5EF4-FFF2-40B4-BE49-F238E27FC236}">
                <a16:creationId xmlns:a16="http://schemas.microsoft.com/office/drawing/2014/main" id="{00000000-0008-0000-1B00-000038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57150</xdr:colOff>
      <xdr:row>0</xdr:row>
      <xdr:rowOff>114300</xdr:rowOff>
    </xdr:from>
    <xdr:to>
      <xdr:col>0</xdr:col>
      <xdr:colOff>381150</xdr:colOff>
      <xdr:row>0</xdr:row>
      <xdr:rowOff>439765</xdr:rowOff>
    </xdr:to>
    <xdr:grpSp>
      <xdr:nvGrpSpPr>
        <xdr:cNvPr id="57" name="Gruppieren 56">
          <a:hlinkClick xmlns:r="http://schemas.openxmlformats.org/officeDocument/2006/relationships" r:id="rId2"/>
          <a:extLst>
            <a:ext uri="{FF2B5EF4-FFF2-40B4-BE49-F238E27FC236}">
              <a16:creationId xmlns:a16="http://schemas.microsoft.com/office/drawing/2014/main" id="{00000000-0008-0000-1B00-000039000000}"/>
            </a:ext>
          </a:extLst>
        </xdr:cNvPr>
        <xdr:cNvGrpSpPr/>
      </xdr:nvGrpSpPr>
      <xdr:grpSpPr>
        <a:xfrm>
          <a:off x="57150" y="114300"/>
          <a:ext cx="324000" cy="325465"/>
          <a:chOff x="12729063" y="1298331"/>
          <a:chExt cx="324000" cy="323267"/>
        </a:xfrm>
      </xdr:grpSpPr>
      <xdr:sp macro="" textlink="">
        <xdr:nvSpPr>
          <xdr:cNvPr id="58" name="Rechteck 57">
            <a:extLst>
              <a:ext uri="{FF2B5EF4-FFF2-40B4-BE49-F238E27FC236}">
                <a16:creationId xmlns:a16="http://schemas.microsoft.com/office/drawing/2014/main" id="{00000000-0008-0000-1B00-00003A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59" name="Grafik 58" descr="http://www.clker.com/cliparts/Z/I/5/L/X/x/white-house-md.png">
            <a:extLst>
              <a:ext uri="{FF2B5EF4-FFF2-40B4-BE49-F238E27FC236}">
                <a16:creationId xmlns:a16="http://schemas.microsoft.com/office/drawing/2014/main" id="{00000000-0008-0000-1B00-00003B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editAs="oneCell">
    <xdr:from>
      <xdr:col>0</xdr:col>
      <xdr:colOff>57150</xdr:colOff>
      <xdr:row>53</xdr:row>
      <xdr:rowOff>66675</xdr:rowOff>
    </xdr:from>
    <xdr:to>
      <xdr:col>0</xdr:col>
      <xdr:colOff>381150</xdr:colOff>
      <xdr:row>55</xdr:row>
      <xdr:rowOff>1615</xdr:rowOff>
    </xdr:to>
    <xdr:grpSp>
      <xdr:nvGrpSpPr>
        <xdr:cNvPr id="60" name="Gruppieren 59">
          <a:hlinkClick xmlns:r="http://schemas.openxmlformats.org/officeDocument/2006/relationships" r:id="rId4"/>
          <a:extLst>
            <a:ext uri="{FF2B5EF4-FFF2-40B4-BE49-F238E27FC236}">
              <a16:creationId xmlns:a16="http://schemas.microsoft.com/office/drawing/2014/main" id="{00000000-0008-0000-1B00-00003C000000}"/>
            </a:ext>
          </a:extLst>
        </xdr:cNvPr>
        <xdr:cNvGrpSpPr/>
      </xdr:nvGrpSpPr>
      <xdr:grpSpPr>
        <a:xfrm>
          <a:off x="57150" y="12342495"/>
          <a:ext cx="324000" cy="315940"/>
          <a:chOff x="66675" y="4972050"/>
          <a:chExt cx="324000" cy="325465"/>
        </a:xfrm>
      </xdr:grpSpPr>
      <xdr:sp macro="" textlink="">
        <xdr:nvSpPr>
          <xdr:cNvPr id="61" name="Rechteck 60">
            <a:extLst>
              <a:ext uri="{FF2B5EF4-FFF2-40B4-BE49-F238E27FC236}">
                <a16:creationId xmlns:a16="http://schemas.microsoft.com/office/drawing/2014/main" id="{00000000-0008-0000-1B00-00003D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62" name="Pfeil nach oben 61">
            <a:extLst>
              <a:ext uri="{FF2B5EF4-FFF2-40B4-BE49-F238E27FC236}">
                <a16:creationId xmlns:a16="http://schemas.microsoft.com/office/drawing/2014/main" id="{00000000-0008-0000-1B00-00003E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3</xdr:row>
      <xdr:rowOff>0</xdr:rowOff>
    </xdr:from>
    <xdr:to>
      <xdr:col>0</xdr:col>
      <xdr:colOff>381150</xdr:colOff>
      <xdr:row>3</xdr:row>
      <xdr:rowOff>325465</xdr:rowOff>
    </xdr:to>
    <xdr:grpSp>
      <xdr:nvGrpSpPr>
        <xdr:cNvPr id="63" name="Gruppieren 62">
          <a:hlinkClick xmlns:r="http://schemas.openxmlformats.org/officeDocument/2006/relationships" r:id="rId5"/>
          <a:extLst>
            <a:ext uri="{FF2B5EF4-FFF2-40B4-BE49-F238E27FC236}">
              <a16:creationId xmlns:a16="http://schemas.microsoft.com/office/drawing/2014/main" id="{00000000-0008-0000-1B00-00003F000000}"/>
            </a:ext>
          </a:extLst>
        </xdr:cNvPr>
        <xdr:cNvGrpSpPr/>
      </xdr:nvGrpSpPr>
      <xdr:grpSpPr>
        <a:xfrm>
          <a:off x="57150" y="929640"/>
          <a:ext cx="324000" cy="325465"/>
          <a:chOff x="12382500" y="2152650"/>
          <a:chExt cx="324000" cy="325465"/>
        </a:xfrm>
      </xdr:grpSpPr>
      <xdr:sp macro="" textlink="">
        <xdr:nvSpPr>
          <xdr:cNvPr id="64" name="Rechteck 63">
            <a:extLst>
              <a:ext uri="{FF2B5EF4-FFF2-40B4-BE49-F238E27FC236}">
                <a16:creationId xmlns:a16="http://schemas.microsoft.com/office/drawing/2014/main" id="{00000000-0008-0000-1B00-000040000000}"/>
              </a:ext>
            </a:extLst>
          </xdr:cNvPr>
          <xdr:cNvSpPr>
            <a:spLocks noChangeAspect="1"/>
          </xdr:cNvSpPr>
        </xdr:nvSpPr>
        <xdr:spPr>
          <a:xfrm>
            <a:off x="12382500" y="21526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65" name="Grafik 64">
            <a:extLst>
              <a:ext uri="{FF2B5EF4-FFF2-40B4-BE49-F238E27FC236}">
                <a16:creationId xmlns:a16="http://schemas.microsoft.com/office/drawing/2014/main" id="{00000000-0008-0000-1B00-000041000000}"/>
              </a:ext>
            </a:extLst>
          </xdr:cNvPr>
          <xdr:cNvPicPr>
            <a:picLocks noChangeAspect="1"/>
          </xdr:cNvPicPr>
        </xdr:nvPicPr>
        <xdr:blipFill>
          <a:blip xmlns:r="http://schemas.openxmlformats.org/officeDocument/2006/relationships" r:embed="rId6">
            <a:clrChange>
              <a:clrFrom>
                <a:srgbClr val="FFFFFF"/>
              </a:clrFrom>
              <a:clrTo>
                <a:srgbClr val="FFFFFF">
                  <a:alpha val="0"/>
                </a:srgbClr>
              </a:clrTo>
            </a:clrChange>
            <a:lum bright="70000" contrast="-70000"/>
          </a:blip>
          <a:stretch>
            <a:fillRect/>
          </a:stretch>
        </xdr:blipFill>
        <xdr:spPr>
          <a:xfrm>
            <a:off x="12446597" y="2209800"/>
            <a:ext cx="219075" cy="209550"/>
          </a:xfrm>
          <a:prstGeom prst="rect">
            <a:avLst/>
          </a:prstGeom>
        </xdr:spPr>
      </xdr:pic>
    </xdr:grpSp>
    <xdr:clientData fPrintsWithSheet="0"/>
  </xdr:twoCellAnchor>
  <xdr:twoCellAnchor editAs="oneCell">
    <xdr:from>
      <xdr:col>0</xdr:col>
      <xdr:colOff>161924</xdr:colOff>
      <xdr:row>21</xdr:row>
      <xdr:rowOff>152400</xdr:rowOff>
    </xdr:from>
    <xdr:to>
      <xdr:col>11</xdr:col>
      <xdr:colOff>180975</xdr:colOff>
      <xdr:row>51</xdr:row>
      <xdr:rowOff>47623</xdr:rowOff>
    </xdr:to>
    <xdr:graphicFrame macro="">
      <xdr:nvGraphicFramePr>
        <xdr:cNvPr id="2" name="Diagramm 1">
          <a:extLst>
            <a:ext uri="{FF2B5EF4-FFF2-40B4-BE49-F238E27FC236}">
              <a16:creationId xmlns:a16="http://schemas.microsoft.com/office/drawing/2014/main" id="{00000000-0008-0000-1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mc:AlternateContent xmlns:mc="http://schemas.openxmlformats.org/markup-compatibility/2006">
    <mc:Choice xmlns:a14="http://schemas.microsoft.com/office/drawing/2010/main" Requires="a14">
      <xdr:twoCellAnchor editAs="oneCell">
        <xdr:from>
          <xdr:col>6</xdr:col>
          <xdr:colOff>464820</xdr:colOff>
          <xdr:row>0</xdr:row>
          <xdr:rowOff>0</xdr:rowOff>
        </xdr:from>
        <xdr:to>
          <xdr:col>8</xdr:col>
          <xdr:colOff>470535</xdr:colOff>
          <xdr:row>0</xdr:row>
          <xdr:rowOff>533400</xdr:rowOff>
        </xdr:to>
        <xdr:pic>
          <xdr:nvPicPr>
            <xdr:cNvPr id="44" name="Grafik 59">
              <a:extLst>
                <a:ext uri="{FF2B5EF4-FFF2-40B4-BE49-F238E27FC236}">
                  <a16:creationId xmlns:a16="http://schemas.microsoft.com/office/drawing/2014/main" id="{00000000-0008-0000-1B00-00002C000000}"/>
                </a:ext>
              </a:extLst>
            </xdr:cNvPr>
            <xdr:cNvPicPr>
              <a:picLocks noChangeAspect="1" noChangeArrowheads="1"/>
              <a:extLst>
                <a:ext uri="{84589F7E-364E-4C9E-8A38-B11213B215E9}">
                  <a14:cameraTool cellRange="Logo!$D$6" spid="_x0000_s163870"/>
                </a:ext>
              </a:extLst>
            </xdr:cNvPicPr>
          </xdr:nvPicPr>
          <xdr:blipFill>
            <a:blip xmlns:r="http://schemas.openxmlformats.org/officeDocument/2006/relationships" r:embed="rId8"/>
            <a:srcRect/>
            <a:stretch>
              <a:fillRect/>
            </a:stretch>
          </xdr:blipFill>
          <xdr:spPr bwMode="auto">
            <a:xfrm>
              <a:off x="7071360" y="0"/>
              <a:ext cx="2268855" cy="533400"/>
            </a:xfrm>
            <a:prstGeom prst="rect">
              <a:avLst/>
            </a:prstGeom>
            <a:solidFill>
              <a:schemeClr val="bg1"/>
            </a:solidFill>
            <a:ln w="9525">
              <a:noFill/>
              <a:miter lim="800000"/>
              <a:headEnd/>
              <a:tailEnd/>
            </a:ln>
          </xdr:spPr>
        </xdr:pic>
        <xdr:clientData/>
      </xdr:twoCellAnchor>
    </mc:Choice>
    <mc:Fallback/>
  </mc:AlternateContent>
</xdr:wsDr>
</file>

<file path=xl/drawings/drawing28.xml><?xml version="1.0" encoding="utf-8"?>
<xdr:wsDr xmlns:xdr="http://schemas.openxmlformats.org/drawingml/2006/spreadsheetDrawing" xmlns:a="http://schemas.openxmlformats.org/drawingml/2006/main">
  <xdr:twoCellAnchor editAs="oneCell">
    <xdr:from>
      <xdr:col>6</xdr:col>
      <xdr:colOff>161925</xdr:colOff>
      <xdr:row>1</xdr:row>
      <xdr:rowOff>38100</xdr:rowOff>
    </xdr:from>
    <xdr:to>
      <xdr:col>6</xdr:col>
      <xdr:colOff>334725</xdr:colOff>
      <xdr:row>1</xdr:row>
      <xdr:rowOff>210900</xdr:rowOff>
    </xdr:to>
    <xdr:grpSp>
      <xdr:nvGrpSpPr>
        <xdr:cNvPr id="4" name="Gruppieren 3">
          <a:hlinkClick xmlns:r="http://schemas.openxmlformats.org/officeDocument/2006/relationships" r:id="rId1"/>
          <a:extLst>
            <a:ext uri="{FF2B5EF4-FFF2-40B4-BE49-F238E27FC236}">
              <a16:creationId xmlns:a16="http://schemas.microsoft.com/office/drawing/2014/main" id="{00000000-0008-0000-1C00-000004000000}"/>
            </a:ext>
          </a:extLst>
        </xdr:cNvPr>
        <xdr:cNvGrpSpPr/>
      </xdr:nvGrpSpPr>
      <xdr:grpSpPr>
        <a:xfrm>
          <a:off x="5907405" y="594360"/>
          <a:ext cx="172800" cy="172800"/>
          <a:chOff x="8105775" y="571500"/>
          <a:chExt cx="172800" cy="172800"/>
        </a:xfrm>
      </xdr:grpSpPr>
      <xdr:sp macro="" textlink="">
        <xdr:nvSpPr>
          <xdr:cNvPr id="5" name="Rechteck 4">
            <a:extLst>
              <a:ext uri="{FF2B5EF4-FFF2-40B4-BE49-F238E27FC236}">
                <a16:creationId xmlns:a16="http://schemas.microsoft.com/office/drawing/2014/main" id="{00000000-0008-0000-1C00-000005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6" name="Textfeld 5">
            <a:extLst>
              <a:ext uri="{FF2B5EF4-FFF2-40B4-BE49-F238E27FC236}">
                <a16:creationId xmlns:a16="http://schemas.microsoft.com/office/drawing/2014/main" id="{00000000-0008-0000-1C00-000006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66675</xdr:colOff>
      <xdr:row>0</xdr:row>
      <xdr:rowOff>114300</xdr:rowOff>
    </xdr:from>
    <xdr:to>
      <xdr:col>0</xdr:col>
      <xdr:colOff>390675</xdr:colOff>
      <xdr:row>0</xdr:row>
      <xdr:rowOff>439765</xdr:rowOff>
    </xdr:to>
    <xdr:grpSp>
      <xdr:nvGrpSpPr>
        <xdr:cNvPr id="7" name="Gruppieren 6">
          <a:hlinkClick xmlns:r="http://schemas.openxmlformats.org/officeDocument/2006/relationships" r:id="rId2"/>
          <a:extLst>
            <a:ext uri="{FF2B5EF4-FFF2-40B4-BE49-F238E27FC236}">
              <a16:creationId xmlns:a16="http://schemas.microsoft.com/office/drawing/2014/main" id="{00000000-0008-0000-1C00-000007000000}"/>
            </a:ext>
          </a:extLst>
        </xdr:cNvPr>
        <xdr:cNvGrpSpPr/>
      </xdr:nvGrpSpPr>
      <xdr:grpSpPr>
        <a:xfrm>
          <a:off x="66675" y="114300"/>
          <a:ext cx="324000" cy="325465"/>
          <a:chOff x="12729063" y="1298331"/>
          <a:chExt cx="324000" cy="323267"/>
        </a:xfrm>
      </xdr:grpSpPr>
      <xdr:sp macro="" textlink="">
        <xdr:nvSpPr>
          <xdr:cNvPr id="8" name="Rechteck 7">
            <a:extLst>
              <a:ext uri="{FF2B5EF4-FFF2-40B4-BE49-F238E27FC236}">
                <a16:creationId xmlns:a16="http://schemas.microsoft.com/office/drawing/2014/main" id="{00000000-0008-0000-1C00-000008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9" name="Grafik 8" descr="http://www.clker.com/cliparts/Z/I/5/L/X/x/white-house-md.png">
            <a:extLst>
              <a:ext uri="{FF2B5EF4-FFF2-40B4-BE49-F238E27FC236}">
                <a16:creationId xmlns:a16="http://schemas.microsoft.com/office/drawing/2014/main" id="{00000000-0008-0000-1C00-000009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editAs="oneCell">
    <xdr:from>
      <xdr:col>60</xdr:col>
      <xdr:colOff>57150</xdr:colOff>
      <xdr:row>0</xdr:row>
      <xdr:rowOff>114300</xdr:rowOff>
    </xdr:from>
    <xdr:to>
      <xdr:col>62</xdr:col>
      <xdr:colOff>150</xdr:colOff>
      <xdr:row>0</xdr:row>
      <xdr:rowOff>439765</xdr:rowOff>
    </xdr:to>
    <xdr:grpSp>
      <xdr:nvGrpSpPr>
        <xdr:cNvPr id="40" name="Gruppieren 39">
          <a:hlinkClick xmlns:r="http://schemas.openxmlformats.org/officeDocument/2006/relationships" r:id="rId4"/>
          <a:extLst>
            <a:ext uri="{FF2B5EF4-FFF2-40B4-BE49-F238E27FC236}">
              <a16:creationId xmlns:a16="http://schemas.microsoft.com/office/drawing/2014/main" id="{00000000-0008-0000-1C00-000028000000}"/>
            </a:ext>
          </a:extLst>
        </xdr:cNvPr>
        <xdr:cNvGrpSpPr/>
      </xdr:nvGrpSpPr>
      <xdr:grpSpPr>
        <a:xfrm>
          <a:off x="16470630" y="114300"/>
          <a:ext cx="339240" cy="325465"/>
          <a:chOff x="9191625" y="3009900"/>
          <a:chExt cx="324000" cy="325465"/>
        </a:xfrm>
      </xdr:grpSpPr>
      <xdr:sp macro="" textlink="">
        <xdr:nvSpPr>
          <xdr:cNvPr id="41" name="Rechteck 40">
            <a:extLst>
              <a:ext uri="{FF2B5EF4-FFF2-40B4-BE49-F238E27FC236}">
                <a16:creationId xmlns:a16="http://schemas.microsoft.com/office/drawing/2014/main" id="{00000000-0008-0000-1C00-000029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2" name="Pfeil nach links 41">
            <a:extLst>
              <a:ext uri="{FF2B5EF4-FFF2-40B4-BE49-F238E27FC236}">
                <a16:creationId xmlns:a16="http://schemas.microsoft.com/office/drawing/2014/main" id="{00000000-0008-0000-1C00-00002A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165</xdr:col>
      <xdr:colOff>57150</xdr:colOff>
      <xdr:row>0</xdr:row>
      <xdr:rowOff>114300</xdr:rowOff>
    </xdr:from>
    <xdr:to>
      <xdr:col>167</xdr:col>
      <xdr:colOff>150</xdr:colOff>
      <xdr:row>0</xdr:row>
      <xdr:rowOff>439765</xdr:rowOff>
    </xdr:to>
    <xdr:grpSp>
      <xdr:nvGrpSpPr>
        <xdr:cNvPr id="43" name="Gruppieren 42">
          <a:hlinkClick xmlns:r="http://schemas.openxmlformats.org/officeDocument/2006/relationships" r:id="rId4"/>
          <a:extLst>
            <a:ext uri="{FF2B5EF4-FFF2-40B4-BE49-F238E27FC236}">
              <a16:creationId xmlns:a16="http://schemas.microsoft.com/office/drawing/2014/main" id="{00000000-0008-0000-1C00-00002B000000}"/>
            </a:ext>
          </a:extLst>
        </xdr:cNvPr>
        <xdr:cNvGrpSpPr/>
      </xdr:nvGrpSpPr>
      <xdr:grpSpPr>
        <a:xfrm>
          <a:off x="37273230" y="114300"/>
          <a:ext cx="339240" cy="325465"/>
          <a:chOff x="9191625" y="3009900"/>
          <a:chExt cx="324000" cy="325465"/>
        </a:xfrm>
      </xdr:grpSpPr>
      <xdr:sp macro="" textlink="">
        <xdr:nvSpPr>
          <xdr:cNvPr id="44" name="Rechteck 43">
            <a:extLst>
              <a:ext uri="{FF2B5EF4-FFF2-40B4-BE49-F238E27FC236}">
                <a16:creationId xmlns:a16="http://schemas.microsoft.com/office/drawing/2014/main" id="{00000000-0008-0000-1C00-00002C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5" name="Pfeil nach links 44">
            <a:extLst>
              <a:ext uri="{FF2B5EF4-FFF2-40B4-BE49-F238E27FC236}">
                <a16:creationId xmlns:a16="http://schemas.microsoft.com/office/drawing/2014/main" id="{00000000-0008-0000-1C00-00002D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167</xdr:col>
      <xdr:colOff>47625</xdr:colOff>
      <xdr:row>0</xdr:row>
      <xdr:rowOff>114300</xdr:rowOff>
    </xdr:from>
    <xdr:to>
      <xdr:col>168</xdr:col>
      <xdr:colOff>181125</xdr:colOff>
      <xdr:row>0</xdr:row>
      <xdr:rowOff>439765</xdr:rowOff>
    </xdr:to>
    <xdr:grpSp>
      <xdr:nvGrpSpPr>
        <xdr:cNvPr id="46" name="Gruppieren 45">
          <a:hlinkClick xmlns:r="http://schemas.openxmlformats.org/officeDocument/2006/relationships" r:id="rId2"/>
          <a:extLst>
            <a:ext uri="{FF2B5EF4-FFF2-40B4-BE49-F238E27FC236}">
              <a16:creationId xmlns:a16="http://schemas.microsoft.com/office/drawing/2014/main" id="{00000000-0008-0000-1C00-00002E000000}"/>
            </a:ext>
          </a:extLst>
        </xdr:cNvPr>
        <xdr:cNvGrpSpPr/>
      </xdr:nvGrpSpPr>
      <xdr:grpSpPr>
        <a:xfrm>
          <a:off x="37659945" y="114300"/>
          <a:ext cx="331620" cy="325465"/>
          <a:chOff x="12729063" y="1298331"/>
          <a:chExt cx="324000" cy="323267"/>
        </a:xfrm>
      </xdr:grpSpPr>
      <xdr:sp macro="" textlink="">
        <xdr:nvSpPr>
          <xdr:cNvPr id="47" name="Rechteck 46">
            <a:extLst>
              <a:ext uri="{FF2B5EF4-FFF2-40B4-BE49-F238E27FC236}">
                <a16:creationId xmlns:a16="http://schemas.microsoft.com/office/drawing/2014/main" id="{00000000-0008-0000-1C00-00002F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48" name="Grafik 47" descr="http://www.clker.com/cliparts/Z/I/5/L/X/x/white-house-md.png">
            <a:extLst>
              <a:ext uri="{FF2B5EF4-FFF2-40B4-BE49-F238E27FC236}">
                <a16:creationId xmlns:a16="http://schemas.microsoft.com/office/drawing/2014/main" id="{00000000-0008-0000-1C00-000030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editAs="oneCell">
    <xdr:from>
      <xdr:col>109</xdr:col>
      <xdr:colOff>0</xdr:colOff>
      <xdr:row>0</xdr:row>
      <xdr:rowOff>114300</xdr:rowOff>
    </xdr:from>
    <xdr:to>
      <xdr:col>110</xdr:col>
      <xdr:colOff>133500</xdr:colOff>
      <xdr:row>0</xdr:row>
      <xdr:rowOff>439765</xdr:rowOff>
    </xdr:to>
    <xdr:grpSp>
      <xdr:nvGrpSpPr>
        <xdr:cNvPr id="49" name="Gruppieren 48">
          <a:hlinkClick xmlns:r="http://schemas.openxmlformats.org/officeDocument/2006/relationships" r:id="rId4"/>
          <a:extLst>
            <a:ext uri="{FF2B5EF4-FFF2-40B4-BE49-F238E27FC236}">
              <a16:creationId xmlns:a16="http://schemas.microsoft.com/office/drawing/2014/main" id="{00000000-0008-0000-1C00-000031000000}"/>
            </a:ext>
          </a:extLst>
        </xdr:cNvPr>
        <xdr:cNvGrpSpPr/>
      </xdr:nvGrpSpPr>
      <xdr:grpSpPr>
        <a:xfrm>
          <a:off x="26121360" y="114300"/>
          <a:ext cx="331620" cy="325465"/>
          <a:chOff x="9191625" y="3009900"/>
          <a:chExt cx="324000" cy="325465"/>
        </a:xfrm>
      </xdr:grpSpPr>
      <xdr:sp macro="" textlink="">
        <xdr:nvSpPr>
          <xdr:cNvPr id="50" name="Rechteck 49">
            <a:extLst>
              <a:ext uri="{FF2B5EF4-FFF2-40B4-BE49-F238E27FC236}">
                <a16:creationId xmlns:a16="http://schemas.microsoft.com/office/drawing/2014/main" id="{00000000-0008-0000-1C00-000032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1" name="Pfeil nach links 50">
            <a:extLst>
              <a:ext uri="{FF2B5EF4-FFF2-40B4-BE49-F238E27FC236}">
                <a16:creationId xmlns:a16="http://schemas.microsoft.com/office/drawing/2014/main" id="{00000000-0008-0000-1C00-000033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19</xdr:col>
      <xdr:colOff>9525</xdr:colOff>
      <xdr:row>0</xdr:row>
      <xdr:rowOff>114300</xdr:rowOff>
    </xdr:from>
    <xdr:to>
      <xdr:col>20</xdr:col>
      <xdr:colOff>143025</xdr:colOff>
      <xdr:row>0</xdr:row>
      <xdr:rowOff>439765</xdr:rowOff>
    </xdr:to>
    <xdr:grpSp>
      <xdr:nvGrpSpPr>
        <xdr:cNvPr id="52" name="Gruppieren 51">
          <a:hlinkClick xmlns:r="http://schemas.openxmlformats.org/officeDocument/2006/relationships" r:id="rId5"/>
          <a:extLst>
            <a:ext uri="{FF2B5EF4-FFF2-40B4-BE49-F238E27FC236}">
              <a16:creationId xmlns:a16="http://schemas.microsoft.com/office/drawing/2014/main" id="{00000000-0008-0000-1C00-000034000000}"/>
            </a:ext>
          </a:extLst>
        </xdr:cNvPr>
        <xdr:cNvGrpSpPr/>
      </xdr:nvGrpSpPr>
      <xdr:grpSpPr>
        <a:xfrm>
          <a:off x="8300085" y="114300"/>
          <a:ext cx="331620" cy="325465"/>
          <a:chOff x="12020550" y="2171700"/>
          <a:chExt cx="324000" cy="325465"/>
        </a:xfrm>
      </xdr:grpSpPr>
      <xdr:sp macro="" textlink="">
        <xdr:nvSpPr>
          <xdr:cNvPr id="53" name="Rechteck 52">
            <a:extLst>
              <a:ext uri="{FF2B5EF4-FFF2-40B4-BE49-F238E27FC236}">
                <a16:creationId xmlns:a16="http://schemas.microsoft.com/office/drawing/2014/main" id="{00000000-0008-0000-1C00-000035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4" name="Pfeil nach rechts 53">
            <a:extLst>
              <a:ext uri="{FF2B5EF4-FFF2-40B4-BE49-F238E27FC236}">
                <a16:creationId xmlns:a16="http://schemas.microsoft.com/office/drawing/2014/main" id="{00000000-0008-0000-1C00-000036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6</xdr:col>
      <xdr:colOff>95250</xdr:colOff>
      <xdr:row>6</xdr:row>
      <xdr:rowOff>85725</xdr:rowOff>
    </xdr:from>
    <xdr:to>
      <xdr:col>6</xdr:col>
      <xdr:colOff>275250</xdr:colOff>
      <xdr:row>6</xdr:row>
      <xdr:rowOff>265725</xdr:rowOff>
    </xdr:to>
    <xdr:pic>
      <xdr:nvPicPr>
        <xdr:cNvPr id="24" name="Grafik 23">
          <a:extLst>
            <a:ext uri="{FF2B5EF4-FFF2-40B4-BE49-F238E27FC236}">
              <a16:creationId xmlns:a16="http://schemas.microsoft.com/office/drawing/2014/main" id="{00000000-0008-0000-1C00-000018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5391150" y="1333500"/>
          <a:ext cx="180000" cy="18000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xdr:col>
          <xdr:colOff>45720</xdr:colOff>
          <xdr:row>0</xdr:row>
          <xdr:rowOff>0</xdr:rowOff>
        </xdr:from>
        <xdr:to>
          <xdr:col>6</xdr:col>
          <xdr:colOff>173355</xdr:colOff>
          <xdr:row>0</xdr:row>
          <xdr:rowOff>533400</xdr:rowOff>
        </xdr:to>
        <xdr:pic>
          <xdr:nvPicPr>
            <xdr:cNvPr id="25" name="Grafik 59">
              <a:extLst>
                <a:ext uri="{FF2B5EF4-FFF2-40B4-BE49-F238E27FC236}">
                  <a16:creationId xmlns:a16="http://schemas.microsoft.com/office/drawing/2014/main" id="{00000000-0008-0000-1C00-000019000000}"/>
                </a:ext>
              </a:extLst>
            </xdr:cNvPr>
            <xdr:cNvPicPr>
              <a:picLocks noChangeAspect="1" noChangeArrowheads="1"/>
              <a:extLst>
                <a:ext uri="{84589F7E-364E-4C9E-8A38-B11213B215E9}">
                  <a14:cameraTool cellRange="Logo!$D$6" spid="_x0000_s423960"/>
                </a:ext>
              </a:extLst>
            </xdr:cNvPicPr>
          </xdr:nvPicPr>
          <xdr:blipFill>
            <a:blip xmlns:r="http://schemas.openxmlformats.org/officeDocument/2006/relationships" r:embed="rId7"/>
            <a:srcRect/>
            <a:stretch>
              <a:fillRect/>
            </a:stretch>
          </xdr:blipFill>
          <xdr:spPr bwMode="auto">
            <a:xfrm>
              <a:off x="3649980" y="0"/>
              <a:ext cx="2268855" cy="533400"/>
            </a:xfrm>
            <a:prstGeom prst="rect">
              <a:avLst/>
            </a:prstGeom>
            <a:solidFill>
              <a:schemeClr val="bg1"/>
            </a:solidFill>
            <a:ln w="9525">
              <a:noFill/>
              <a:miter lim="800000"/>
              <a:headEnd/>
              <a:tailEnd/>
            </a:ln>
          </xdr:spPr>
        </xdr:pic>
        <xdr:clientData/>
      </xdr:twoCellAnchor>
    </mc:Choice>
    <mc:Fallback/>
  </mc:AlternateContent>
</xdr:wsDr>
</file>

<file path=xl/drawings/drawing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171449</xdr:colOff>
          <xdr:row>3</xdr:row>
          <xdr:rowOff>66678</xdr:rowOff>
        </xdr:from>
        <xdr:to>
          <xdr:col>6</xdr:col>
          <xdr:colOff>1695448</xdr:colOff>
          <xdr:row>35</xdr:row>
          <xdr:rowOff>166692</xdr:rowOff>
        </xdr:to>
        <xdr:pic>
          <xdr:nvPicPr>
            <xdr:cNvPr id="66" name="Grafik 65">
              <a:extLst>
                <a:ext uri="{FF2B5EF4-FFF2-40B4-BE49-F238E27FC236}">
                  <a16:creationId xmlns:a16="http://schemas.microsoft.com/office/drawing/2014/main" id="{00000000-0008-0000-1D00-000042000000}"/>
                </a:ext>
              </a:extLst>
            </xdr:cNvPr>
            <xdr:cNvPicPr>
              <a:picLocks noChangeAspect="1" noChangeArrowheads="1"/>
              <a:extLst>
                <a:ext uri="{84589F7E-364E-4C9E-8A38-B11213B215E9}">
                  <a14:cameraTool cellRange="$D$50:$I$61" spid="_x0000_s281549"/>
                </a:ext>
              </a:extLst>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rot="5400000">
              <a:off x="1693066" y="3640936"/>
              <a:ext cx="7481889" cy="2314574"/>
            </a:xfrm>
            <a:prstGeom prst="rect">
              <a:avLst/>
            </a:prstGeom>
            <a:solidFill>
              <a:srgbClr val="FFFFFF" mc:Ignorable="a14" a14:legacySpreadsheetColorIndex="9"/>
            </a:solidFill>
            <a:ln w="9525">
              <a:noFill/>
              <a:miter lim="800000"/>
              <a:headEnd/>
              <a:tailEnd/>
            </a:ln>
          </xdr:spPr>
        </xdr:pic>
        <xdr:clientData/>
      </xdr:twoCellAnchor>
    </mc:Choice>
    <mc:Fallback/>
  </mc:AlternateContent>
  <xdr:twoCellAnchor>
    <xdr:from>
      <xdr:col>3</xdr:col>
      <xdr:colOff>76197</xdr:colOff>
      <xdr:row>50</xdr:row>
      <xdr:rowOff>14287</xdr:rowOff>
    </xdr:from>
    <xdr:to>
      <xdr:col>8</xdr:col>
      <xdr:colOff>1552575</xdr:colOff>
      <xdr:row>59</xdr:row>
      <xdr:rowOff>133350</xdr:rowOff>
    </xdr:to>
    <xdr:graphicFrame macro="">
      <xdr:nvGraphicFramePr>
        <xdr:cNvPr id="59" name="Diagramm 58">
          <a:extLst>
            <a:ext uri="{FF2B5EF4-FFF2-40B4-BE49-F238E27FC236}">
              <a16:creationId xmlns:a16="http://schemas.microsoft.com/office/drawing/2014/main" id="{00000000-0008-0000-1D00-00003B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PrintsWithSheet="0"/>
  </xdr:twoCellAnchor>
  <xdr:twoCellAnchor>
    <xdr:from>
      <xdr:col>3</xdr:col>
      <xdr:colOff>285750</xdr:colOff>
      <xdr:row>54</xdr:row>
      <xdr:rowOff>95250</xdr:rowOff>
    </xdr:from>
    <xdr:to>
      <xdr:col>8</xdr:col>
      <xdr:colOff>1543050</xdr:colOff>
      <xdr:row>54</xdr:row>
      <xdr:rowOff>95250</xdr:rowOff>
    </xdr:to>
    <xdr:cxnSp macro="">
      <xdr:nvCxnSpPr>
        <xdr:cNvPr id="72" name="Gerade Verbindung 71">
          <a:extLst>
            <a:ext uri="{FF2B5EF4-FFF2-40B4-BE49-F238E27FC236}">
              <a16:creationId xmlns:a16="http://schemas.microsoft.com/office/drawing/2014/main" id="{00000000-0008-0000-1D00-000048000000}"/>
            </a:ext>
          </a:extLst>
        </xdr:cNvPr>
        <xdr:cNvCxnSpPr/>
      </xdr:nvCxnSpPr>
      <xdr:spPr>
        <a:xfrm>
          <a:off x="714375" y="12782550"/>
          <a:ext cx="8220075" cy="0"/>
        </a:xfrm>
        <a:prstGeom prst="line">
          <a:avLst/>
        </a:prstGeom>
        <a:ln w="15875">
          <a:solidFill>
            <a:schemeClr val="tx2"/>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8</xdr:col>
      <xdr:colOff>1400175</xdr:colOff>
      <xdr:row>1</xdr:row>
      <xdr:rowOff>57150</xdr:rowOff>
    </xdr:from>
    <xdr:to>
      <xdr:col>8</xdr:col>
      <xdr:colOff>1572975</xdr:colOff>
      <xdr:row>2</xdr:row>
      <xdr:rowOff>29925</xdr:rowOff>
    </xdr:to>
    <xdr:grpSp>
      <xdr:nvGrpSpPr>
        <xdr:cNvPr id="17" name="Gruppieren 16">
          <a:hlinkClick xmlns:r="http://schemas.openxmlformats.org/officeDocument/2006/relationships" r:id="rId3"/>
          <a:extLst>
            <a:ext uri="{FF2B5EF4-FFF2-40B4-BE49-F238E27FC236}">
              <a16:creationId xmlns:a16="http://schemas.microsoft.com/office/drawing/2014/main" id="{00000000-0008-0000-1D00-000011000000}"/>
            </a:ext>
          </a:extLst>
        </xdr:cNvPr>
        <xdr:cNvGrpSpPr/>
      </xdr:nvGrpSpPr>
      <xdr:grpSpPr>
        <a:xfrm>
          <a:off x="10559415" y="613410"/>
          <a:ext cx="172800" cy="170895"/>
          <a:chOff x="8105775" y="571500"/>
          <a:chExt cx="172800" cy="172800"/>
        </a:xfrm>
      </xdr:grpSpPr>
      <xdr:sp macro="" textlink="">
        <xdr:nvSpPr>
          <xdr:cNvPr id="22" name="Rechteck 21">
            <a:extLst>
              <a:ext uri="{FF2B5EF4-FFF2-40B4-BE49-F238E27FC236}">
                <a16:creationId xmlns:a16="http://schemas.microsoft.com/office/drawing/2014/main" id="{00000000-0008-0000-1D00-000016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3" name="Textfeld 22">
            <a:extLst>
              <a:ext uri="{FF2B5EF4-FFF2-40B4-BE49-F238E27FC236}">
                <a16:creationId xmlns:a16="http://schemas.microsoft.com/office/drawing/2014/main" id="{00000000-0008-0000-1D00-000017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76200</xdr:colOff>
      <xdr:row>0</xdr:row>
      <xdr:rowOff>114300</xdr:rowOff>
    </xdr:from>
    <xdr:to>
      <xdr:col>0</xdr:col>
      <xdr:colOff>400200</xdr:colOff>
      <xdr:row>0</xdr:row>
      <xdr:rowOff>439765</xdr:rowOff>
    </xdr:to>
    <xdr:grpSp>
      <xdr:nvGrpSpPr>
        <xdr:cNvPr id="24" name="Gruppieren 23">
          <a:hlinkClick xmlns:r="http://schemas.openxmlformats.org/officeDocument/2006/relationships" r:id="rId4"/>
          <a:extLst>
            <a:ext uri="{FF2B5EF4-FFF2-40B4-BE49-F238E27FC236}">
              <a16:creationId xmlns:a16="http://schemas.microsoft.com/office/drawing/2014/main" id="{00000000-0008-0000-1D00-000018000000}"/>
            </a:ext>
          </a:extLst>
        </xdr:cNvPr>
        <xdr:cNvGrpSpPr/>
      </xdr:nvGrpSpPr>
      <xdr:grpSpPr>
        <a:xfrm>
          <a:off x="76200" y="114300"/>
          <a:ext cx="324000" cy="325465"/>
          <a:chOff x="12729063" y="1298331"/>
          <a:chExt cx="324000" cy="323267"/>
        </a:xfrm>
      </xdr:grpSpPr>
      <xdr:sp macro="" textlink="">
        <xdr:nvSpPr>
          <xdr:cNvPr id="25" name="Rechteck 24">
            <a:extLst>
              <a:ext uri="{FF2B5EF4-FFF2-40B4-BE49-F238E27FC236}">
                <a16:creationId xmlns:a16="http://schemas.microsoft.com/office/drawing/2014/main" id="{00000000-0008-0000-1D00-000019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26" name="Grafik 25" descr="http://www.clker.com/cliparts/Z/I/5/L/X/x/white-house-md.png">
            <a:extLst>
              <a:ext uri="{FF2B5EF4-FFF2-40B4-BE49-F238E27FC236}">
                <a16:creationId xmlns:a16="http://schemas.microsoft.com/office/drawing/2014/main" id="{00000000-0008-0000-1D00-00001A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xdr:from>
      <xdr:col>0</xdr:col>
      <xdr:colOff>76200</xdr:colOff>
      <xdr:row>3</xdr:row>
      <xdr:rowOff>180975</xdr:rowOff>
    </xdr:from>
    <xdr:to>
      <xdr:col>0</xdr:col>
      <xdr:colOff>400200</xdr:colOff>
      <xdr:row>5</xdr:row>
      <xdr:rowOff>87340</xdr:rowOff>
    </xdr:to>
    <xdr:grpSp>
      <xdr:nvGrpSpPr>
        <xdr:cNvPr id="14" name="Gruppieren 13">
          <a:hlinkClick xmlns:r="http://schemas.openxmlformats.org/officeDocument/2006/relationships" r:id="rId6"/>
          <a:extLst>
            <a:ext uri="{FF2B5EF4-FFF2-40B4-BE49-F238E27FC236}">
              <a16:creationId xmlns:a16="http://schemas.microsoft.com/office/drawing/2014/main" id="{00000000-0008-0000-1D00-00000E000000}"/>
            </a:ext>
          </a:extLst>
        </xdr:cNvPr>
        <xdr:cNvGrpSpPr/>
      </xdr:nvGrpSpPr>
      <xdr:grpSpPr>
        <a:xfrm>
          <a:off x="76200" y="1224915"/>
          <a:ext cx="324000" cy="317845"/>
          <a:chOff x="12020550" y="2171700"/>
          <a:chExt cx="324000" cy="325465"/>
        </a:xfrm>
      </xdr:grpSpPr>
      <xdr:sp macro="" textlink="">
        <xdr:nvSpPr>
          <xdr:cNvPr id="15" name="Rechteck 14">
            <a:extLst>
              <a:ext uri="{FF2B5EF4-FFF2-40B4-BE49-F238E27FC236}">
                <a16:creationId xmlns:a16="http://schemas.microsoft.com/office/drawing/2014/main" id="{00000000-0008-0000-1D00-00000F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6" name="Pfeil nach rechts 15">
            <a:extLst>
              <a:ext uri="{FF2B5EF4-FFF2-40B4-BE49-F238E27FC236}">
                <a16:creationId xmlns:a16="http://schemas.microsoft.com/office/drawing/2014/main" id="{00000000-0008-0000-1D00-000010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xdr:twoCellAnchor>
  <xdr:twoCellAnchor>
    <xdr:from>
      <xdr:col>0</xdr:col>
      <xdr:colOff>76201</xdr:colOff>
      <xdr:row>5</xdr:row>
      <xdr:rowOff>110301</xdr:rowOff>
    </xdr:from>
    <xdr:to>
      <xdr:col>0</xdr:col>
      <xdr:colOff>438151</xdr:colOff>
      <xdr:row>6</xdr:row>
      <xdr:rowOff>28575</xdr:rowOff>
    </xdr:to>
    <xdr:sp macro="" textlink="">
      <xdr:nvSpPr>
        <xdr:cNvPr id="18" name="Textfeld 17">
          <a:extLst>
            <a:ext uri="{FF2B5EF4-FFF2-40B4-BE49-F238E27FC236}">
              <a16:creationId xmlns:a16="http://schemas.microsoft.com/office/drawing/2014/main" id="{00000000-0008-0000-1D00-000012000000}"/>
            </a:ext>
          </a:extLst>
        </xdr:cNvPr>
        <xdr:cNvSpPr txBox="1"/>
      </xdr:nvSpPr>
      <xdr:spPr>
        <a:xfrm>
          <a:off x="76201" y="1558101"/>
          <a:ext cx="361950" cy="1468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r>
            <a:rPr lang="en-US" sz="900"/>
            <a:t>PESTEL</a:t>
          </a:r>
        </a:p>
      </xdr:txBody>
    </xdr:sp>
    <xdr:clientData/>
  </xdr:twoCellAnchor>
  <xdr:twoCellAnchor>
    <xdr:from>
      <xdr:col>0</xdr:col>
      <xdr:colOff>76200</xdr:colOff>
      <xdr:row>6</xdr:row>
      <xdr:rowOff>171450</xdr:rowOff>
    </xdr:from>
    <xdr:to>
      <xdr:col>0</xdr:col>
      <xdr:colOff>400200</xdr:colOff>
      <xdr:row>8</xdr:row>
      <xdr:rowOff>49240</xdr:rowOff>
    </xdr:to>
    <xdr:grpSp>
      <xdr:nvGrpSpPr>
        <xdr:cNvPr id="19" name="Gruppieren 18">
          <a:hlinkClick xmlns:r="http://schemas.openxmlformats.org/officeDocument/2006/relationships" r:id="rId7"/>
          <a:extLst>
            <a:ext uri="{FF2B5EF4-FFF2-40B4-BE49-F238E27FC236}">
              <a16:creationId xmlns:a16="http://schemas.microsoft.com/office/drawing/2014/main" id="{00000000-0008-0000-1D00-000013000000}"/>
            </a:ext>
          </a:extLst>
        </xdr:cNvPr>
        <xdr:cNvGrpSpPr/>
      </xdr:nvGrpSpPr>
      <xdr:grpSpPr>
        <a:xfrm>
          <a:off x="76200" y="1863090"/>
          <a:ext cx="324000" cy="334990"/>
          <a:chOff x="12020550" y="2171700"/>
          <a:chExt cx="324000" cy="325465"/>
        </a:xfrm>
      </xdr:grpSpPr>
      <xdr:sp macro="" textlink="">
        <xdr:nvSpPr>
          <xdr:cNvPr id="20" name="Rechteck 19">
            <a:extLst>
              <a:ext uri="{FF2B5EF4-FFF2-40B4-BE49-F238E27FC236}">
                <a16:creationId xmlns:a16="http://schemas.microsoft.com/office/drawing/2014/main" id="{00000000-0008-0000-1D00-000014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1" name="Pfeil nach rechts 20">
            <a:extLst>
              <a:ext uri="{FF2B5EF4-FFF2-40B4-BE49-F238E27FC236}">
                <a16:creationId xmlns:a16="http://schemas.microsoft.com/office/drawing/2014/main" id="{00000000-0008-0000-1D00-000015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xdr:twoCellAnchor>
  <xdr:twoCellAnchor>
    <xdr:from>
      <xdr:col>0</xdr:col>
      <xdr:colOff>85725</xdr:colOff>
      <xdr:row>8</xdr:row>
      <xdr:rowOff>72201</xdr:rowOff>
    </xdr:from>
    <xdr:to>
      <xdr:col>0</xdr:col>
      <xdr:colOff>400050</xdr:colOff>
      <xdr:row>8</xdr:row>
      <xdr:rowOff>219075</xdr:rowOff>
    </xdr:to>
    <xdr:sp macro="" textlink="">
      <xdr:nvSpPr>
        <xdr:cNvPr id="27" name="Textfeld 26">
          <a:extLst>
            <a:ext uri="{FF2B5EF4-FFF2-40B4-BE49-F238E27FC236}">
              <a16:creationId xmlns:a16="http://schemas.microsoft.com/office/drawing/2014/main" id="{00000000-0008-0000-1D00-00001B000000}"/>
            </a:ext>
          </a:extLst>
        </xdr:cNvPr>
        <xdr:cNvSpPr txBox="1"/>
      </xdr:nvSpPr>
      <xdr:spPr>
        <a:xfrm>
          <a:off x="85725" y="2196276"/>
          <a:ext cx="314325" cy="1468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r>
            <a:rPr lang="en-US" sz="900"/>
            <a:t>Vision</a:t>
          </a:r>
        </a:p>
      </xdr:txBody>
    </xdr:sp>
    <xdr:clientData/>
  </xdr:twoCellAnchor>
  <mc:AlternateContent xmlns:mc="http://schemas.openxmlformats.org/markup-compatibility/2006">
    <mc:Choice xmlns:a14="http://schemas.microsoft.com/office/drawing/2010/main" Requires="a14">
      <xdr:twoCellAnchor editAs="oneCell">
        <xdr:from>
          <xdr:col>7</xdr:col>
          <xdr:colOff>1554480</xdr:colOff>
          <xdr:row>0</xdr:row>
          <xdr:rowOff>0</xdr:rowOff>
        </xdr:from>
        <xdr:to>
          <xdr:col>8</xdr:col>
          <xdr:colOff>1621155</xdr:colOff>
          <xdr:row>0</xdr:row>
          <xdr:rowOff>533400</xdr:rowOff>
        </xdr:to>
        <xdr:pic>
          <xdr:nvPicPr>
            <xdr:cNvPr id="28" name="Grafik 59">
              <a:extLst>
                <a:ext uri="{FF2B5EF4-FFF2-40B4-BE49-F238E27FC236}">
                  <a16:creationId xmlns:a16="http://schemas.microsoft.com/office/drawing/2014/main" id="{00000000-0008-0000-1D00-00001C000000}"/>
                </a:ext>
              </a:extLst>
            </xdr:cNvPr>
            <xdr:cNvPicPr>
              <a:picLocks noChangeAspect="1" noChangeArrowheads="1"/>
              <a:extLst>
                <a:ext uri="{84589F7E-364E-4C9E-8A38-B11213B215E9}">
                  <a14:cameraTool cellRange="Logo!$D$6" spid="_x0000_s281550"/>
                </a:ext>
              </a:extLst>
            </xdr:cNvPicPr>
          </xdr:nvPicPr>
          <xdr:blipFill>
            <a:blip xmlns:r="http://schemas.openxmlformats.org/officeDocument/2006/relationships" r:embed="rId8"/>
            <a:srcRect/>
            <a:stretch>
              <a:fillRect/>
            </a:stretch>
          </xdr:blipFill>
          <xdr:spPr bwMode="auto">
            <a:xfrm>
              <a:off x="8511540" y="0"/>
              <a:ext cx="2268855" cy="533400"/>
            </a:xfrm>
            <a:prstGeom prst="rect">
              <a:avLst/>
            </a:prstGeom>
            <a:solidFill>
              <a:schemeClr val="bg1"/>
            </a:solidFill>
            <a:ln w="9525">
              <a:noFill/>
              <a:miter lim="800000"/>
              <a:headEnd/>
              <a:tailEnd/>
            </a:ln>
          </xdr:spPr>
        </xdr:pic>
        <xdr:clientData/>
      </xdr:twoCellAnchor>
    </mc:Choice>
    <mc:Fallback/>
  </mc:AlternateContent>
</xdr:wsDr>
</file>

<file path=xl/drawings/drawing30.xml><?xml version="1.0" encoding="utf-8"?>
<xdr:wsDr xmlns:xdr="http://schemas.openxmlformats.org/drawingml/2006/spreadsheetDrawing" xmlns:a="http://schemas.openxmlformats.org/drawingml/2006/main">
  <xdr:twoCellAnchor editAs="absolute">
    <xdr:from>
      <xdr:col>2</xdr:col>
      <xdr:colOff>428625</xdr:colOff>
      <xdr:row>6</xdr:row>
      <xdr:rowOff>24765</xdr:rowOff>
    </xdr:from>
    <xdr:to>
      <xdr:col>6</xdr:col>
      <xdr:colOff>666750</xdr:colOff>
      <xdr:row>13</xdr:row>
      <xdr:rowOff>2664032</xdr:rowOff>
    </xdr:to>
    <xdr:graphicFrame macro="">
      <xdr:nvGraphicFramePr>
        <xdr:cNvPr id="72" name="Chart 1">
          <a:extLst>
            <a:ext uri="{FF2B5EF4-FFF2-40B4-BE49-F238E27FC236}">
              <a16:creationId xmlns:a16="http://schemas.microsoft.com/office/drawing/2014/main" id="{00000000-0008-0000-1E00-00004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4</xdr:col>
      <xdr:colOff>614695</xdr:colOff>
      <xdr:row>10</xdr:row>
      <xdr:rowOff>171450</xdr:rowOff>
    </xdr:from>
    <xdr:to>
      <xdr:col>6</xdr:col>
      <xdr:colOff>596245</xdr:colOff>
      <xdr:row>13</xdr:row>
      <xdr:rowOff>3570</xdr:rowOff>
    </xdr:to>
    <xdr:sp macro="" textlink="">
      <xdr:nvSpPr>
        <xdr:cNvPr id="4" name="Abgerundetes Rechteck 3">
          <a:hlinkClick xmlns:r="http://schemas.openxmlformats.org/officeDocument/2006/relationships" r:id="rId2" tooltip="Pestle - Ökonomisch"/>
          <a:extLst>
            <a:ext uri="{FF2B5EF4-FFF2-40B4-BE49-F238E27FC236}">
              <a16:creationId xmlns:a16="http://schemas.microsoft.com/office/drawing/2014/main" id="{00000000-0008-0000-1E00-000004000000}"/>
            </a:ext>
          </a:extLst>
        </xdr:cNvPr>
        <xdr:cNvSpPr/>
      </xdr:nvSpPr>
      <xdr:spPr>
        <a:xfrm>
          <a:off x="6053470" y="2219325"/>
          <a:ext cx="1296000" cy="396000"/>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r>
            <a:rPr lang="de-CH" sz="1600" b="0"/>
            <a:t>Economic</a:t>
          </a:r>
        </a:p>
      </xdr:txBody>
    </xdr:sp>
    <xdr:clientData/>
  </xdr:twoCellAnchor>
  <xdr:twoCellAnchor editAs="oneCell">
    <xdr:from>
      <xdr:col>4</xdr:col>
      <xdr:colOff>619300</xdr:colOff>
      <xdr:row>13</xdr:row>
      <xdr:rowOff>1647825</xdr:rowOff>
    </xdr:from>
    <xdr:to>
      <xdr:col>6</xdr:col>
      <xdr:colOff>600850</xdr:colOff>
      <xdr:row>13</xdr:row>
      <xdr:rowOff>2043825</xdr:rowOff>
    </xdr:to>
    <xdr:sp macro="" textlink="">
      <xdr:nvSpPr>
        <xdr:cNvPr id="5" name="Abgerundetes Rechteck 4">
          <a:hlinkClick xmlns:r="http://schemas.openxmlformats.org/officeDocument/2006/relationships" r:id="rId3" tooltip="Pestle - Soziologisch"/>
          <a:extLst>
            <a:ext uri="{FF2B5EF4-FFF2-40B4-BE49-F238E27FC236}">
              <a16:creationId xmlns:a16="http://schemas.microsoft.com/office/drawing/2014/main" id="{00000000-0008-0000-1E00-000005000000}"/>
            </a:ext>
          </a:extLst>
        </xdr:cNvPr>
        <xdr:cNvSpPr/>
      </xdr:nvSpPr>
      <xdr:spPr>
        <a:xfrm>
          <a:off x="6058075" y="4267200"/>
          <a:ext cx="1296000" cy="39600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CH" sz="1600" b="0"/>
            <a:t>Social</a:t>
          </a:r>
        </a:p>
      </xdr:txBody>
    </xdr:sp>
    <xdr:clientData/>
  </xdr:twoCellAnchor>
  <xdr:twoCellAnchor editAs="oneCell">
    <xdr:from>
      <xdr:col>3</xdr:col>
      <xdr:colOff>924004</xdr:colOff>
      <xdr:row>13</xdr:row>
      <xdr:rowOff>2838450</xdr:rowOff>
    </xdr:from>
    <xdr:to>
      <xdr:col>3</xdr:col>
      <xdr:colOff>2220004</xdr:colOff>
      <xdr:row>13</xdr:row>
      <xdr:rowOff>3234450</xdr:rowOff>
    </xdr:to>
    <xdr:sp macro="" textlink="">
      <xdr:nvSpPr>
        <xdr:cNvPr id="6" name="Abgerundetes Rechteck 5">
          <a:hlinkClick xmlns:r="http://schemas.openxmlformats.org/officeDocument/2006/relationships" r:id="rId4" tooltip="Pestle - Technologisch"/>
          <a:extLst>
            <a:ext uri="{FF2B5EF4-FFF2-40B4-BE49-F238E27FC236}">
              <a16:creationId xmlns:a16="http://schemas.microsoft.com/office/drawing/2014/main" id="{00000000-0008-0000-1E00-000006000000}"/>
            </a:ext>
          </a:extLst>
        </xdr:cNvPr>
        <xdr:cNvSpPr/>
      </xdr:nvSpPr>
      <xdr:spPr>
        <a:xfrm>
          <a:off x="3743404" y="5457825"/>
          <a:ext cx="1296000" cy="39600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rtlCol="0" anchor="ctr"/>
        <a:lstStyle/>
        <a:p>
          <a:pPr algn="ctr"/>
          <a:r>
            <a:rPr lang="de-CH" sz="1300" b="0"/>
            <a:t>Technological</a:t>
          </a:r>
        </a:p>
      </xdr:txBody>
    </xdr:sp>
    <xdr:clientData/>
  </xdr:twoCellAnchor>
  <xdr:twoCellAnchor editAs="oneCell">
    <xdr:from>
      <xdr:col>2</xdr:col>
      <xdr:colOff>709470</xdr:colOff>
      <xdr:row>13</xdr:row>
      <xdr:rowOff>1647825</xdr:rowOff>
    </xdr:from>
    <xdr:to>
      <xdr:col>2</xdr:col>
      <xdr:colOff>2005470</xdr:colOff>
      <xdr:row>13</xdr:row>
      <xdr:rowOff>2043825</xdr:rowOff>
    </xdr:to>
    <xdr:sp macro="" textlink="">
      <xdr:nvSpPr>
        <xdr:cNvPr id="7" name="Abgerundetes Rechteck 6">
          <a:hlinkClick xmlns:r="http://schemas.openxmlformats.org/officeDocument/2006/relationships" r:id="rId5" tooltip="Pestle - Rechtlich"/>
          <a:extLst>
            <a:ext uri="{FF2B5EF4-FFF2-40B4-BE49-F238E27FC236}">
              <a16:creationId xmlns:a16="http://schemas.microsoft.com/office/drawing/2014/main" id="{00000000-0008-0000-1E00-000007000000}"/>
            </a:ext>
          </a:extLst>
        </xdr:cNvPr>
        <xdr:cNvSpPr/>
      </xdr:nvSpPr>
      <xdr:spPr>
        <a:xfrm>
          <a:off x="1433370" y="4267200"/>
          <a:ext cx="1296000" cy="396000"/>
        </a:xfrm>
        <a:prstGeom prst="roundRect">
          <a:avLst/>
        </a:prstGeom>
      </xdr:spPr>
      <xdr:style>
        <a:lnRef idx="1">
          <a:schemeClr val="accent4"/>
        </a:lnRef>
        <a:fillRef idx="2">
          <a:schemeClr val="accent4"/>
        </a:fillRef>
        <a:effectRef idx="1">
          <a:schemeClr val="accent4"/>
        </a:effectRef>
        <a:fontRef idx="minor">
          <a:schemeClr val="dk1"/>
        </a:fontRef>
      </xdr:style>
      <xdr:txBody>
        <a:bodyPr vertOverflow="clip" rtlCol="0" anchor="ctr"/>
        <a:lstStyle/>
        <a:p>
          <a:pPr algn="ctr"/>
          <a:r>
            <a:rPr lang="de-CH" sz="1400" b="0"/>
            <a:t>Environmental</a:t>
          </a:r>
        </a:p>
      </xdr:txBody>
    </xdr:sp>
    <xdr:clientData/>
  </xdr:twoCellAnchor>
  <xdr:twoCellAnchor editAs="oneCell">
    <xdr:from>
      <xdr:col>2</xdr:col>
      <xdr:colOff>699787</xdr:colOff>
      <xdr:row>10</xdr:row>
      <xdr:rowOff>171450</xdr:rowOff>
    </xdr:from>
    <xdr:to>
      <xdr:col>2</xdr:col>
      <xdr:colOff>1995787</xdr:colOff>
      <xdr:row>13</xdr:row>
      <xdr:rowOff>3570</xdr:rowOff>
    </xdr:to>
    <xdr:sp macro="" textlink="">
      <xdr:nvSpPr>
        <xdr:cNvPr id="8" name="Abgerundetes Rechteck 7">
          <a:hlinkClick xmlns:r="http://schemas.openxmlformats.org/officeDocument/2006/relationships" r:id="rId6" tooltip="Pestle - Ökologisch"/>
          <a:extLst>
            <a:ext uri="{FF2B5EF4-FFF2-40B4-BE49-F238E27FC236}">
              <a16:creationId xmlns:a16="http://schemas.microsoft.com/office/drawing/2014/main" id="{00000000-0008-0000-1E00-000008000000}"/>
            </a:ext>
          </a:extLst>
        </xdr:cNvPr>
        <xdr:cNvSpPr/>
      </xdr:nvSpPr>
      <xdr:spPr>
        <a:xfrm>
          <a:off x="1423687" y="2219325"/>
          <a:ext cx="1296000" cy="396000"/>
        </a:xfrm>
        <a:prstGeom prst="roundRect">
          <a:avLst/>
        </a:prstGeom>
        <a:gradFill flip="none" rotWithShape="1">
          <a:gsLst>
            <a:gs pos="0">
              <a:schemeClr val="bg2">
                <a:lumMod val="75000"/>
              </a:schemeClr>
            </a:gs>
            <a:gs pos="0">
              <a:schemeClr val="bg2">
                <a:lumMod val="75000"/>
              </a:schemeClr>
            </a:gs>
            <a:gs pos="100000">
              <a:schemeClr val="bg2">
                <a:lumMod val="75000"/>
                <a:tint val="44500"/>
                <a:satMod val="160000"/>
              </a:schemeClr>
            </a:gs>
          </a:gsLst>
          <a:lin ang="16200000" scaled="1"/>
          <a:tileRect/>
        </a:gradFill>
        <a:ln>
          <a:solidFill>
            <a:schemeClr val="bg2">
              <a:lumMod val="50000"/>
            </a:schemeClr>
          </a:solidFill>
        </a:ln>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de-CH" sz="1600" b="0"/>
            <a:t>Legal</a:t>
          </a:r>
        </a:p>
      </xdr:txBody>
    </xdr:sp>
    <xdr:clientData/>
  </xdr:twoCellAnchor>
  <xdr:twoCellAnchor editAs="oneCell">
    <xdr:from>
      <xdr:col>3</xdr:col>
      <xdr:colOff>895904</xdr:colOff>
      <xdr:row>3</xdr:row>
      <xdr:rowOff>133350</xdr:rowOff>
    </xdr:from>
    <xdr:to>
      <xdr:col>3</xdr:col>
      <xdr:colOff>2191904</xdr:colOff>
      <xdr:row>5</xdr:row>
      <xdr:rowOff>148350</xdr:rowOff>
    </xdr:to>
    <xdr:sp macro="" textlink="">
      <xdr:nvSpPr>
        <xdr:cNvPr id="9" name="Abgerundetes Rechteck 8">
          <a:hlinkClick xmlns:r="http://schemas.openxmlformats.org/officeDocument/2006/relationships" r:id="rId7" tooltip="Pestle - Politisch"/>
          <a:extLst>
            <a:ext uri="{FF2B5EF4-FFF2-40B4-BE49-F238E27FC236}">
              <a16:creationId xmlns:a16="http://schemas.microsoft.com/office/drawing/2014/main" id="{00000000-0008-0000-1E00-000009000000}"/>
            </a:ext>
          </a:extLst>
        </xdr:cNvPr>
        <xdr:cNvSpPr/>
      </xdr:nvSpPr>
      <xdr:spPr>
        <a:xfrm>
          <a:off x="3715304" y="847725"/>
          <a:ext cx="1296000" cy="396000"/>
        </a:xfrm>
        <a:prstGeom prst="roundRect">
          <a:avLst/>
        </a:prstGeom>
        <a:ln>
          <a:solidFill>
            <a:schemeClr val="accent2"/>
          </a:solidFill>
        </a:ln>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de-CH" sz="1600" b="0"/>
            <a:t>Political</a:t>
          </a:r>
        </a:p>
      </xdr:txBody>
    </xdr:sp>
    <xdr:clientData/>
  </xdr:twoCellAnchor>
  <xdr:twoCellAnchor>
    <xdr:from>
      <xdr:col>3</xdr:col>
      <xdr:colOff>931904</xdr:colOff>
      <xdr:row>6</xdr:row>
      <xdr:rowOff>36740</xdr:rowOff>
    </xdr:from>
    <xdr:to>
      <xdr:col>3</xdr:col>
      <xdr:colOff>2155904</xdr:colOff>
      <xdr:row>6</xdr:row>
      <xdr:rowOff>180740</xdr:rowOff>
    </xdr:to>
    <xdr:grpSp>
      <xdr:nvGrpSpPr>
        <xdr:cNvPr id="35" name="Gruppieren 34">
          <a:extLst>
            <a:ext uri="{FF2B5EF4-FFF2-40B4-BE49-F238E27FC236}">
              <a16:creationId xmlns:a16="http://schemas.microsoft.com/office/drawing/2014/main" id="{00000000-0008-0000-1E00-000023000000}"/>
            </a:ext>
          </a:extLst>
        </xdr:cNvPr>
        <xdr:cNvGrpSpPr/>
      </xdr:nvGrpSpPr>
      <xdr:grpSpPr>
        <a:xfrm>
          <a:off x="3835124" y="1324520"/>
          <a:ext cx="1224000" cy="144000"/>
          <a:chOff x="10779915" y="1913165"/>
          <a:chExt cx="1224000" cy="144000"/>
        </a:xfrm>
      </xdr:grpSpPr>
      <xdr:sp macro="" textlink="$I$16">
        <xdr:nvSpPr>
          <xdr:cNvPr id="11" name="Abgerundetes Rechteck 10">
            <a:extLst>
              <a:ext uri="{FF2B5EF4-FFF2-40B4-BE49-F238E27FC236}">
                <a16:creationId xmlns:a16="http://schemas.microsoft.com/office/drawing/2014/main" id="{00000000-0008-0000-1E00-00000B000000}"/>
              </a:ext>
            </a:extLst>
          </xdr:cNvPr>
          <xdr:cNvSpPr/>
        </xdr:nvSpPr>
        <xdr:spPr>
          <a:xfrm>
            <a:off x="10779915" y="1914017"/>
            <a:ext cx="325047" cy="143148"/>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988F29EF-9E60-4D4D-91DE-0097530F6B33}" type="TxLink">
              <a:rPr lang="de-CH" sz="800" b="0" i="0" u="none" strike="noStrike">
                <a:solidFill>
                  <a:srgbClr val="000000"/>
                </a:solidFill>
                <a:latin typeface="Calibri"/>
              </a:rPr>
              <a:pPr algn="ctr"/>
              <a:t>1</a:t>
            </a:fld>
            <a:endParaRPr lang="de-CH" sz="800"/>
          </a:p>
        </xdr:txBody>
      </xdr:sp>
      <xdr:sp macro="" textlink="$I$17">
        <xdr:nvSpPr>
          <xdr:cNvPr id="12" name="Abgerundetes Rechteck 11">
            <a:extLst>
              <a:ext uri="{FF2B5EF4-FFF2-40B4-BE49-F238E27FC236}">
                <a16:creationId xmlns:a16="http://schemas.microsoft.com/office/drawing/2014/main" id="{00000000-0008-0000-1E00-00000C000000}"/>
              </a:ext>
            </a:extLst>
          </xdr:cNvPr>
          <xdr:cNvSpPr/>
        </xdr:nvSpPr>
        <xdr:spPr>
          <a:xfrm>
            <a:off x="11234591" y="1914017"/>
            <a:ext cx="325047" cy="143148"/>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DF93A93C-C7C3-45A2-9555-81986BC03151}" type="TxLink">
              <a:rPr lang="de-CH" sz="800" b="0" i="0" u="none" strike="noStrike">
                <a:solidFill>
                  <a:srgbClr val="000000"/>
                </a:solidFill>
                <a:latin typeface="Calibri"/>
              </a:rPr>
              <a:pPr algn="ctr"/>
              <a:t>0</a:t>
            </a:fld>
            <a:endParaRPr lang="de-CH" sz="800"/>
          </a:p>
        </xdr:txBody>
      </xdr:sp>
      <xdr:sp macro="" textlink="$I$18">
        <xdr:nvSpPr>
          <xdr:cNvPr id="13" name="Abgerundetes Rechteck 12">
            <a:extLst>
              <a:ext uri="{FF2B5EF4-FFF2-40B4-BE49-F238E27FC236}">
                <a16:creationId xmlns:a16="http://schemas.microsoft.com/office/drawing/2014/main" id="{00000000-0008-0000-1E00-00000D000000}"/>
              </a:ext>
            </a:extLst>
          </xdr:cNvPr>
          <xdr:cNvSpPr/>
        </xdr:nvSpPr>
        <xdr:spPr>
          <a:xfrm>
            <a:off x="11678868" y="1913165"/>
            <a:ext cx="325047" cy="143148"/>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BFBF65BD-38F7-46BA-8412-CD81F661A2BF}" type="TxLink">
              <a:rPr lang="de-CH" sz="800" b="0" i="0" u="none" strike="noStrike">
                <a:solidFill>
                  <a:srgbClr val="000000"/>
                </a:solidFill>
                <a:latin typeface="Calibri"/>
              </a:rPr>
              <a:pPr algn="ctr"/>
              <a:t>0</a:t>
            </a:fld>
            <a:endParaRPr lang="de-CH" sz="800"/>
          </a:p>
        </xdr:txBody>
      </xdr:sp>
    </xdr:grpSp>
    <xdr:clientData/>
  </xdr:twoCellAnchor>
  <xdr:twoCellAnchor editAs="oneCell">
    <xdr:from>
      <xdr:col>4</xdr:col>
      <xdr:colOff>650695</xdr:colOff>
      <xdr:row>13</xdr:row>
      <xdr:rowOff>65314</xdr:rowOff>
    </xdr:from>
    <xdr:to>
      <xdr:col>6</xdr:col>
      <xdr:colOff>560245</xdr:colOff>
      <xdr:row>13</xdr:row>
      <xdr:rowOff>209314</xdr:rowOff>
    </xdr:to>
    <xdr:grpSp>
      <xdr:nvGrpSpPr>
        <xdr:cNvPr id="14" name="Gruppieren 13">
          <a:extLst>
            <a:ext uri="{FF2B5EF4-FFF2-40B4-BE49-F238E27FC236}">
              <a16:creationId xmlns:a16="http://schemas.microsoft.com/office/drawing/2014/main" id="{00000000-0008-0000-1E00-00000E000000}"/>
            </a:ext>
          </a:extLst>
        </xdr:cNvPr>
        <xdr:cNvGrpSpPr/>
      </xdr:nvGrpSpPr>
      <xdr:grpSpPr>
        <a:xfrm>
          <a:off x="6251395" y="2633254"/>
          <a:ext cx="1265910" cy="144000"/>
          <a:chOff x="492917" y="1313089"/>
          <a:chExt cx="860818" cy="229961"/>
        </a:xfrm>
      </xdr:grpSpPr>
      <xdr:sp macro="" textlink="$I$30">
        <xdr:nvSpPr>
          <xdr:cNvPr id="15" name="Abgerundetes Rechteck 14">
            <a:extLst>
              <a:ext uri="{FF2B5EF4-FFF2-40B4-BE49-F238E27FC236}">
                <a16:creationId xmlns:a16="http://schemas.microsoft.com/office/drawing/2014/main" id="{00000000-0008-0000-1E00-00000F000000}"/>
              </a:ext>
            </a:extLst>
          </xdr:cNvPr>
          <xdr:cNvSpPr/>
        </xdr:nvSpPr>
        <xdr:spPr>
          <a:xfrm>
            <a:off x="492917" y="1314450"/>
            <a:ext cx="228600" cy="228600"/>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3610C9D3-9A18-428F-A9E7-0C46188E9069}" type="TxLink">
              <a:rPr lang="de-CH" sz="800" b="0" i="0" u="none" strike="noStrike">
                <a:solidFill>
                  <a:srgbClr val="000000"/>
                </a:solidFill>
                <a:latin typeface="Calibri"/>
              </a:rPr>
              <a:pPr algn="ctr"/>
              <a:t>0</a:t>
            </a:fld>
            <a:endParaRPr lang="de-CH" sz="800"/>
          </a:p>
        </xdr:txBody>
      </xdr:sp>
      <xdr:sp macro="" textlink="$I$31">
        <xdr:nvSpPr>
          <xdr:cNvPr id="16" name="Abgerundetes Rechteck 15">
            <a:extLst>
              <a:ext uri="{FF2B5EF4-FFF2-40B4-BE49-F238E27FC236}">
                <a16:creationId xmlns:a16="http://schemas.microsoft.com/office/drawing/2014/main" id="{00000000-0008-0000-1E00-000010000000}"/>
              </a:ext>
            </a:extLst>
          </xdr:cNvPr>
          <xdr:cNvSpPr/>
        </xdr:nvSpPr>
        <xdr:spPr>
          <a:xfrm>
            <a:off x="812683" y="1314450"/>
            <a:ext cx="228600" cy="228600"/>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EEA97A55-8E00-4DAB-8C41-1ED2B78FE1D7}" type="TxLink">
              <a:rPr lang="de-CH" sz="800" b="0" i="0" u="none" strike="noStrike">
                <a:solidFill>
                  <a:srgbClr val="000000"/>
                </a:solidFill>
                <a:latin typeface="Calibri"/>
              </a:rPr>
              <a:pPr algn="ctr"/>
              <a:t>1</a:t>
            </a:fld>
            <a:endParaRPr lang="de-CH" sz="800"/>
          </a:p>
        </xdr:txBody>
      </xdr:sp>
      <xdr:sp macro="" textlink="$I$32">
        <xdr:nvSpPr>
          <xdr:cNvPr id="17" name="Abgerundetes Rechteck 16">
            <a:extLst>
              <a:ext uri="{FF2B5EF4-FFF2-40B4-BE49-F238E27FC236}">
                <a16:creationId xmlns:a16="http://schemas.microsoft.com/office/drawing/2014/main" id="{00000000-0008-0000-1E00-000011000000}"/>
              </a:ext>
            </a:extLst>
          </xdr:cNvPr>
          <xdr:cNvSpPr/>
        </xdr:nvSpPr>
        <xdr:spPr>
          <a:xfrm>
            <a:off x="1125135" y="1313089"/>
            <a:ext cx="228600" cy="228600"/>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13869140-84FF-4691-AA10-52986F5ABE9F}" type="TxLink">
              <a:rPr lang="de-CH" sz="800" b="0" i="0" u="none" strike="noStrike">
                <a:solidFill>
                  <a:srgbClr val="000000"/>
                </a:solidFill>
                <a:latin typeface="Calibri"/>
              </a:rPr>
              <a:pPr algn="ctr"/>
              <a:t>1</a:t>
            </a:fld>
            <a:endParaRPr lang="de-CH" sz="800"/>
          </a:p>
        </xdr:txBody>
      </xdr:sp>
    </xdr:grpSp>
    <xdr:clientData/>
  </xdr:twoCellAnchor>
  <xdr:twoCellAnchor editAs="oneCell">
    <xdr:from>
      <xdr:col>4</xdr:col>
      <xdr:colOff>655300</xdr:colOff>
      <xdr:row>13</xdr:row>
      <xdr:rowOff>2113189</xdr:rowOff>
    </xdr:from>
    <xdr:to>
      <xdr:col>6</xdr:col>
      <xdr:colOff>564850</xdr:colOff>
      <xdr:row>13</xdr:row>
      <xdr:rowOff>2257189</xdr:rowOff>
    </xdr:to>
    <xdr:grpSp>
      <xdr:nvGrpSpPr>
        <xdr:cNvPr id="18" name="Gruppieren 17">
          <a:extLst>
            <a:ext uri="{FF2B5EF4-FFF2-40B4-BE49-F238E27FC236}">
              <a16:creationId xmlns:a16="http://schemas.microsoft.com/office/drawing/2014/main" id="{00000000-0008-0000-1E00-000012000000}"/>
            </a:ext>
          </a:extLst>
        </xdr:cNvPr>
        <xdr:cNvGrpSpPr/>
      </xdr:nvGrpSpPr>
      <xdr:grpSpPr>
        <a:xfrm>
          <a:off x="6256000" y="4681129"/>
          <a:ext cx="1265910" cy="144000"/>
          <a:chOff x="492917" y="1313089"/>
          <a:chExt cx="860818" cy="229961"/>
        </a:xfrm>
      </xdr:grpSpPr>
      <xdr:sp macro="" textlink="$I$44">
        <xdr:nvSpPr>
          <xdr:cNvPr id="19" name="Abgerundetes Rechteck 18">
            <a:extLst>
              <a:ext uri="{FF2B5EF4-FFF2-40B4-BE49-F238E27FC236}">
                <a16:creationId xmlns:a16="http://schemas.microsoft.com/office/drawing/2014/main" id="{00000000-0008-0000-1E00-000013000000}"/>
              </a:ext>
            </a:extLst>
          </xdr:cNvPr>
          <xdr:cNvSpPr/>
        </xdr:nvSpPr>
        <xdr:spPr>
          <a:xfrm>
            <a:off x="492917" y="1314450"/>
            <a:ext cx="228600" cy="228600"/>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6C544E59-7E92-40F3-8CED-83B3D2A235E0}" type="TxLink">
              <a:rPr lang="de-CH" sz="800" b="0" i="0" u="none" strike="noStrike">
                <a:solidFill>
                  <a:srgbClr val="000000"/>
                </a:solidFill>
                <a:latin typeface="Calibri"/>
              </a:rPr>
              <a:pPr algn="ctr"/>
              <a:t>1</a:t>
            </a:fld>
            <a:endParaRPr lang="de-CH" sz="800"/>
          </a:p>
        </xdr:txBody>
      </xdr:sp>
      <xdr:sp macro="" textlink="$I$45">
        <xdr:nvSpPr>
          <xdr:cNvPr id="20" name="Abgerundetes Rechteck 19">
            <a:extLst>
              <a:ext uri="{FF2B5EF4-FFF2-40B4-BE49-F238E27FC236}">
                <a16:creationId xmlns:a16="http://schemas.microsoft.com/office/drawing/2014/main" id="{00000000-0008-0000-1E00-000014000000}"/>
              </a:ext>
            </a:extLst>
          </xdr:cNvPr>
          <xdr:cNvSpPr/>
        </xdr:nvSpPr>
        <xdr:spPr>
          <a:xfrm>
            <a:off x="812683" y="1314450"/>
            <a:ext cx="228600" cy="228600"/>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2CC4D263-956E-4C0A-9D77-08DA53E74FCE}" type="TxLink">
              <a:rPr lang="de-CH" sz="800" b="0" i="0" u="none" strike="noStrike">
                <a:solidFill>
                  <a:srgbClr val="000000"/>
                </a:solidFill>
                <a:latin typeface="Calibri"/>
              </a:rPr>
              <a:pPr algn="ctr"/>
              <a:t>0</a:t>
            </a:fld>
            <a:endParaRPr lang="de-CH" sz="800"/>
          </a:p>
        </xdr:txBody>
      </xdr:sp>
      <xdr:sp macro="" textlink="$I$46">
        <xdr:nvSpPr>
          <xdr:cNvPr id="21" name="Abgerundetes Rechteck 20">
            <a:extLst>
              <a:ext uri="{FF2B5EF4-FFF2-40B4-BE49-F238E27FC236}">
                <a16:creationId xmlns:a16="http://schemas.microsoft.com/office/drawing/2014/main" id="{00000000-0008-0000-1E00-000015000000}"/>
              </a:ext>
            </a:extLst>
          </xdr:cNvPr>
          <xdr:cNvSpPr/>
        </xdr:nvSpPr>
        <xdr:spPr>
          <a:xfrm>
            <a:off x="1125135" y="1313089"/>
            <a:ext cx="228600" cy="228600"/>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96EB6DFE-31B6-463C-A26D-810E7C88169E}" type="TxLink">
              <a:rPr lang="de-CH" sz="800" b="0" i="0" u="none" strike="noStrike">
                <a:solidFill>
                  <a:srgbClr val="000000"/>
                </a:solidFill>
                <a:latin typeface="Calibri"/>
              </a:rPr>
              <a:pPr algn="ctr"/>
              <a:t>0</a:t>
            </a:fld>
            <a:endParaRPr lang="de-CH" sz="800"/>
          </a:p>
        </xdr:txBody>
      </xdr:sp>
    </xdr:grpSp>
    <xdr:clientData/>
  </xdr:twoCellAnchor>
  <xdr:twoCellAnchor editAs="oneCell">
    <xdr:from>
      <xdr:col>3</xdr:col>
      <xdr:colOff>960004</xdr:colOff>
      <xdr:row>13</xdr:row>
      <xdr:rowOff>3303814</xdr:rowOff>
    </xdr:from>
    <xdr:to>
      <xdr:col>3</xdr:col>
      <xdr:colOff>2184004</xdr:colOff>
      <xdr:row>13</xdr:row>
      <xdr:rowOff>3447814</xdr:rowOff>
    </xdr:to>
    <xdr:grpSp>
      <xdr:nvGrpSpPr>
        <xdr:cNvPr id="22" name="Gruppieren 21">
          <a:extLst>
            <a:ext uri="{FF2B5EF4-FFF2-40B4-BE49-F238E27FC236}">
              <a16:creationId xmlns:a16="http://schemas.microsoft.com/office/drawing/2014/main" id="{00000000-0008-0000-1E00-000016000000}"/>
            </a:ext>
          </a:extLst>
        </xdr:cNvPr>
        <xdr:cNvGrpSpPr/>
      </xdr:nvGrpSpPr>
      <xdr:grpSpPr>
        <a:xfrm>
          <a:off x="3863224" y="5871754"/>
          <a:ext cx="1224000" cy="144000"/>
          <a:chOff x="492917" y="1313089"/>
          <a:chExt cx="860818" cy="229961"/>
        </a:xfrm>
      </xdr:grpSpPr>
      <xdr:sp macro="" textlink="$I$58">
        <xdr:nvSpPr>
          <xdr:cNvPr id="23" name="Abgerundetes Rechteck 22">
            <a:extLst>
              <a:ext uri="{FF2B5EF4-FFF2-40B4-BE49-F238E27FC236}">
                <a16:creationId xmlns:a16="http://schemas.microsoft.com/office/drawing/2014/main" id="{00000000-0008-0000-1E00-000017000000}"/>
              </a:ext>
            </a:extLst>
          </xdr:cNvPr>
          <xdr:cNvSpPr/>
        </xdr:nvSpPr>
        <xdr:spPr>
          <a:xfrm>
            <a:off x="492917" y="1314450"/>
            <a:ext cx="228600" cy="228600"/>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BED7C980-14DB-4B90-AC8E-FF17E8E79CEA}" type="TxLink">
              <a:rPr lang="de-CH" sz="800" b="0" i="0" u="none" strike="noStrike">
                <a:solidFill>
                  <a:srgbClr val="000000"/>
                </a:solidFill>
                <a:latin typeface="Calibri"/>
              </a:rPr>
              <a:pPr algn="ctr"/>
              <a:t>1</a:t>
            </a:fld>
            <a:endParaRPr lang="de-CH" sz="800"/>
          </a:p>
        </xdr:txBody>
      </xdr:sp>
      <xdr:sp macro="" textlink="$I$59">
        <xdr:nvSpPr>
          <xdr:cNvPr id="24" name="Abgerundetes Rechteck 23">
            <a:extLst>
              <a:ext uri="{FF2B5EF4-FFF2-40B4-BE49-F238E27FC236}">
                <a16:creationId xmlns:a16="http://schemas.microsoft.com/office/drawing/2014/main" id="{00000000-0008-0000-1E00-000018000000}"/>
              </a:ext>
            </a:extLst>
          </xdr:cNvPr>
          <xdr:cNvSpPr/>
        </xdr:nvSpPr>
        <xdr:spPr>
          <a:xfrm>
            <a:off x="812683" y="1314450"/>
            <a:ext cx="228600" cy="228600"/>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9CD38212-3649-4BFD-9ACA-EC55D8EFD12B}" type="TxLink">
              <a:rPr lang="de-CH" sz="800"/>
              <a:pPr algn="ctr"/>
              <a:t>0</a:t>
            </a:fld>
            <a:endParaRPr lang="de-CH" sz="800"/>
          </a:p>
        </xdr:txBody>
      </xdr:sp>
      <xdr:sp macro="" textlink="$I$60">
        <xdr:nvSpPr>
          <xdr:cNvPr id="25" name="Abgerundetes Rechteck 24">
            <a:extLst>
              <a:ext uri="{FF2B5EF4-FFF2-40B4-BE49-F238E27FC236}">
                <a16:creationId xmlns:a16="http://schemas.microsoft.com/office/drawing/2014/main" id="{00000000-0008-0000-1E00-000019000000}"/>
              </a:ext>
            </a:extLst>
          </xdr:cNvPr>
          <xdr:cNvSpPr/>
        </xdr:nvSpPr>
        <xdr:spPr>
          <a:xfrm>
            <a:off x="1125135" y="1313089"/>
            <a:ext cx="228600" cy="228600"/>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B9ACE488-2BE1-4F10-AA51-D3C55ED71A24}" type="TxLink">
              <a:rPr lang="de-CH" sz="800" b="0" i="0" u="none" strike="noStrike">
                <a:solidFill>
                  <a:srgbClr val="000000"/>
                </a:solidFill>
                <a:latin typeface="Calibri"/>
              </a:rPr>
              <a:pPr algn="ctr"/>
              <a:t>0</a:t>
            </a:fld>
            <a:endParaRPr lang="de-CH" sz="800"/>
          </a:p>
        </xdr:txBody>
      </xdr:sp>
    </xdr:grpSp>
    <xdr:clientData/>
  </xdr:twoCellAnchor>
  <xdr:twoCellAnchor editAs="oneCell">
    <xdr:from>
      <xdr:col>2</xdr:col>
      <xdr:colOff>745470</xdr:colOff>
      <xdr:row>13</xdr:row>
      <xdr:rowOff>2113189</xdr:rowOff>
    </xdr:from>
    <xdr:to>
      <xdr:col>2</xdr:col>
      <xdr:colOff>1969470</xdr:colOff>
      <xdr:row>13</xdr:row>
      <xdr:rowOff>2257189</xdr:rowOff>
    </xdr:to>
    <xdr:grpSp>
      <xdr:nvGrpSpPr>
        <xdr:cNvPr id="26" name="Gruppieren 25">
          <a:extLst>
            <a:ext uri="{FF2B5EF4-FFF2-40B4-BE49-F238E27FC236}">
              <a16:creationId xmlns:a16="http://schemas.microsoft.com/office/drawing/2014/main" id="{00000000-0008-0000-1E00-00001A000000}"/>
            </a:ext>
          </a:extLst>
        </xdr:cNvPr>
        <xdr:cNvGrpSpPr/>
      </xdr:nvGrpSpPr>
      <xdr:grpSpPr>
        <a:xfrm>
          <a:off x="1492230" y="4681129"/>
          <a:ext cx="1224000" cy="144000"/>
          <a:chOff x="492917" y="1313089"/>
          <a:chExt cx="860818" cy="229961"/>
        </a:xfrm>
      </xdr:grpSpPr>
      <xdr:sp macro="" textlink="$I$72">
        <xdr:nvSpPr>
          <xdr:cNvPr id="27" name="Abgerundetes Rechteck 26">
            <a:extLst>
              <a:ext uri="{FF2B5EF4-FFF2-40B4-BE49-F238E27FC236}">
                <a16:creationId xmlns:a16="http://schemas.microsoft.com/office/drawing/2014/main" id="{00000000-0008-0000-1E00-00001B000000}"/>
              </a:ext>
            </a:extLst>
          </xdr:cNvPr>
          <xdr:cNvSpPr/>
        </xdr:nvSpPr>
        <xdr:spPr>
          <a:xfrm>
            <a:off x="492917" y="1314450"/>
            <a:ext cx="228600" cy="228600"/>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530C97E4-F747-43AA-8F93-442151DD7576}" type="TxLink">
              <a:rPr lang="de-CH" sz="800" b="0" i="0" u="none" strike="noStrike">
                <a:solidFill>
                  <a:srgbClr val="000000"/>
                </a:solidFill>
                <a:latin typeface="Calibri"/>
              </a:rPr>
              <a:pPr algn="ctr"/>
              <a:t>2</a:t>
            </a:fld>
            <a:endParaRPr lang="de-CH" sz="800"/>
          </a:p>
        </xdr:txBody>
      </xdr:sp>
      <xdr:sp macro="" textlink="$I$73">
        <xdr:nvSpPr>
          <xdr:cNvPr id="28" name="Abgerundetes Rechteck 27">
            <a:extLst>
              <a:ext uri="{FF2B5EF4-FFF2-40B4-BE49-F238E27FC236}">
                <a16:creationId xmlns:a16="http://schemas.microsoft.com/office/drawing/2014/main" id="{00000000-0008-0000-1E00-00001C000000}"/>
              </a:ext>
            </a:extLst>
          </xdr:cNvPr>
          <xdr:cNvSpPr/>
        </xdr:nvSpPr>
        <xdr:spPr>
          <a:xfrm>
            <a:off x="812683" y="1314450"/>
            <a:ext cx="228600" cy="228600"/>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386224A5-B5DC-4A33-B1F5-4103F5C1F590}" type="TxLink">
              <a:rPr lang="de-CH" sz="800" b="0" i="0" u="none" strike="noStrike">
                <a:solidFill>
                  <a:srgbClr val="000000"/>
                </a:solidFill>
                <a:latin typeface="Calibri"/>
              </a:rPr>
              <a:pPr algn="ctr"/>
              <a:t>0</a:t>
            </a:fld>
            <a:endParaRPr lang="de-CH" sz="800"/>
          </a:p>
        </xdr:txBody>
      </xdr:sp>
      <xdr:sp macro="" textlink="$I$74">
        <xdr:nvSpPr>
          <xdr:cNvPr id="29" name="Abgerundetes Rechteck 28">
            <a:extLst>
              <a:ext uri="{FF2B5EF4-FFF2-40B4-BE49-F238E27FC236}">
                <a16:creationId xmlns:a16="http://schemas.microsoft.com/office/drawing/2014/main" id="{00000000-0008-0000-1E00-00001D000000}"/>
              </a:ext>
            </a:extLst>
          </xdr:cNvPr>
          <xdr:cNvSpPr/>
        </xdr:nvSpPr>
        <xdr:spPr>
          <a:xfrm>
            <a:off x="1125135" y="1313089"/>
            <a:ext cx="228600" cy="228600"/>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BCFBB495-BC5F-4A2A-A21C-0537562CDE51}" type="TxLink">
              <a:rPr lang="de-CH" sz="800" b="0" i="0" u="none" strike="noStrike">
                <a:solidFill>
                  <a:srgbClr val="000000"/>
                </a:solidFill>
                <a:latin typeface="Calibri"/>
              </a:rPr>
              <a:pPr algn="ctr"/>
              <a:t>0</a:t>
            </a:fld>
            <a:endParaRPr lang="de-CH" sz="800"/>
          </a:p>
        </xdr:txBody>
      </xdr:sp>
    </xdr:grpSp>
    <xdr:clientData/>
  </xdr:twoCellAnchor>
  <xdr:twoCellAnchor editAs="oneCell">
    <xdr:from>
      <xdr:col>2</xdr:col>
      <xdr:colOff>735787</xdr:colOff>
      <xdr:row>13</xdr:row>
      <xdr:rowOff>65314</xdr:rowOff>
    </xdr:from>
    <xdr:to>
      <xdr:col>2</xdr:col>
      <xdr:colOff>1959787</xdr:colOff>
      <xdr:row>13</xdr:row>
      <xdr:rowOff>209314</xdr:rowOff>
    </xdr:to>
    <xdr:grpSp>
      <xdr:nvGrpSpPr>
        <xdr:cNvPr id="30" name="Gruppieren 29">
          <a:extLst>
            <a:ext uri="{FF2B5EF4-FFF2-40B4-BE49-F238E27FC236}">
              <a16:creationId xmlns:a16="http://schemas.microsoft.com/office/drawing/2014/main" id="{00000000-0008-0000-1E00-00001E000000}"/>
            </a:ext>
          </a:extLst>
        </xdr:cNvPr>
        <xdr:cNvGrpSpPr/>
      </xdr:nvGrpSpPr>
      <xdr:grpSpPr>
        <a:xfrm>
          <a:off x="1482547" y="2633254"/>
          <a:ext cx="1224000" cy="144000"/>
          <a:chOff x="492917" y="1313089"/>
          <a:chExt cx="860818" cy="229961"/>
        </a:xfrm>
      </xdr:grpSpPr>
      <xdr:sp macro="" textlink="$I$86">
        <xdr:nvSpPr>
          <xdr:cNvPr id="31" name="Abgerundetes Rechteck 30">
            <a:extLst>
              <a:ext uri="{FF2B5EF4-FFF2-40B4-BE49-F238E27FC236}">
                <a16:creationId xmlns:a16="http://schemas.microsoft.com/office/drawing/2014/main" id="{00000000-0008-0000-1E00-00001F000000}"/>
              </a:ext>
            </a:extLst>
          </xdr:cNvPr>
          <xdr:cNvSpPr/>
        </xdr:nvSpPr>
        <xdr:spPr>
          <a:xfrm>
            <a:off x="492917" y="1314450"/>
            <a:ext cx="228600" cy="228600"/>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2CE79A6A-F34D-46C0-929D-E64521BCEFF4}" type="TxLink">
              <a:rPr lang="de-CH" sz="800" b="0" i="0" u="none" strike="noStrike">
                <a:solidFill>
                  <a:srgbClr val="000000"/>
                </a:solidFill>
                <a:latin typeface="Calibri"/>
              </a:rPr>
              <a:pPr algn="ctr"/>
              <a:t>0</a:t>
            </a:fld>
            <a:endParaRPr lang="de-CH" sz="800"/>
          </a:p>
        </xdr:txBody>
      </xdr:sp>
      <xdr:sp macro="" textlink="$I$87">
        <xdr:nvSpPr>
          <xdr:cNvPr id="32" name="Abgerundetes Rechteck 31">
            <a:extLst>
              <a:ext uri="{FF2B5EF4-FFF2-40B4-BE49-F238E27FC236}">
                <a16:creationId xmlns:a16="http://schemas.microsoft.com/office/drawing/2014/main" id="{00000000-0008-0000-1E00-000020000000}"/>
              </a:ext>
            </a:extLst>
          </xdr:cNvPr>
          <xdr:cNvSpPr/>
        </xdr:nvSpPr>
        <xdr:spPr>
          <a:xfrm>
            <a:off x="812683" y="1314450"/>
            <a:ext cx="228600" cy="228600"/>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EDED8762-6206-4124-AB7A-FC1D99EE7E1A}" type="TxLink">
              <a:rPr lang="de-CH" sz="800" b="0" i="0" u="none" strike="noStrike">
                <a:solidFill>
                  <a:srgbClr val="000000"/>
                </a:solidFill>
                <a:latin typeface="Calibri"/>
              </a:rPr>
              <a:pPr algn="ctr"/>
              <a:t>0</a:t>
            </a:fld>
            <a:endParaRPr lang="de-CH" sz="800"/>
          </a:p>
        </xdr:txBody>
      </xdr:sp>
      <xdr:sp macro="" textlink="$I$88">
        <xdr:nvSpPr>
          <xdr:cNvPr id="33" name="Abgerundetes Rechteck 32">
            <a:extLst>
              <a:ext uri="{FF2B5EF4-FFF2-40B4-BE49-F238E27FC236}">
                <a16:creationId xmlns:a16="http://schemas.microsoft.com/office/drawing/2014/main" id="{00000000-0008-0000-1E00-000021000000}"/>
              </a:ext>
            </a:extLst>
          </xdr:cNvPr>
          <xdr:cNvSpPr/>
        </xdr:nvSpPr>
        <xdr:spPr>
          <a:xfrm>
            <a:off x="1125135" y="1313089"/>
            <a:ext cx="228600" cy="228600"/>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A1757B14-B799-463A-BC8C-6C756A235999}" type="TxLink">
              <a:rPr lang="de-CH" sz="800" b="0" i="0" u="none" strike="noStrike">
                <a:solidFill>
                  <a:srgbClr val="000000"/>
                </a:solidFill>
                <a:latin typeface="Calibri"/>
              </a:rPr>
              <a:pPr algn="ctr"/>
              <a:t>0</a:t>
            </a:fld>
            <a:endParaRPr lang="de-CH" sz="800"/>
          </a:p>
        </xdr:txBody>
      </xdr:sp>
    </xdr:grpSp>
    <xdr:clientData/>
  </xdr:twoCellAnchor>
  <xdr:twoCellAnchor editAs="oneCell">
    <xdr:from>
      <xdr:col>3</xdr:col>
      <xdr:colOff>900112</xdr:colOff>
      <xdr:row>2</xdr:row>
      <xdr:rowOff>28575</xdr:rowOff>
    </xdr:from>
    <xdr:to>
      <xdr:col>3</xdr:col>
      <xdr:colOff>2187696</xdr:colOff>
      <xdr:row>4</xdr:row>
      <xdr:rowOff>9525</xdr:rowOff>
    </xdr:to>
    <xdr:sp macro="" textlink="">
      <xdr:nvSpPr>
        <xdr:cNvPr id="2" name="Textfeld 1">
          <a:extLst>
            <a:ext uri="{FF2B5EF4-FFF2-40B4-BE49-F238E27FC236}">
              <a16:creationId xmlns:a16="http://schemas.microsoft.com/office/drawing/2014/main" id="{00000000-0008-0000-1E00-000002000000}"/>
            </a:ext>
          </a:extLst>
        </xdr:cNvPr>
        <xdr:cNvSpPr txBox="1"/>
      </xdr:nvSpPr>
      <xdr:spPr>
        <a:xfrm>
          <a:off x="3719512" y="561975"/>
          <a:ext cx="1287584"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tIns="0" bIns="0" rtlCol="0" anchor="ctr">
          <a:noAutofit/>
        </a:bodyPr>
        <a:lstStyle/>
        <a:p>
          <a:pPr algn="ctr"/>
          <a:r>
            <a:rPr lang="de-CH" sz="4000">
              <a:solidFill>
                <a:schemeClr val="accent1">
                  <a:lumMod val="60000"/>
                  <a:lumOff val="40000"/>
                </a:schemeClr>
              </a:solidFill>
            </a:rPr>
            <a:t>P</a:t>
          </a:r>
        </a:p>
      </xdr:txBody>
    </xdr:sp>
    <xdr:clientData/>
  </xdr:twoCellAnchor>
  <xdr:twoCellAnchor editAs="oneCell">
    <xdr:from>
      <xdr:col>4</xdr:col>
      <xdr:colOff>618903</xdr:colOff>
      <xdr:row>9</xdr:row>
      <xdr:rowOff>66675</xdr:rowOff>
    </xdr:from>
    <xdr:to>
      <xdr:col>6</xdr:col>
      <xdr:colOff>592037</xdr:colOff>
      <xdr:row>11</xdr:row>
      <xdr:rowOff>38100</xdr:rowOff>
    </xdr:to>
    <xdr:sp macro="" textlink="">
      <xdr:nvSpPr>
        <xdr:cNvPr id="57" name="Textfeld 56">
          <a:extLst>
            <a:ext uri="{FF2B5EF4-FFF2-40B4-BE49-F238E27FC236}">
              <a16:creationId xmlns:a16="http://schemas.microsoft.com/office/drawing/2014/main" id="{00000000-0008-0000-1E00-000039000000}"/>
            </a:ext>
          </a:extLst>
        </xdr:cNvPr>
        <xdr:cNvSpPr txBox="1"/>
      </xdr:nvSpPr>
      <xdr:spPr>
        <a:xfrm>
          <a:off x="6057678" y="1924050"/>
          <a:ext cx="1287584"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tIns="0" bIns="0" rtlCol="0" anchor="ctr">
          <a:noAutofit/>
        </a:bodyPr>
        <a:lstStyle/>
        <a:p>
          <a:pPr algn="ctr"/>
          <a:r>
            <a:rPr lang="de-CH" sz="4000">
              <a:solidFill>
                <a:schemeClr val="accent1">
                  <a:lumMod val="60000"/>
                  <a:lumOff val="40000"/>
                </a:schemeClr>
              </a:solidFill>
            </a:rPr>
            <a:t>E</a:t>
          </a:r>
        </a:p>
      </xdr:txBody>
    </xdr:sp>
    <xdr:clientData/>
  </xdr:twoCellAnchor>
  <xdr:twoCellAnchor editAs="oneCell">
    <xdr:from>
      <xdr:col>4</xdr:col>
      <xdr:colOff>623508</xdr:colOff>
      <xdr:row>13</xdr:row>
      <xdr:rowOff>1352550</xdr:rowOff>
    </xdr:from>
    <xdr:to>
      <xdr:col>6</xdr:col>
      <xdr:colOff>596642</xdr:colOff>
      <xdr:row>13</xdr:row>
      <xdr:rowOff>1704975</xdr:rowOff>
    </xdr:to>
    <xdr:sp macro="" textlink="">
      <xdr:nvSpPr>
        <xdr:cNvPr id="58" name="Textfeld 57">
          <a:extLst>
            <a:ext uri="{FF2B5EF4-FFF2-40B4-BE49-F238E27FC236}">
              <a16:creationId xmlns:a16="http://schemas.microsoft.com/office/drawing/2014/main" id="{00000000-0008-0000-1E00-00003A000000}"/>
            </a:ext>
          </a:extLst>
        </xdr:cNvPr>
        <xdr:cNvSpPr txBox="1"/>
      </xdr:nvSpPr>
      <xdr:spPr>
        <a:xfrm>
          <a:off x="6062283" y="3971925"/>
          <a:ext cx="1287584"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tIns="0" bIns="0" rtlCol="0" anchor="ctr">
          <a:noAutofit/>
        </a:bodyPr>
        <a:lstStyle/>
        <a:p>
          <a:pPr algn="ctr"/>
          <a:r>
            <a:rPr lang="de-CH" sz="4000">
              <a:solidFill>
                <a:schemeClr val="accent1">
                  <a:lumMod val="60000"/>
                  <a:lumOff val="40000"/>
                </a:schemeClr>
              </a:solidFill>
            </a:rPr>
            <a:t>S</a:t>
          </a:r>
        </a:p>
      </xdr:txBody>
    </xdr:sp>
    <xdr:clientData/>
  </xdr:twoCellAnchor>
  <xdr:twoCellAnchor editAs="oneCell">
    <xdr:from>
      <xdr:col>3</xdr:col>
      <xdr:colOff>928212</xdr:colOff>
      <xdr:row>13</xdr:row>
      <xdr:rowOff>2543175</xdr:rowOff>
    </xdr:from>
    <xdr:to>
      <xdr:col>3</xdr:col>
      <xdr:colOff>2215796</xdr:colOff>
      <xdr:row>13</xdr:row>
      <xdr:rowOff>2895600</xdr:rowOff>
    </xdr:to>
    <xdr:sp macro="" textlink="">
      <xdr:nvSpPr>
        <xdr:cNvPr id="59" name="Textfeld 58">
          <a:extLst>
            <a:ext uri="{FF2B5EF4-FFF2-40B4-BE49-F238E27FC236}">
              <a16:creationId xmlns:a16="http://schemas.microsoft.com/office/drawing/2014/main" id="{00000000-0008-0000-1E00-00003B000000}"/>
            </a:ext>
          </a:extLst>
        </xdr:cNvPr>
        <xdr:cNvSpPr txBox="1"/>
      </xdr:nvSpPr>
      <xdr:spPr>
        <a:xfrm>
          <a:off x="3747612" y="5162550"/>
          <a:ext cx="1287584"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tIns="0" bIns="0" rtlCol="0" anchor="ctr">
          <a:noAutofit/>
        </a:bodyPr>
        <a:lstStyle/>
        <a:p>
          <a:pPr algn="ctr"/>
          <a:r>
            <a:rPr lang="de-CH" sz="4000">
              <a:solidFill>
                <a:schemeClr val="accent1">
                  <a:lumMod val="60000"/>
                  <a:lumOff val="40000"/>
                </a:schemeClr>
              </a:solidFill>
            </a:rPr>
            <a:t>T</a:t>
          </a:r>
        </a:p>
      </xdr:txBody>
    </xdr:sp>
    <xdr:clientData/>
  </xdr:twoCellAnchor>
  <xdr:twoCellAnchor editAs="oneCell">
    <xdr:from>
      <xdr:col>2</xdr:col>
      <xdr:colOff>713678</xdr:colOff>
      <xdr:row>13</xdr:row>
      <xdr:rowOff>1362075</xdr:rowOff>
    </xdr:from>
    <xdr:to>
      <xdr:col>2</xdr:col>
      <xdr:colOff>2001262</xdr:colOff>
      <xdr:row>13</xdr:row>
      <xdr:rowOff>1714500</xdr:rowOff>
    </xdr:to>
    <xdr:sp macro="" textlink="">
      <xdr:nvSpPr>
        <xdr:cNvPr id="75" name="Textfeld 74">
          <a:extLst>
            <a:ext uri="{FF2B5EF4-FFF2-40B4-BE49-F238E27FC236}">
              <a16:creationId xmlns:a16="http://schemas.microsoft.com/office/drawing/2014/main" id="{00000000-0008-0000-1E00-00004B000000}"/>
            </a:ext>
          </a:extLst>
        </xdr:cNvPr>
        <xdr:cNvSpPr txBox="1"/>
      </xdr:nvSpPr>
      <xdr:spPr>
        <a:xfrm>
          <a:off x="1437578" y="3981450"/>
          <a:ext cx="1287584"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tIns="0" bIns="0" rtlCol="0" anchor="ctr">
          <a:noAutofit/>
        </a:bodyPr>
        <a:lstStyle/>
        <a:p>
          <a:pPr algn="ctr"/>
          <a:r>
            <a:rPr lang="de-CH" sz="4000">
              <a:solidFill>
                <a:schemeClr val="accent1">
                  <a:lumMod val="60000"/>
                  <a:lumOff val="40000"/>
                </a:schemeClr>
              </a:solidFill>
            </a:rPr>
            <a:t>E</a:t>
          </a:r>
        </a:p>
      </xdr:txBody>
    </xdr:sp>
    <xdr:clientData/>
  </xdr:twoCellAnchor>
  <xdr:twoCellAnchor editAs="oneCell">
    <xdr:from>
      <xdr:col>2</xdr:col>
      <xdr:colOff>703995</xdr:colOff>
      <xdr:row>9</xdr:row>
      <xdr:rowOff>76200</xdr:rowOff>
    </xdr:from>
    <xdr:to>
      <xdr:col>2</xdr:col>
      <xdr:colOff>1991579</xdr:colOff>
      <xdr:row>11</xdr:row>
      <xdr:rowOff>47625</xdr:rowOff>
    </xdr:to>
    <xdr:sp macro="" textlink="">
      <xdr:nvSpPr>
        <xdr:cNvPr id="76" name="Textfeld 75">
          <a:extLst>
            <a:ext uri="{FF2B5EF4-FFF2-40B4-BE49-F238E27FC236}">
              <a16:creationId xmlns:a16="http://schemas.microsoft.com/office/drawing/2014/main" id="{00000000-0008-0000-1E00-00004C000000}"/>
            </a:ext>
          </a:extLst>
        </xdr:cNvPr>
        <xdr:cNvSpPr txBox="1"/>
      </xdr:nvSpPr>
      <xdr:spPr>
        <a:xfrm>
          <a:off x="1427895" y="1933575"/>
          <a:ext cx="1287584"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tIns="0" bIns="0" rtlCol="0" anchor="ctr">
          <a:noAutofit/>
        </a:bodyPr>
        <a:lstStyle/>
        <a:p>
          <a:pPr algn="ctr"/>
          <a:r>
            <a:rPr lang="de-CH" sz="4000">
              <a:solidFill>
                <a:schemeClr val="accent1">
                  <a:lumMod val="60000"/>
                  <a:lumOff val="40000"/>
                </a:schemeClr>
              </a:solidFill>
            </a:rPr>
            <a:t>L</a:t>
          </a:r>
        </a:p>
        <a:p>
          <a:pPr algn="ctr"/>
          <a:endParaRPr lang="de-CH" sz="4000">
            <a:solidFill>
              <a:schemeClr val="accent1">
                <a:lumMod val="60000"/>
                <a:lumOff val="40000"/>
              </a:schemeClr>
            </a:solidFill>
          </a:endParaRPr>
        </a:p>
      </xdr:txBody>
    </xdr:sp>
    <xdr:clientData/>
  </xdr:twoCellAnchor>
  <xdr:twoCellAnchor editAs="oneCell">
    <xdr:from>
      <xdr:col>0</xdr:col>
      <xdr:colOff>66675</xdr:colOff>
      <xdr:row>28</xdr:row>
      <xdr:rowOff>0</xdr:rowOff>
    </xdr:from>
    <xdr:to>
      <xdr:col>0</xdr:col>
      <xdr:colOff>390675</xdr:colOff>
      <xdr:row>29</xdr:row>
      <xdr:rowOff>58765</xdr:rowOff>
    </xdr:to>
    <xdr:grpSp>
      <xdr:nvGrpSpPr>
        <xdr:cNvPr id="34" name="Gruppieren 33">
          <a:hlinkClick xmlns:r="http://schemas.openxmlformats.org/officeDocument/2006/relationships" r:id="rId8"/>
          <a:extLst>
            <a:ext uri="{FF2B5EF4-FFF2-40B4-BE49-F238E27FC236}">
              <a16:creationId xmlns:a16="http://schemas.microsoft.com/office/drawing/2014/main" id="{00000000-0008-0000-1E00-000022000000}"/>
            </a:ext>
          </a:extLst>
        </xdr:cNvPr>
        <xdr:cNvGrpSpPr/>
      </xdr:nvGrpSpPr>
      <xdr:grpSpPr>
        <a:xfrm>
          <a:off x="66675" y="10218420"/>
          <a:ext cx="324000" cy="325465"/>
          <a:chOff x="66675" y="4972050"/>
          <a:chExt cx="324000" cy="325465"/>
        </a:xfrm>
      </xdr:grpSpPr>
      <xdr:sp macro="" textlink="">
        <xdr:nvSpPr>
          <xdr:cNvPr id="88" name="Rechteck 87">
            <a:extLst>
              <a:ext uri="{FF2B5EF4-FFF2-40B4-BE49-F238E27FC236}">
                <a16:creationId xmlns:a16="http://schemas.microsoft.com/office/drawing/2014/main" id="{00000000-0008-0000-1E00-000058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9" name="Pfeil nach oben 88">
            <a:extLst>
              <a:ext uri="{FF2B5EF4-FFF2-40B4-BE49-F238E27FC236}">
                <a16:creationId xmlns:a16="http://schemas.microsoft.com/office/drawing/2014/main" id="{00000000-0008-0000-1E00-000059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7</xdr:col>
      <xdr:colOff>276225</xdr:colOff>
      <xdr:row>2</xdr:row>
      <xdr:rowOff>47625</xdr:rowOff>
    </xdr:from>
    <xdr:to>
      <xdr:col>8</xdr:col>
      <xdr:colOff>0</xdr:colOff>
      <xdr:row>3</xdr:row>
      <xdr:rowOff>39450</xdr:rowOff>
    </xdr:to>
    <xdr:grpSp>
      <xdr:nvGrpSpPr>
        <xdr:cNvPr id="96" name="Gruppieren 95">
          <a:hlinkClick xmlns:r="http://schemas.openxmlformats.org/officeDocument/2006/relationships" r:id="rId9"/>
          <a:extLst>
            <a:ext uri="{FF2B5EF4-FFF2-40B4-BE49-F238E27FC236}">
              <a16:creationId xmlns:a16="http://schemas.microsoft.com/office/drawing/2014/main" id="{00000000-0008-0000-1E00-000060000000}"/>
            </a:ext>
          </a:extLst>
        </xdr:cNvPr>
        <xdr:cNvGrpSpPr/>
      </xdr:nvGrpSpPr>
      <xdr:grpSpPr>
        <a:xfrm>
          <a:off x="10022205" y="611505"/>
          <a:ext cx="180975" cy="167085"/>
          <a:chOff x="8105775" y="571500"/>
          <a:chExt cx="172800" cy="172800"/>
        </a:xfrm>
      </xdr:grpSpPr>
      <xdr:sp macro="" textlink="">
        <xdr:nvSpPr>
          <xdr:cNvPr id="97" name="Rechteck 96">
            <a:extLst>
              <a:ext uri="{FF2B5EF4-FFF2-40B4-BE49-F238E27FC236}">
                <a16:creationId xmlns:a16="http://schemas.microsoft.com/office/drawing/2014/main" id="{00000000-0008-0000-1E00-000061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98" name="Textfeld 97">
            <a:extLst>
              <a:ext uri="{FF2B5EF4-FFF2-40B4-BE49-F238E27FC236}">
                <a16:creationId xmlns:a16="http://schemas.microsoft.com/office/drawing/2014/main" id="{00000000-0008-0000-1E00-000062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66675</xdr:colOff>
      <xdr:row>42</xdr:row>
      <xdr:rowOff>0</xdr:rowOff>
    </xdr:from>
    <xdr:to>
      <xdr:col>0</xdr:col>
      <xdr:colOff>390675</xdr:colOff>
      <xdr:row>43</xdr:row>
      <xdr:rowOff>58765</xdr:rowOff>
    </xdr:to>
    <xdr:grpSp>
      <xdr:nvGrpSpPr>
        <xdr:cNvPr id="99" name="Gruppieren 98">
          <a:hlinkClick xmlns:r="http://schemas.openxmlformats.org/officeDocument/2006/relationships" r:id="rId8"/>
          <a:extLst>
            <a:ext uri="{FF2B5EF4-FFF2-40B4-BE49-F238E27FC236}">
              <a16:creationId xmlns:a16="http://schemas.microsoft.com/office/drawing/2014/main" id="{00000000-0008-0000-1E00-000063000000}"/>
            </a:ext>
          </a:extLst>
        </xdr:cNvPr>
        <xdr:cNvGrpSpPr/>
      </xdr:nvGrpSpPr>
      <xdr:grpSpPr>
        <a:xfrm>
          <a:off x="66675" y="14173200"/>
          <a:ext cx="324000" cy="325465"/>
          <a:chOff x="66675" y="4972050"/>
          <a:chExt cx="324000" cy="325465"/>
        </a:xfrm>
      </xdr:grpSpPr>
      <xdr:sp macro="" textlink="">
        <xdr:nvSpPr>
          <xdr:cNvPr id="100" name="Rechteck 99">
            <a:extLst>
              <a:ext uri="{FF2B5EF4-FFF2-40B4-BE49-F238E27FC236}">
                <a16:creationId xmlns:a16="http://schemas.microsoft.com/office/drawing/2014/main" id="{00000000-0008-0000-1E00-000064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01" name="Pfeil nach oben 100">
            <a:extLst>
              <a:ext uri="{FF2B5EF4-FFF2-40B4-BE49-F238E27FC236}">
                <a16:creationId xmlns:a16="http://schemas.microsoft.com/office/drawing/2014/main" id="{00000000-0008-0000-1E00-000065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66675</xdr:colOff>
      <xdr:row>56</xdr:row>
      <xdr:rowOff>0</xdr:rowOff>
    </xdr:from>
    <xdr:to>
      <xdr:col>0</xdr:col>
      <xdr:colOff>390675</xdr:colOff>
      <xdr:row>57</xdr:row>
      <xdr:rowOff>58765</xdr:rowOff>
    </xdr:to>
    <xdr:grpSp>
      <xdr:nvGrpSpPr>
        <xdr:cNvPr id="102" name="Gruppieren 101">
          <a:hlinkClick xmlns:r="http://schemas.openxmlformats.org/officeDocument/2006/relationships" r:id="rId8"/>
          <a:extLst>
            <a:ext uri="{FF2B5EF4-FFF2-40B4-BE49-F238E27FC236}">
              <a16:creationId xmlns:a16="http://schemas.microsoft.com/office/drawing/2014/main" id="{00000000-0008-0000-1E00-000066000000}"/>
            </a:ext>
          </a:extLst>
        </xdr:cNvPr>
        <xdr:cNvGrpSpPr/>
      </xdr:nvGrpSpPr>
      <xdr:grpSpPr>
        <a:xfrm>
          <a:off x="66675" y="18143220"/>
          <a:ext cx="324000" cy="325465"/>
          <a:chOff x="66675" y="4972050"/>
          <a:chExt cx="324000" cy="325465"/>
        </a:xfrm>
      </xdr:grpSpPr>
      <xdr:sp macro="" textlink="">
        <xdr:nvSpPr>
          <xdr:cNvPr id="103" name="Rechteck 102">
            <a:extLst>
              <a:ext uri="{FF2B5EF4-FFF2-40B4-BE49-F238E27FC236}">
                <a16:creationId xmlns:a16="http://schemas.microsoft.com/office/drawing/2014/main" id="{00000000-0008-0000-1E00-000067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04" name="Pfeil nach oben 103">
            <a:extLst>
              <a:ext uri="{FF2B5EF4-FFF2-40B4-BE49-F238E27FC236}">
                <a16:creationId xmlns:a16="http://schemas.microsoft.com/office/drawing/2014/main" id="{00000000-0008-0000-1E00-000068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66675</xdr:colOff>
      <xdr:row>70</xdr:row>
      <xdr:rowOff>0</xdr:rowOff>
    </xdr:from>
    <xdr:to>
      <xdr:col>0</xdr:col>
      <xdr:colOff>390675</xdr:colOff>
      <xdr:row>71</xdr:row>
      <xdr:rowOff>58765</xdr:rowOff>
    </xdr:to>
    <xdr:grpSp>
      <xdr:nvGrpSpPr>
        <xdr:cNvPr id="105" name="Gruppieren 104">
          <a:hlinkClick xmlns:r="http://schemas.openxmlformats.org/officeDocument/2006/relationships" r:id="rId8"/>
          <a:extLst>
            <a:ext uri="{FF2B5EF4-FFF2-40B4-BE49-F238E27FC236}">
              <a16:creationId xmlns:a16="http://schemas.microsoft.com/office/drawing/2014/main" id="{00000000-0008-0000-1E00-000069000000}"/>
            </a:ext>
          </a:extLst>
        </xdr:cNvPr>
        <xdr:cNvGrpSpPr/>
      </xdr:nvGrpSpPr>
      <xdr:grpSpPr>
        <a:xfrm>
          <a:off x="66675" y="22113240"/>
          <a:ext cx="324000" cy="325465"/>
          <a:chOff x="66675" y="4972050"/>
          <a:chExt cx="324000" cy="325465"/>
        </a:xfrm>
      </xdr:grpSpPr>
      <xdr:sp macro="" textlink="">
        <xdr:nvSpPr>
          <xdr:cNvPr id="106" name="Rechteck 105">
            <a:extLst>
              <a:ext uri="{FF2B5EF4-FFF2-40B4-BE49-F238E27FC236}">
                <a16:creationId xmlns:a16="http://schemas.microsoft.com/office/drawing/2014/main" id="{00000000-0008-0000-1E00-00006A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07" name="Pfeil nach oben 106">
            <a:extLst>
              <a:ext uri="{FF2B5EF4-FFF2-40B4-BE49-F238E27FC236}">
                <a16:creationId xmlns:a16="http://schemas.microsoft.com/office/drawing/2014/main" id="{00000000-0008-0000-1E00-00006B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66675</xdr:colOff>
      <xdr:row>84</xdr:row>
      <xdr:rowOff>0</xdr:rowOff>
    </xdr:from>
    <xdr:to>
      <xdr:col>0</xdr:col>
      <xdr:colOff>390675</xdr:colOff>
      <xdr:row>85</xdr:row>
      <xdr:rowOff>58765</xdr:rowOff>
    </xdr:to>
    <xdr:grpSp>
      <xdr:nvGrpSpPr>
        <xdr:cNvPr id="108" name="Gruppieren 107">
          <a:hlinkClick xmlns:r="http://schemas.openxmlformats.org/officeDocument/2006/relationships" r:id="rId8"/>
          <a:extLst>
            <a:ext uri="{FF2B5EF4-FFF2-40B4-BE49-F238E27FC236}">
              <a16:creationId xmlns:a16="http://schemas.microsoft.com/office/drawing/2014/main" id="{00000000-0008-0000-1E00-00006C000000}"/>
            </a:ext>
          </a:extLst>
        </xdr:cNvPr>
        <xdr:cNvGrpSpPr/>
      </xdr:nvGrpSpPr>
      <xdr:grpSpPr>
        <a:xfrm>
          <a:off x="66675" y="26083260"/>
          <a:ext cx="324000" cy="325465"/>
          <a:chOff x="66675" y="4972050"/>
          <a:chExt cx="324000" cy="325465"/>
        </a:xfrm>
      </xdr:grpSpPr>
      <xdr:sp macro="" textlink="">
        <xdr:nvSpPr>
          <xdr:cNvPr id="109" name="Rechteck 108">
            <a:extLst>
              <a:ext uri="{FF2B5EF4-FFF2-40B4-BE49-F238E27FC236}">
                <a16:creationId xmlns:a16="http://schemas.microsoft.com/office/drawing/2014/main" id="{00000000-0008-0000-1E00-00006D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10" name="Pfeil nach oben 109">
            <a:extLst>
              <a:ext uri="{FF2B5EF4-FFF2-40B4-BE49-F238E27FC236}">
                <a16:creationId xmlns:a16="http://schemas.microsoft.com/office/drawing/2014/main" id="{00000000-0008-0000-1E00-00006E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0</xdr:colOff>
      <xdr:row>95</xdr:row>
      <xdr:rowOff>0</xdr:rowOff>
    </xdr:from>
    <xdr:to>
      <xdr:col>0</xdr:col>
      <xdr:colOff>324000</xdr:colOff>
      <xdr:row>96</xdr:row>
      <xdr:rowOff>30190</xdr:rowOff>
    </xdr:to>
    <xdr:grpSp>
      <xdr:nvGrpSpPr>
        <xdr:cNvPr id="111" name="Gruppieren 110">
          <a:hlinkClick xmlns:r="http://schemas.openxmlformats.org/officeDocument/2006/relationships" r:id="rId8"/>
          <a:extLst>
            <a:ext uri="{FF2B5EF4-FFF2-40B4-BE49-F238E27FC236}">
              <a16:creationId xmlns:a16="http://schemas.microsoft.com/office/drawing/2014/main" id="{00000000-0008-0000-1E00-00006F000000}"/>
            </a:ext>
          </a:extLst>
        </xdr:cNvPr>
        <xdr:cNvGrpSpPr/>
      </xdr:nvGrpSpPr>
      <xdr:grpSpPr>
        <a:xfrm>
          <a:off x="0" y="29390340"/>
          <a:ext cx="324000" cy="327370"/>
          <a:chOff x="66675" y="4972050"/>
          <a:chExt cx="324000" cy="325465"/>
        </a:xfrm>
      </xdr:grpSpPr>
      <xdr:sp macro="" textlink="">
        <xdr:nvSpPr>
          <xdr:cNvPr id="112" name="Rechteck 111">
            <a:extLst>
              <a:ext uri="{FF2B5EF4-FFF2-40B4-BE49-F238E27FC236}">
                <a16:creationId xmlns:a16="http://schemas.microsoft.com/office/drawing/2014/main" id="{00000000-0008-0000-1E00-000070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13" name="Pfeil nach oben 112">
            <a:extLst>
              <a:ext uri="{FF2B5EF4-FFF2-40B4-BE49-F238E27FC236}">
                <a16:creationId xmlns:a16="http://schemas.microsoft.com/office/drawing/2014/main" id="{00000000-0008-0000-1E00-000071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76200</xdr:colOff>
      <xdr:row>0</xdr:row>
      <xdr:rowOff>104775</xdr:rowOff>
    </xdr:from>
    <xdr:to>
      <xdr:col>0</xdr:col>
      <xdr:colOff>400200</xdr:colOff>
      <xdr:row>0</xdr:row>
      <xdr:rowOff>430240</xdr:rowOff>
    </xdr:to>
    <xdr:grpSp>
      <xdr:nvGrpSpPr>
        <xdr:cNvPr id="63" name="Gruppieren 62">
          <a:hlinkClick xmlns:r="http://schemas.openxmlformats.org/officeDocument/2006/relationships" r:id="rId10"/>
          <a:extLst>
            <a:ext uri="{FF2B5EF4-FFF2-40B4-BE49-F238E27FC236}">
              <a16:creationId xmlns:a16="http://schemas.microsoft.com/office/drawing/2014/main" id="{00000000-0008-0000-1E00-00003F000000}"/>
            </a:ext>
          </a:extLst>
        </xdr:cNvPr>
        <xdr:cNvGrpSpPr/>
      </xdr:nvGrpSpPr>
      <xdr:grpSpPr>
        <a:xfrm>
          <a:off x="76200" y="104775"/>
          <a:ext cx="324000" cy="325465"/>
          <a:chOff x="9191625" y="3009900"/>
          <a:chExt cx="324000" cy="325465"/>
        </a:xfrm>
      </xdr:grpSpPr>
      <xdr:sp macro="" textlink="">
        <xdr:nvSpPr>
          <xdr:cNvPr id="64" name="Rechteck 63">
            <a:extLst>
              <a:ext uri="{FF2B5EF4-FFF2-40B4-BE49-F238E27FC236}">
                <a16:creationId xmlns:a16="http://schemas.microsoft.com/office/drawing/2014/main" id="{00000000-0008-0000-1E00-000040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65" name="Pfeil nach links 64">
            <a:extLst>
              <a:ext uri="{FF2B5EF4-FFF2-40B4-BE49-F238E27FC236}">
                <a16:creationId xmlns:a16="http://schemas.microsoft.com/office/drawing/2014/main" id="{00000000-0008-0000-1E00-000041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6</xdr:col>
          <xdr:colOff>982980</xdr:colOff>
          <xdr:row>0</xdr:row>
          <xdr:rowOff>0</xdr:rowOff>
        </xdr:from>
        <xdr:to>
          <xdr:col>8</xdr:col>
          <xdr:colOff>0</xdr:colOff>
          <xdr:row>0</xdr:row>
          <xdr:rowOff>533400</xdr:rowOff>
        </xdr:to>
        <xdr:pic>
          <xdr:nvPicPr>
            <xdr:cNvPr id="66" name="Grafik 59">
              <a:extLst>
                <a:ext uri="{FF2B5EF4-FFF2-40B4-BE49-F238E27FC236}">
                  <a16:creationId xmlns:a16="http://schemas.microsoft.com/office/drawing/2014/main" id="{00000000-0008-0000-1E00-000042000000}"/>
                </a:ext>
              </a:extLst>
            </xdr:cNvPr>
            <xdr:cNvPicPr>
              <a:picLocks noChangeAspect="1" noChangeArrowheads="1"/>
              <a:extLst>
                <a:ext uri="{84589F7E-364E-4C9E-8A38-B11213B215E9}">
                  <a14:cameraTool cellRange="Logo!$D$6" spid="_x0000_s123940"/>
                </a:ext>
              </a:extLst>
            </xdr:cNvPicPr>
          </xdr:nvPicPr>
          <xdr:blipFill>
            <a:blip xmlns:r="http://schemas.openxmlformats.org/officeDocument/2006/relationships" r:embed="rId11"/>
            <a:srcRect/>
            <a:stretch>
              <a:fillRect/>
            </a:stretch>
          </xdr:blipFill>
          <xdr:spPr bwMode="auto">
            <a:xfrm>
              <a:off x="7940040" y="0"/>
              <a:ext cx="2268855" cy="533400"/>
            </a:xfrm>
            <a:prstGeom prst="rect">
              <a:avLst/>
            </a:prstGeom>
            <a:solidFill>
              <a:schemeClr val="bg1"/>
            </a:solidFill>
            <a:ln w="9525">
              <a:noFill/>
              <a:miter lim="800000"/>
              <a:headEnd/>
              <a:tailEnd/>
            </a:ln>
          </xdr:spPr>
        </xdr:pic>
        <xdr:clientData/>
      </xdr:twoCellAnchor>
    </mc:Choice>
    <mc:Fallback/>
  </mc:AlternateContent>
</xdr:wsDr>
</file>

<file path=xl/drawings/drawing31.xml><?xml version="1.0" encoding="utf-8"?>
<xdr:wsDr xmlns:xdr="http://schemas.openxmlformats.org/drawingml/2006/spreadsheetDrawing" xmlns:a="http://schemas.openxmlformats.org/drawingml/2006/main">
  <xdr:twoCellAnchor editAs="oneCell">
    <xdr:from>
      <xdr:col>3</xdr:col>
      <xdr:colOff>5804535</xdr:colOff>
      <xdr:row>1</xdr:row>
      <xdr:rowOff>34290</xdr:rowOff>
    </xdr:from>
    <xdr:to>
      <xdr:col>3</xdr:col>
      <xdr:colOff>5977335</xdr:colOff>
      <xdr:row>2</xdr:row>
      <xdr:rowOff>16590</xdr:rowOff>
    </xdr:to>
    <xdr:grpSp>
      <xdr:nvGrpSpPr>
        <xdr:cNvPr id="19" name="Gruppieren 18">
          <a:hlinkClick xmlns:r="http://schemas.openxmlformats.org/officeDocument/2006/relationships" r:id="rId1"/>
          <a:extLst>
            <a:ext uri="{FF2B5EF4-FFF2-40B4-BE49-F238E27FC236}">
              <a16:creationId xmlns:a16="http://schemas.microsoft.com/office/drawing/2014/main" id="{00000000-0008-0000-1F00-000013000000}"/>
            </a:ext>
          </a:extLst>
        </xdr:cNvPr>
        <xdr:cNvGrpSpPr/>
      </xdr:nvGrpSpPr>
      <xdr:grpSpPr>
        <a:xfrm>
          <a:off x="12974955" y="590550"/>
          <a:ext cx="172800" cy="172800"/>
          <a:chOff x="8105775" y="571500"/>
          <a:chExt cx="172800" cy="172800"/>
        </a:xfrm>
      </xdr:grpSpPr>
      <xdr:sp macro="" textlink="">
        <xdr:nvSpPr>
          <xdr:cNvPr id="20" name="Rechteck 19">
            <a:extLst>
              <a:ext uri="{FF2B5EF4-FFF2-40B4-BE49-F238E27FC236}">
                <a16:creationId xmlns:a16="http://schemas.microsoft.com/office/drawing/2014/main" id="{00000000-0008-0000-1F00-000014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1" name="Textfeld 20">
            <a:extLst>
              <a:ext uri="{FF2B5EF4-FFF2-40B4-BE49-F238E27FC236}">
                <a16:creationId xmlns:a16="http://schemas.microsoft.com/office/drawing/2014/main" id="{00000000-0008-0000-1F00-000015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76200</xdr:colOff>
      <xdr:row>0</xdr:row>
      <xdr:rowOff>104775</xdr:rowOff>
    </xdr:from>
    <xdr:to>
      <xdr:col>0</xdr:col>
      <xdr:colOff>400200</xdr:colOff>
      <xdr:row>0</xdr:row>
      <xdr:rowOff>430240</xdr:rowOff>
    </xdr:to>
    <xdr:grpSp>
      <xdr:nvGrpSpPr>
        <xdr:cNvPr id="10" name="Gruppieren 9">
          <a:hlinkClick xmlns:r="http://schemas.openxmlformats.org/officeDocument/2006/relationships" r:id="rId2"/>
          <a:extLst>
            <a:ext uri="{FF2B5EF4-FFF2-40B4-BE49-F238E27FC236}">
              <a16:creationId xmlns:a16="http://schemas.microsoft.com/office/drawing/2014/main" id="{00000000-0008-0000-1F00-00000A000000}"/>
            </a:ext>
          </a:extLst>
        </xdr:cNvPr>
        <xdr:cNvGrpSpPr/>
      </xdr:nvGrpSpPr>
      <xdr:grpSpPr>
        <a:xfrm>
          <a:off x="76200" y="104775"/>
          <a:ext cx="324000" cy="325465"/>
          <a:chOff x="9191625" y="3009900"/>
          <a:chExt cx="324000" cy="325465"/>
        </a:xfrm>
      </xdr:grpSpPr>
      <xdr:sp macro="" textlink="">
        <xdr:nvSpPr>
          <xdr:cNvPr id="11" name="Rechteck 10">
            <a:extLst>
              <a:ext uri="{FF2B5EF4-FFF2-40B4-BE49-F238E27FC236}">
                <a16:creationId xmlns:a16="http://schemas.microsoft.com/office/drawing/2014/main" id="{00000000-0008-0000-1F00-00000B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2" name="Pfeil nach links 11">
            <a:extLst>
              <a:ext uri="{FF2B5EF4-FFF2-40B4-BE49-F238E27FC236}">
                <a16:creationId xmlns:a16="http://schemas.microsoft.com/office/drawing/2014/main" id="{00000000-0008-0000-1F00-00000C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3</xdr:col>
          <xdr:colOff>3741420</xdr:colOff>
          <xdr:row>0</xdr:row>
          <xdr:rowOff>0</xdr:rowOff>
        </xdr:from>
        <xdr:to>
          <xdr:col>3</xdr:col>
          <xdr:colOff>6010275</xdr:colOff>
          <xdr:row>0</xdr:row>
          <xdr:rowOff>533400</xdr:rowOff>
        </xdr:to>
        <xdr:pic>
          <xdr:nvPicPr>
            <xdr:cNvPr id="8" name="Grafik 59">
              <a:extLst>
                <a:ext uri="{FF2B5EF4-FFF2-40B4-BE49-F238E27FC236}">
                  <a16:creationId xmlns:a16="http://schemas.microsoft.com/office/drawing/2014/main" id="{00000000-0008-0000-1F00-000008000000}"/>
                </a:ext>
              </a:extLst>
            </xdr:cNvPr>
            <xdr:cNvPicPr>
              <a:picLocks noChangeAspect="1" noChangeArrowheads="1"/>
              <a:extLst>
                <a:ext uri="{84589F7E-364E-4C9E-8A38-B11213B215E9}">
                  <a14:cameraTool cellRange="Logo!$D$6" spid="_x0000_s427032"/>
                </a:ext>
              </a:extLst>
            </xdr:cNvPicPr>
          </xdr:nvPicPr>
          <xdr:blipFill>
            <a:blip xmlns:r="http://schemas.openxmlformats.org/officeDocument/2006/relationships" r:embed="rId3"/>
            <a:srcRect/>
            <a:stretch>
              <a:fillRect/>
            </a:stretch>
          </xdr:blipFill>
          <xdr:spPr bwMode="auto">
            <a:xfrm>
              <a:off x="10911840" y="0"/>
              <a:ext cx="2268855" cy="533400"/>
            </a:xfrm>
            <a:prstGeom prst="rect">
              <a:avLst/>
            </a:prstGeom>
            <a:solidFill>
              <a:schemeClr val="bg1"/>
            </a:solidFill>
            <a:ln w="9525">
              <a:noFill/>
              <a:miter lim="800000"/>
              <a:headEnd/>
              <a:tailEnd/>
            </a:ln>
          </xdr:spPr>
        </xdr:pic>
        <xdr:clientData/>
      </xdr:twoCellAnchor>
    </mc:Choice>
    <mc:Fallback/>
  </mc:AlternateContent>
</xdr:wsDr>
</file>

<file path=xl/drawings/drawing32.xml><?xml version="1.0" encoding="utf-8"?>
<xdr:wsDr xmlns:xdr="http://schemas.openxmlformats.org/drawingml/2006/spreadsheetDrawing" xmlns:a="http://schemas.openxmlformats.org/drawingml/2006/main">
  <xdr:twoCellAnchor editAs="oneCell">
    <xdr:from>
      <xdr:col>3</xdr:col>
      <xdr:colOff>790836</xdr:colOff>
      <xdr:row>15</xdr:row>
      <xdr:rowOff>80379</xdr:rowOff>
    </xdr:from>
    <xdr:to>
      <xdr:col>4</xdr:col>
      <xdr:colOff>781050</xdr:colOff>
      <xdr:row>17</xdr:row>
      <xdr:rowOff>36002</xdr:rowOff>
    </xdr:to>
    <xdr:sp macro="" textlink="">
      <xdr:nvSpPr>
        <xdr:cNvPr id="38" name="Textfeld 13">
          <a:extLst>
            <a:ext uri="{FF2B5EF4-FFF2-40B4-BE49-F238E27FC236}">
              <a16:creationId xmlns:a16="http://schemas.microsoft.com/office/drawing/2014/main" id="{00000000-0008-0000-2000-000026000000}"/>
            </a:ext>
          </a:extLst>
        </xdr:cNvPr>
        <xdr:cNvSpPr txBox="1"/>
      </xdr:nvSpPr>
      <xdr:spPr bwMode="gray">
        <a:xfrm rot="752022">
          <a:off x="4505586" y="3185529"/>
          <a:ext cx="1323714" cy="336623"/>
        </a:xfrm>
        <a:prstGeom prst="rect">
          <a:avLst/>
        </a:prstGeom>
        <a:noFill/>
        <a:scene3d>
          <a:camera prst="orthographicFront">
            <a:rot lat="0" lon="0" rev="0"/>
          </a:camera>
          <a:lightRig rig="threePt" dir="t"/>
        </a:scene3d>
      </xdr:spPr>
      <xdr:txBody>
        <a:bodyPr wrap="square" rtlCol="0">
          <a:noAutofit/>
        </a:bodyPr>
        <a:lstStyle/>
        <a:p>
          <a:pPr>
            <a:spcAft>
              <a:spcPts val="0"/>
            </a:spcAft>
          </a:pPr>
          <a:r>
            <a:rPr lang="en-US" sz="1800" kern="1200">
              <a:solidFill>
                <a:srgbClr val="000000"/>
              </a:solidFill>
              <a:effectLst/>
              <a:latin typeface="Calibri"/>
              <a:ea typeface="Times New Roman"/>
              <a:cs typeface="Times New Roman"/>
            </a:rPr>
            <a:t>Worst Case</a:t>
          </a:r>
          <a:endParaRPr lang="de-CH" sz="1200">
            <a:effectLst/>
            <a:latin typeface="Times New Roman"/>
            <a:ea typeface="Times New Roman"/>
          </a:endParaRPr>
        </a:p>
      </xdr:txBody>
    </xdr:sp>
    <xdr:clientData/>
  </xdr:twoCellAnchor>
  <xdr:twoCellAnchor editAs="oneCell">
    <xdr:from>
      <xdr:col>3</xdr:col>
      <xdr:colOff>1105161</xdr:colOff>
      <xdr:row>11</xdr:row>
      <xdr:rowOff>32754</xdr:rowOff>
    </xdr:from>
    <xdr:to>
      <xdr:col>4</xdr:col>
      <xdr:colOff>1095375</xdr:colOff>
      <xdr:row>12</xdr:row>
      <xdr:rowOff>178877</xdr:rowOff>
    </xdr:to>
    <xdr:sp macro="" textlink="">
      <xdr:nvSpPr>
        <xdr:cNvPr id="7" name="Textfeld 13">
          <a:extLst>
            <a:ext uri="{FF2B5EF4-FFF2-40B4-BE49-F238E27FC236}">
              <a16:creationId xmlns:a16="http://schemas.microsoft.com/office/drawing/2014/main" id="{00000000-0008-0000-2000-000007000000}"/>
            </a:ext>
          </a:extLst>
        </xdr:cNvPr>
        <xdr:cNvSpPr txBox="1"/>
      </xdr:nvSpPr>
      <xdr:spPr bwMode="gray">
        <a:xfrm>
          <a:off x="4819911" y="2375904"/>
          <a:ext cx="1323714" cy="336623"/>
        </a:xfrm>
        <a:prstGeom prst="rect">
          <a:avLst/>
        </a:prstGeom>
        <a:noFill/>
      </xdr:spPr>
      <xdr:txBody>
        <a:bodyPr wrap="square" rtlCol="0">
          <a:noAutofit/>
        </a:bodyPr>
        <a:lstStyle/>
        <a:p>
          <a:pPr>
            <a:spcAft>
              <a:spcPts val="0"/>
            </a:spcAft>
          </a:pPr>
          <a:r>
            <a:rPr lang="en-US" sz="1800" kern="1200">
              <a:solidFill>
                <a:srgbClr val="000000"/>
              </a:solidFill>
              <a:effectLst/>
              <a:latin typeface="Calibri"/>
              <a:ea typeface="Times New Roman"/>
              <a:cs typeface="Times New Roman"/>
            </a:rPr>
            <a:t>Base Case</a:t>
          </a:r>
          <a:endParaRPr lang="de-CH" sz="1200">
            <a:effectLst/>
            <a:latin typeface="Times New Roman"/>
            <a:ea typeface="Times New Roman"/>
          </a:endParaRPr>
        </a:p>
      </xdr:txBody>
    </xdr:sp>
    <xdr:clientData/>
  </xdr:twoCellAnchor>
  <xdr:twoCellAnchor editAs="oneCell">
    <xdr:from>
      <xdr:col>3</xdr:col>
      <xdr:colOff>724161</xdr:colOff>
      <xdr:row>6</xdr:row>
      <xdr:rowOff>147054</xdr:rowOff>
    </xdr:from>
    <xdr:to>
      <xdr:col>4</xdr:col>
      <xdr:colOff>714375</xdr:colOff>
      <xdr:row>8</xdr:row>
      <xdr:rowOff>102677</xdr:rowOff>
    </xdr:to>
    <xdr:sp macro="" textlink="">
      <xdr:nvSpPr>
        <xdr:cNvPr id="28" name="Textfeld 13">
          <a:extLst>
            <a:ext uri="{FF2B5EF4-FFF2-40B4-BE49-F238E27FC236}">
              <a16:creationId xmlns:a16="http://schemas.microsoft.com/office/drawing/2014/main" id="{00000000-0008-0000-2000-00001C000000}"/>
            </a:ext>
          </a:extLst>
        </xdr:cNvPr>
        <xdr:cNvSpPr txBox="1"/>
      </xdr:nvSpPr>
      <xdr:spPr bwMode="gray">
        <a:xfrm rot="20937563">
          <a:off x="4438911" y="1537704"/>
          <a:ext cx="1323714" cy="336623"/>
        </a:xfrm>
        <a:prstGeom prst="rect">
          <a:avLst/>
        </a:prstGeom>
        <a:noFill/>
        <a:scene3d>
          <a:camera prst="orthographicFront">
            <a:rot lat="0" lon="0" rev="0"/>
          </a:camera>
          <a:lightRig rig="threePt" dir="t"/>
        </a:scene3d>
      </xdr:spPr>
      <xdr:txBody>
        <a:bodyPr wrap="square" rtlCol="0">
          <a:noAutofit/>
        </a:bodyPr>
        <a:lstStyle/>
        <a:p>
          <a:pPr>
            <a:spcAft>
              <a:spcPts val="0"/>
            </a:spcAft>
          </a:pPr>
          <a:r>
            <a:rPr lang="en-US" sz="1800" kern="1200">
              <a:solidFill>
                <a:srgbClr val="000000"/>
              </a:solidFill>
              <a:effectLst/>
              <a:latin typeface="Calibri"/>
              <a:ea typeface="Times New Roman"/>
              <a:cs typeface="Times New Roman"/>
            </a:rPr>
            <a:t>Best Case</a:t>
          </a:r>
          <a:endParaRPr lang="de-CH" sz="1200">
            <a:effectLst/>
            <a:latin typeface="Times New Roman"/>
            <a:ea typeface="Times New Roman"/>
          </a:endParaRPr>
        </a:p>
      </xdr:txBody>
    </xdr:sp>
    <xdr:clientData/>
  </xdr:twoCellAnchor>
  <xdr:twoCellAnchor editAs="oneCell">
    <xdr:from>
      <xdr:col>2</xdr:col>
      <xdr:colOff>2391986</xdr:colOff>
      <xdr:row>10</xdr:row>
      <xdr:rowOff>70875</xdr:rowOff>
    </xdr:from>
    <xdr:to>
      <xdr:col>4</xdr:col>
      <xdr:colOff>1175661</xdr:colOff>
      <xdr:row>13</xdr:row>
      <xdr:rowOff>162834</xdr:rowOff>
    </xdr:to>
    <xdr:sp macro="" textlink="">
      <xdr:nvSpPr>
        <xdr:cNvPr id="14" name="Freihandform 13">
          <a:extLst>
            <a:ext uri="{FF2B5EF4-FFF2-40B4-BE49-F238E27FC236}">
              <a16:creationId xmlns:a16="http://schemas.microsoft.com/office/drawing/2014/main" id="{00000000-0008-0000-2000-00000E000000}"/>
            </a:ext>
          </a:extLst>
        </xdr:cNvPr>
        <xdr:cNvSpPr/>
      </xdr:nvSpPr>
      <xdr:spPr bwMode="gray">
        <a:xfrm>
          <a:off x="3096836" y="2223525"/>
          <a:ext cx="3127075" cy="663459"/>
        </a:xfrm>
        <a:custGeom>
          <a:avLst/>
          <a:gdLst>
            <a:gd name="connsiteX0" fmla="*/ 3390900 w 3390900"/>
            <a:gd name="connsiteY0" fmla="*/ 571500 h 1013460"/>
            <a:gd name="connsiteX1" fmla="*/ 0 w 3390900"/>
            <a:gd name="connsiteY1" fmla="*/ 1013460 h 1013460"/>
            <a:gd name="connsiteX2" fmla="*/ 3246120 w 3390900"/>
            <a:gd name="connsiteY2" fmla="*/ 0 h 1013460"/>
            <a:gd name="connsiteX3" fmla="*/ 3390900 w 3390900"/>
            <a:gd name="connsiteY3" fmla="*/ 571500 h 1013460"/>
            <a:gd name="connsiteX0" fmla="*/ 3390900 w 3390900"/>
            <a:gd name="connsiteY0" fmla="*/ 571500 h 571500"/>
            <a:gd name="connsiteX1" fmla="*/ 0 w 3390900"/>
            <a:gd name="connsiteY1" fmla="*/ 0 h 571500"/>
            <a:gd name="connsiteX2" fmla="*/ 3246120 w 3390900"/>
            <a:gd name="connsiteY2" fmla="*/ 0 h 571500"/>
            <a:gd name="connsiteX3" fmla="*/ 3390900 w 3390900"/>
            <a:gd name="connsiteY3" fmla="*/ 571500 h 571500"/>
            <a:gd name="connsiteX0" fmla="*/ 3390900 w 3390900"/>
            <a:gd name="connsiteY0" fmla="*/ 571500 h 571500"/>
            <a:gd name="connsiteX1" fmla="*/ 0 w 3390900"/>
            <a:gd name="connsiteY1" fmla="*/ 232409 h 571500"/>
            <a:gd name="connsiteX2" fmla="*/ 3246120 w 3390900"/>
            <a:gd name="connsiteY2" fmla="*/ 0 h 571500"/>
            <a:gd name="connsiteX3" fmla="*/ 3390900 w 3390900"/>
            <a:gd name="connsiteY3" fmla="*/ 571500 h 571500"/>
            <a:gd name="connsiteX0" fmla="*/ 3390900 w 3390900"/>
            <a:gd name="connsiteY0" fmla="*/ 571500 h 571500"/>
            <a:gd name="connsiteX1" fmla="*/ 0 w 3390900"/>
            <a:gd name="connsiteY1" fmla="*/ 232409 h 571500"/>
            <a:gd name="connsiteX2" fmla="*/ 3390900 w 3390900"/>
            <a:gd name="connsiteY2" fmla="*/ 0 h 571500"/>
            <a:gd name="connsiteX3" fmla="*/ 3390900 w 3390900"/>
            <a:gd name="connsiteY3" fmla="*/ 571500 h 571500"/>
            <a:gd name="connsiteX0" fmla="*/ 3390900 w 3390900"/>
            <a:gd name="connsiteY0" fmla="*/ 729645 h 729645"/>
            <a:gd name="connsiteX1" fmla="*/ 0 w 3390900"/>
            <a:gd name="connsiteY1" fmla="*/ 390554 h 729645"/>
            <a:gd name="connsiteX2" fmla="*/ 3390900 w 3390900"/>
            <a:gd name="connsiteY2" fmla="*/ 0 h 729645"/>
            <a:gd name="connsiteX3" fmla="*/ 3390900 w 3390900"/>
            <a:gd name="connsiteY3" fmla="*/ 729645 h 729645"/>
          </a:gdLst>
          <a:ahLst/>
          <a:cxnLst>
            <a:cxn ang="0">
              <a:pos x="connsiteX0" y="connsiteY0"/>
            </a:cxn>
            <a:cxn ang="0">
              <a:pos x="connsiteX1" y="connsiteY1"/>
            </a:cxn>
            <a:cxn ang="0">
              <a:pos x="connsiteX2" y="connsiteY2"/>
            </a:cxn>
            <a:cxn ang="0">
              <a:pos x="connsiteX3" y="connsiteY3"/>
            </a:cxn>
          </a:cxnLst>
          <a:rect l="l" t="t" r="r" b="b"/>
          <a:pathLst>
            <a:path w="3390900" h="729645">
              <a:moveTo>
                <a:pt x="3390900" y="729645"/>
              </a:moveTo>
              <a:lnTo>
                <a:pt x="0" y="390554"/>
              </a:lnTo>
              <a:lnTo>
                <a:pt x="3390900" y="0"/>
              </a:lnTo>
              <a:lnTo>
                <a:pt x="3390900" y="729645"/>
              </a:lnTo>
              <a:close/>
            </a:path>
          </a:pathLst>
        </a:custGeom>
        <a:gradFill flip="none" rotWithShape="1">
          <a:gsLst>
            <a:gs pos="0">
              <a:srgbClr val="AFAFAF">
                <a:alpha val="10000"/>
              </a:srgbClr>
            </a:gs>
            <a:gs pos="100000">
              <a:srgbClr val="AFAFAF"/>
            </a:gs>
          </a:gsLst>
          <a:lin ang="0" scaled="1"/>
          <a:tileRect/>
        </a:gradFill>
        <a:ln w="12700">
          <a:noFill/>
          <a:round/>
          <a:headEnd/>
          <a:tailEnd/>
        </a:ln>
      </xdr:spPr>
      <xdr:txBody>
        <a:bodyPr wrap="square" rtlCol="0" anchor="ctr"/>
        <a:lstStyle/>
        <a:p>
          <a:pPr>
            <a:lnSpc>
              <a:spcPct val="115000"/>
            </a:lnSpc>
            <a:spcAft>
              <a:spcPts val="1000"/>
            </a:spcAft>
          </a:pPr>
          <a:r>
            <a:rPr lang="de-CH" sz="1100">
              <a:effectLst/>
              <a:latin typeface="Calibri"/>
              <a:ea typeface="Times New Roman"/>
              <a:cs typeface="Times New Roman"/>
            </a:rPr>
            <a:t> </a:t>
          </a:r>
        </a:p>
      </xdr:txBody>
    </xdr:sp>
    <xdr:clientData/>
  </xdr:twoCellAnchor>
  <xdr:oneCellAnchor>
    <xdr:from>
      <xdr:col>20</xdr:col>
      <xdr:colOff>95250</xdr:colOff>
      <xdr:row>2</xdr:row>
      <xdr:rowOff>9525</xdr:rowOff>
    </xdr:from>
    <xdr:ext cx="7172325" cy="20931756"/>
    <xdr:sp macro="" textlink="">
      <xdr:nvSpPr>
        <xdr:cNvPr id="21" name="Textfeld 20">
          <a:extLst>
            <a:ext uri="{FF2B5EF4-FFF2-40B4-BE49-F238E27FC236}">
              <a16:creationId xmlns:a16="http://schemas.microsoft.com/office/drawing/2014/main" id="{00000000-0008-0000-2000-000015000000}"/>
            </a:ext>
          </a:extLst>
        </xdr:cNvPr>
        <xdr:cNvSpPr txBox="1"/>
      </xdr:nvSpPr>
      <xdr:spPr>
        <a:xfrm>
          <a:off x="16240125" y="647700"/>
          <a:ext cx="7172325" cy="20931756"/>
        </a:xfrm>
        <a:prstGeom prst="rect">
          <a:avLst/>
        </a:prstGeom>
        <a:noFill/>
        <a:ln w="3175">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de-CH" b="1">
              <a:solidFill>
                <a:schemeClr val="bg1">
                  <a:lumMod val="50000"/>
                </a:schemeClr>
              </a:solidFill>
              <a:effectLst/>
            </a:rPr>
            <a:t>In turbulenten Märkten kann nur noch selten von der Vergangenheit auf die Zukunft geschlossen werden. Die klassischen quantitativen Prognoseverfahren kommen schnell an Ihre Grenzen, und Methoden wie die Szenario-Technik werden benötigt. Dieser Beitrag gibt Ihnen einen Überblick über die unterschiedlichen Szenario-Ansätze und liefert eine konkrete Anleitung zur Durchführung.</a:t>
          </a:r>
        </a:p>
        <a:p>
          <a:endParaRPr lang="de-CH" sz="1100" b="0">
            <a:solidFill>
              <a:schemeClr val="tx1"/>
            </a:solidFill>
            <a:effectLst/>
            <a:latin typeface="+mn-lt"/>
            <a:ea typeface="+mn-ea"/>
            <a:cs typeface="+mn-cs"/>
          </a:endParaRPr>
        </a:p>
        <a:p>
          <a:r>
            <a:rPr lang="de-CH">
              <a:effectLst/>
            </a:rPr>
            <a:t>Die Szenario-Technik dient zur Auswahl von Strategien und zur Sensibilisierung für mögliche zukünftige Ereignisse unter Einbeziehung weicher Fakten in die Beschreibung der Zukunft. Der Untersuchungsrahmen und die wichtigen Akteure und Trends werden definiert, die wichtigen Unsicherheitsfaktoren bestimmt, Szenarien werden konstruiert, geprüft und überarbeitet.</a:t>
          </a:r>
        </a:p>
        <a:p>
          <a:endParaRPr lang="de-CH" sz="1100" b="1">
            <a:solidFill>
              <a:schemeClr val="tx2"/>
            </a:solidFill>
            <a:effectLst/>
            <a:latin typeface="+mn-lt"/>
            <a:ea typeface="+mn-ea"/>
            <a:cs typeface="+mn-cs"/>
          </a:endParaRPr>
        </a:p>
        <a:p>
          <a:pPr marL="0" indent="0"/>
          <a:r>
            <a:rPr lang="de-CH" sz="1100" b="1">
              <a:solidFill>
                <a:schemeClr val="tx2"/>
              </a:solidFill>
              <a:effectLst/>
              <a:latin typeface="+mn-lt"/>
              <a:ea typeface="+mn-ea"/>
              <a:cs typeface="+mn-cs"/>
            </a:rPr>
            <a:t>Szenarien dienen zur Abbildung der möglichen Zukunft</a:t>
          </a:r>
        </a:p>
        <a:p>
          <a:r>
            <a:rPr lang="de-CH">
              <a:effectLst/>
            </a:rPr>
            <a:t>Szenarien beschreiben alternative zukünftige Entwicklungen. Sie können die Zukunft darstellen auf globaler Ebene, für eine Branche als Ganzes, für die Entwicklung eines Unternehmens und seiner Wettbewerber, oder auch für ganz spezifische Fragestellungen. Dadurch können Szenarien unterschiedliche Funktionen haben:</a:t>
          </a:r>
        </a:p>
        <a:p>
          <a:endParaRPr lang="de-CH">
            <a:effectLst/>
          </a:endParaRPr>
        </a:p>
        <a:p>
          <a:pPr lvl="1"/>
          <a:r>
            <a:rPr lang="de-CH">
              <a:effectLst/>
            </a:rPr>
            <a:t>Kulisse für die Entwicklung und Auswahl von Strategien: Zumeist ist keine einzelne Strategie für alle Szenarien am Besten geeignet, daher müssen bei der Wahl der Strategie Entscheidungen getroffen werden wie „auf das wahrscheinlichste Szenario setzen" oder „Flexibilität erhalten".</a:t>
          </a:r>
        </a:p>
        <a:p>
          <a:pPr lvl="1"/>
          <a:endParaRPr lang="de-CH">
            <a:effectLst/>
          </a:endParaRPr>
        </a:p>
        <a:p>
          <a:pPr lvl="1"/>
          <a:r>
            <a:rPr lang="de-CH">
              <a:effectLst/>
            </a:rPr>
            <a:t>Erweiterung des Horizonts der handelnden Personen: Durch die Formulierung fundamental verschiedener zukünftiger Zustände kann Bewusstsein für Unsicherheiten, Chancen und Risiken der Umwelt geschaffen werden. Die mentalen Modelle der handelnden Personen können verändert werden, indem man diesen ihre subjektive Sicht der Welt bewusst macht.</a:t>
          </a:r>
        </a:p>
        <a:p>
          <a:pPr lvl="1"/>
          <a:endParaRPr lang="de-CH">
            <a:effectLst/>
          </a:endParaRPr>
        </a:p>
        <a:p>
          <a:pPr lvl="1"/>
          <a:r>
            <a:rPr lang="de-CH">
              <a:effectLst/>
            </a:rPr>
            <a:t>Erarbeiten von Handlungsoptionen: die Beschreibung möglicher zukünftiger Ereignisse dient als Basis für die Entwicklung der jeweils angemessenen Reaktionen. Szenario-Analyse erfüllt somit die Funktion eines Frühwarnsystems.</a:t>
          </a:r>
        </a:p>
        <a:p>
          <a:pPr lvl="1"/>
          <a:endParaRPr lang="de-CH">
            <a:effectLst/>
          </a:endParaRPr>
        </a:p>
        <a:p>
          <a:pPr lvl="1"/>
          <a:r>
            <a:rPr lang="de-CH">
              <a:effectLst/>
            </a:rPr>
            <a:t>Verbindung harter und weicher Fakten: traditionelle Prognoseverfahren konzentrieren die Aufmerksamkeit zumeist auf harte Daten und ignorieren schwerer messbare Faktoren, welche jedoch ebenso entscheidend für den Erfolg sein können. Die Bildung von Szenarien schafft die Möglichkeit, beide Arten von Einflüssen zu kombinieren.</a:t>
          </a:r>
        </a:p>
        <a:p>
          <a:pPr lvl="1"/>
          <a:endParaRPr lang="de-CH">
            <a:effectLst/>
          </a:endParaRPr>
        </a:p>
        <a:p>
          <a:pPr marL="0" indent="0"/>
          <a:r>
            <a:rPr lang="de-CH" sz="1100" b="1">
              <a:solidFill>
                <a:schemeClr val="tx2"/>
              </a:solidFill>
              <a:effectLst/>
              <a:latin typeface="+mn-lt"/>
              <a:ea typeface="+mn-ea"/>
              <a:cs typeface="+mn-cs"/>
            </a:rPr>
            <a:t>Die Szenario-Methode akzeptiert Unsicherheit im Gegensatz zu Prognosen</a:t>
          </a:r>
        </a:p>
        <a:p>
          <a:r>
            <a:rPr lang="de-CH">
              <a:effectLst/>
            </a:rPr>
            <a:t>Normalerweise wird die Zukunft mit Hilfe von Prognosen betrachtet. Diese extrapolieren gegenwärtig sichtbare Trends in die Zukunft und leiten daraus ein Bild der Zukunft ab. Teilweise werden zusätzlich alternative Prognosen verwendet, die auf abweichenden Annahmen basieren wie „Nachfragewachstum +3% / –3%". Diesem Vorgehen liegt zumeist der Gedanke zugrunde, dass die Welt von morgen relativ ähnlich der von heute sein wird. Das Problem von Prognosen liegt darin, dass sie dazu neigen, genau dann falsch zu sein, wenn sie am dringendsten benötigt werden – nämlich wenn tiefgreifende Veränderungen dazu führen, dass komplette Strategien hinfällig werden. Beispiele für solche Diskontinuitäten finden sich in der Realität sehr häufig – Extremfälle sind der Ölpreisschock 1974 (auf den Shell durch Anwendung der Szenario-Technik vorbereitet war) und die Ereignisse des 11. Septembers 2001 (auf deren Konsequenzen kaum ein Unternehmen vorbereitet war).</a:t>
          </a:r>
        </a:p>
        <a:p>
          <a:r>
            <a:rPr lang="de-CH">
              <a:effectLst/>
            </a:rPr>
            <a:t>Die Szenario-Methode unterscheidet sich grundsätzlich von der Prognose-Methode. Die akzeptiert Unsicherheit, versucht, sie zu verstehen ins Denken zu integrieren. Szenarien sind keine Hochrechnungen, Vorhersagen oder Präferenzen, sondern schlüssige und glaubwürdige Geschichten, welche verschiedene Entwicklungspfade beschreiben, die zu verschiedenen Bildern von der Zukunft führen.</a:t>
          </a:r>
        </a:p>
        <a:p>
          <a:endParaRPr lang="de-CH">
            <a:effectLst/>
          </a:endParaRPr>
        </a:p>
        <a:p>
          <a:r>
            <a:rPr lang="de-CH">
              <a:effectLst/>
            </a:rPr>
            <a:t>In der Praxis werden sehr unterschiedliche Ansätze zur Szenario-Analyse verwendet. Sie lassen sich in zwei Gruppen einteilen.</a:t>
          </a:r>
        </a:p>
        <a:p>
          <a:endParaRPr lang="de-CH">
            <a:effectLst/>
          </a:endParaRPr>
        </a:p>
        <a:p>
          <a:r>
            <a:rPr lang="de-CH" sz="1100" b="1">
              <a:solidFill>
                <a:schemeClr val="tx2"/>
              </a:solidFill>
              <a:effectLst/>
              <a:latin typeface="+mn-lt"/>
              <a:ea typeface="+mn-ea"/>
              <a:cs typeface="+mn-cs"/>
            </a:rPr>
            <a:t>Intuitiver Ansatz der Szenario-Methode: informelle Methoden und subjektive Informationen</a:t>
          </a:r>
        </a:p>
        <a:p>
          <a:r>
            <a:rPr lang="de-CH">
              <a:effectLst/>
            </a:rPr>
            <a:t>In einer Vielzahl von Studien ist belegt werden, dass Prognosen rückblickend selten eingetroffen sind. Zudem ist das Umfeld, in dem Unternehmen tätig sind, zunehmend instabiler geworden, tiefgreifende Veränderungen haben zugenommen. Die Zukunft wird daher als grundsätzlich unsicher und nicht vorhersehbar betrachtet. Deshalb sehen Vertreter des intuitiven Ansatzes Szenarien das Gegenteil von Prognosen an. Mit Hilfe von kreativem Denken, Vorstellungskraft, informellen Methoden und der Verwendung qualitativer, subjektiver Information werden alternative, plausible Geschichten darüber, wie sich die Welt entwickeln könnte, erzählt. Als Ergebnis steht kein akkurates Bild der Zukunft, sondern bessere Entscheidungen und robustere langfristige Strategien.</a:t>
          </a:r>
        </a:p>
        <a:p>
          <a:pPr marL="0" indent="0"/>
          <a:endParaRPr lang="de-CH" sz="1100" b="1">
            <a:solidFill>
              <a:schemeClr val="tx2"/>
            </a:solidFill>
            <a:effectLst/>
            <a:latin typeface="+mn-lt"/>
            <a:ea typeface="+mn-ea"/>
            <a:cs typeface="+mn-cs"/>
          </a:endParaRPr>
        </a:p>
        <a:p>
          <a:pPr marL="0" indent="0"/>
          <a:r>
            <a:rPr lang="de-CH" sz="1100" b="1">
              <a:solidFill>
                <a:schemeClr val="tx2"/>
              </a:solidFill>
              <a:effectLst/>
              <a:latin typeface="+mn-lt"/>
              <a:ea typeface="+mn-ea"/>
              <a:cs typeface="+mn-cs"/>
            </a:rPr>
            <a:t>Formaler Ansatz der Szenario-Methode: computergestützte Modelle</a:t>
          </a:r>
        </a:p>
        <a:p>
          <a:r>
            <a:rPr lang="de-CH">
              <a:effectLst/>
            </a:rPr>
            <a:t>Im Gegensatz zum stark qualitativen intuitiven Ansatz basiert der formale Ansatz stark auf dem Einsatz von computergestützten Modellen und Prozessen. Der Schwerpunkt liegt oft weniger stark auf der Erweiterung der individuellen Sichtweisen handelnder Personen, sondern mehr auf dem Eingrenzen der Unsicherheit. Oft werden ein „Best case" und ein „Worst case" entwickelt, die den Rahmen für mögliche Entwicklungen bieten. Es besteht dabei eine Tendenz, den „Base case", also die als wahrscheinlich angesehene Entwicklung in der Mitte zwischen den beiden Extremen anzusiedeln, wodurch die Szenario-Analyse im Ergebnis häufig sehr ähnlich der traditionellen Prognose ist.</a:t>
          </a:r>
        </a:p>
        <a:p>
          <a:r>
            <a:rPr lang="de-CH">
              <a:effectLst/>
            </a:rPr>
            <a:t>Die folgenden Schritte beschreiben das umfangreiche Vorgehen zur Erstellung von formalen Szenarien unter Verwendung computergestützter Simulationen. Für viele Zwecke ist es ausreichend oder sogar besser, die Formalität und die Komplexität des Prozesses zu reduzieren und intuitiver vorzugehen. Dies entspricht im Wesentlichen den Schritten 1 bis 8, wobei auf die Konstruktion „erzwungener Szenarien" auch verzichtet werden kann.</a:t>
          </a:r>
        </a:p>
        <a:p>
          <a:endParaRPr lang="de-CH">
            <a:effectLst/>
          </a:endParaRPr>
        </a:p>
        <a:p>
          <a:pPr lvl="1"/>
          <a:r>
            <a:rPr lang="de-CH">
              <a:effectLst/>
            </a:rPr>
            <a:t>1. Definition der Sachverhalte, die untersucht werden sollen: Zeitrahmen, Umfang, Entscheidungsvariablen (z.B. Gaspreise im Mittleren Osten über die nächsten fünf Jahre). Betrachtung der Vergangenheit, um zu einem ersten Gefühl für das Maß an Unsicherheit zu gelangen</a:t>
          </a:r>
        </a:p>
        <a:p>
          <a:pPr lvl="1"/>
          <a:endParaRPr lang="de-CH">
            <a:effectLst/>
          </a:endParaRPr>
        </a:p>
        <a:p>
          <a:pPr lvl="1"/>
          <a:r>
            <a:rPr lang="de-CH">
              <a:effectLst/>
            </a:rPr>
            <a:t>2. Identifikation wichtiger Stakeholder / Akteure: sowohl diejenigen, die betroffen sein könnten, als auch diejenigen, die einen signifikanten Einfluss haben könnten. Identifikation ihrer derzeitigen Rollen, Interessen und Machtpositionen.</a:t>
          </a:r>
        </a:p>
        <a:p>
          <a:pPr lvl="1"/>
          <a:endParaRPr lang="de-CH">
            <a:effectLst/>
          </a:endParaRPr>
        </a:p>
        <a:p>
          <a:pPr lvl="1"/>
          <a:r>
            <a:rPr lang="de-CH">
              <a:effectLst/>
            </a:rPr>
            <a:t>3. Erstellung einer Liste von Trends und vorgegebenen Elementen, die einen Einfluss auf die obigen Entscheidungsvariablen haben – jeweils mit einer kurzen Erklärung darüber, warum und wie dieser Einfluss stattfindet. Eine Darstellung in einem Schaubild kann helfen, die Verbindungen und kausalen Beziehungen aufzuzeigen. Eine erste Liste kann zum Brainstorming dienen, bei der näheren Untersuchung potenzieller Auswirkungen, empirischer Belege und der Beziehungen untereinander werden sich ggf. manche Trends als irrelevant oder fragwürdig herausstellen.</a:t>
          </a:r>
        </a:p>
        <a:p>
          <a:pPr lvl="1"/>
          <a:endParaRPr lang="de-CH">
            <a:effectLst/>
          </a:endParaRPr>
        </a:p>
        <a:p>
          <a:pPr lvl="1"/>
          <a:r>
            <a:rPr lang="de-CH">
              <a:effectLst/>
            </a:rPr>
            <a:t>4. Bestimmung der wichtigsten Unsicherheitsfaktoren, deren Art des Eintretens (Realisation) die betrachteten Entscheidungsvariablen deutlich beeinflusst – jeweils mit eine kurzen Erklärung darüber, warum und wie diese Unsicherheiten bedeutsam sind und wie sie miteinander zusammenhängen.</a:t>
          </a:r>
        </a:p>
        <a:p>
          <a:pPr lvl="1"/>
          <a:endParaRPr lang="de-CH">
            <a:effectLst/>
          </a:endParaRPr>
        </a:p>
        <a:p>
          <a:pPr lvl="1"/>
          <a:r>
            <a:rPr lang="de-CH">
              <a:effectLst/>
            </a:rPr>
            <a:t>5. Konstruktion zweier „erzwungener Szenarien": eines, in dem alle Unsicherheitsfaktoren auf positive und eines, in dem alle auf negative Art eintreten. Verbindung dieser mit entsprechenden Trends und vorgegebenen Elementen.</a:t>
          </a:r>
        </a:p>
        <a:p>
          <a:pPr lvl="1"/>
          <a:endParaRPr lang="de-CH">
            <a:effectLst/>
          </a:endParaRPr>
        </a:p>
        <a:p>
          <a:pPr lvl="1"/>
          <a:r>
            <a:rPr lang="de-CH">
              <a:effectLst/>
            </a:rPr>
            <a:t>6. Beurteilung der Konsistenz und Plausibilität dieser künstlichen Szenarien und Identifikation der Inkonsistenzen in Bezug auf Trends und Kombinationen von Ereignissen.</a:t>
          </a:r>
        </a:p>
        <a:p>
          <a:pPr lvl="1"/>
          <a:endParaRPr lang="de-CH">
            <a:effectLst/>
          </a:endParaRPr>
        </a:p>
        <a:p>
          <a:pPr lvl="1"/>
          <a:r>
            <a:rPr lang="de-CH">
              <a:effectLst/>
            </a:rPr>
            <a:t>7. Eliminierung unglaubwürdiger oder unmöglicher Kombinationen und Aufbau neuer, konsistenter Szenarien – Oft ist die Konzentration auf die zwei oder drei wichtigsten Unsicherheitsfaktoren sinnvoll. Diese Szenarien bilden „Lernszenarien".</a:t>
          </a:r>
        </a:p>
        <a:p>
          <a:pPr lvl="1"/>
          <a:endParaRPr lang="de-CH">
            <a:effectLst/>
          </a:endParaRPr>
        </a:p>
        <a:p>
          <a:pPr lvl="1"/>
          <a:r>
            <a:rPr lang="de-CH">
              <a:effectLst/>
            </a:rPr>
            <a:t>8. Beurteilung der überarbeiteten Szenarien mit Blick auf das anzunehmende Verhalten der wichtigen Akteure. Hierbei ist es wichtig, die Szenarien lebhaft und glaubwürdig darzustellen und die erzeugte Welt „von innen heraus" zu betrachten – auch aus der Perspektive der anderen Akteure.</a:t>
          </a:r>
        </a:p>
        <a:p>
          <a:pPr lvl="1"/>
          <a:endParaRPr lang="de-CH">
            <a:effectLst/>
          </a:endParaRPr>
        </a:p>
        <a:p>
          <a:pPr lvl="1"/>
          <a:r>
            <a:rPr lang="de-CH">
              <a:effectLst/>
            </a:rPr>
            <a:t>9. Nach weiterer Überprüfung auf Inkonsistenzen kann versucht werden, bestimmte Interaktionen in einem quantitativen Modell abzubilden. Man betrachtet n Unsicherheitsfaktoren mit je m Realisationen (Bandbreiten von Realisationen oder sogar statistische Verteilungen), wodurch mn Kombinationen entstehen. Die zuvor betrachteten Wechselbeziehungen zwischen den Unsicherheitsfaktoren lassen sich als Korrelationskoeffizienten (in einer Korrelationsmatrix) formulieren. Szenarien können dann als Cluster von hoher Verteilungsdichte im n-dimensionalen Raum betrachtet werden. Cluster-Analyse bzw. Monte-Carlo-Simulationen sind mögliche Verfahren, welche die Konstruktion von Szenarien unterstützen können.</a:t>
          </a:r>
        </a:p>
        <a:p>
          <a:pPr lvl="1"/>
          <a:endParaRPr lang="de-CH">
            <a:effectLst/>
          </a:endParaRPr>
        </a:p>
        <a:p>
          <a:pPr lvl="1"/>
          <a:r>
            <a:rPr lang="de-CH">
              <a:effectLst/>
            </a:rPr>
            <a:t>10. Mit den Ergebnissen der Simulation werden Realisationen der (abhängigen) Entscheidungsvariablen bestimmt, im Beispiel wären dies mögliche Gaspreisentwicklungen. Ein erneutes Durchlaufen der vorigen Schritte führt zu „Entscheidungsszenarien", welche das Endergebnis der Szenario-Analyse darstellen.</a:t>
          </a:r>
        </a:p>
        <a:p>
          <a:pPr lvl="1"/>
          <a:endParaRPr lang="de-CH">
            <a:effectLst/>
          </a:endParaRPr>
        </a:p>
        <a:p>
          <a:endParaRPr lang="de-CH">
            <a:effectLst/>
          </a:endParaRPr>
        </a:p>
        <a:p>
          <a:pPr lvl="0"/>
          <a:endParaRPr lang="de-CH">
            <a:effectLst/>
          </a:endParaRPr>
        </a:p>
        <a:p>
          <a:endParaRPr lang="de-CH">
            <a:effectLst/>
          </a:endParaRPr>
        </a:p>
        <a:p>
          <a:r>
            <a:rPr lang="de-CH" sz="1100" i="1">
              <a:solidFill>
                <a:schemeClr val="tx1"/>
              </a:solidFill>
              <a:effectLst/>
              <a:latin typeface="+mn-lt"/>
              <a:ea typeface="+mn-ea"/>
              <a:cs typeface="+mn-cs"/>
            </a:rPr>
            <a:t>Quelle: www.manager-wiki.com</a:t>
          </a:r>
          <a:endParaRPr lang="de-CH">
            <a:effectLst/>
          </a:endParaRPr>
        </a:p>
        <a:p>
          <a:endParaRPr lang="de-CH" sz="1100"/>
        </a:p>
      </xdr:txBody>
    </xdr:sp>
    <xdr:clientData fPrintsWithSheet="0"/>
  </xdr:oneCellAnchor>
  <xdr:twoCellAnchor editAs="oneCell">
    <xdr:from>
      <xdr:col>4</xdr:col>
      <xdr:colOff>2069700</xdr:colOff>
      <xdr:row>3</xdr:row>
      <xdr:rowOff>81323</xdr:rowOff>
    </xdr:from>
    <xdr:to>
      <xdr:col>6</xdr:col>
      <xdr:colOff>2914650</xdr:colOff>
      <xdr:row>8</xdr:row>
      <xdr:rowOff>180975</xdr:rowOff>
    </xdr:to>
    <xdr:sp macro="" textlink="$C$27">
      <xdr:nvSpPr>
        <xdr:cNvPr id="9" name="Textfeld 14">
          <a:extLst>
            <a:ext uri="{FF2B5EF4-FFF2-40B4-BE49-F238E27FC236}">
              <a16:creationId xmlns:a16="http://schemas.microsoft.com/office/drawing/2014/main" id="{00000000-0008-0000-2000-000009000000}"/>
            </a:ext>
          </a:extLst>
        </xdr:cNvPr>
        <xdr:cNvSpPr txBox="1"/>
      </xdr:nvSpPr>
      <xdr:spPr bwMode="gray">
        <a:xfrm>
          <a:off x="7117950" y="900473"/>
          <a:ext cx="5740800" cy="1052152"/>
        </a:xfrm>
        <a:prstGeom prst="rect">
          <a:avLst/>
        </a:prstGeom>
        <a:noFill/>
      </xdr:spPr>
      <xdr:txBody>
        <a:bodyPr wrap="square" rtlCol="0" anchor="ctr">
          <a:noAutofit/>
        </a:bodyPr>
        <a:lstStyle/>
        <a:p>
          <a:pPr algn="l">
            <a:spcAft>
              <a:spcPts val="0"/>
            </a:spcAft>
          </a:pPr>
          <a:fld id="{36E63370-3271-45C5-8AA8-9A4DE6AF8B58}" type="TxLink">
            <a:rPr lang="en-US" sz="1200" kern="1200">
              <a:solidFill>
                <a:srgbClr val="000000"/>
              </a:solidFill>
              <a:effectLst/>
              <a:latin typeface="Calibri"/>
              <a:ea typeface="Times New Roman"/>
              <a:cs typeface="Times New Roman"/>
            </a:rPr>
            <a:pPr algn="l">
              <a:spcAft>
                <a:spcPts val="0"/>
              </a:spcAft>
            </a:pPr>
            <a:t> </a:t>
          </a:fld>
          <a:endParaRPr lang="de-CH" sz="1200">
            <a:effectLst/>
            <a:latin typeface="Times New Roman"/>
            <a:ea typeface="Times New Roman"/>
          </a:endParaRPr>
        </a:p>
      </xdr:txBody>
    </xdr:sp>
    <xdr:clientData/>
  </xdr:twoCellAnchor>
  <xdr:twoCellAnchor editAs="oneCell">
    <xdr:from>
      <xdr:col>2</xdr:col>
      <xdr:colOff>1387195</xdr:colOff>
      <xdr:row>9</xdr:row>
      <xdr:rowOff>82890</xdr:rowOff>
    </xdr:from>
    <xdr:to>
      <xdr:col>2</xdr:col>
      <xdr:colOff>2347173</xdr:colOff>
      <xdr:row>14</xdr:row>
      <xdr:rowOff>91590</xdr:rowOff>
    </xdr:to>
    <xdr:sp macro="" textlink="' '!A265">
      <xdr:nvSpPr>
        <xdr:cNvPr id="13" name="Ellipse 12">
          <a:extLst>
            <a:ext uri="{FF2B5EF4-FFF2-40B4-BE49-F238E27FC236}">
              <a16:creationId xmlns:a16="http://schemas.microsoft.com/office/drawing/2014/main" id="{00000000-0008-0000-2000-00000D000000}"/>
            </a:ext>
          </a:extLst>
        </xdr:cNvPr>
        <xdr:cNvSpPr>
          <a:spLocks noChangeAspect="1"/>
        </xdr:cNvSpPr>
      </xdr:nvSpPr>
      <xdr:spPr bwMode="gray">
        <a:xfrm>
          <a:off x="2092045" y="2045040"/>
          <a:ext cx="959978" cy="961200"/>
        </a:xfrm>
        <a:prstGeom prst="ellipse">
          <a:avLst/>
        </a:prstGeom>
        <a:gradFill flip="none" rotWithShape="1">
          <a:gsLst>
            <a:gs pos="0">
              <a:schemeClr val="accent1"/>
            </a:gs>
            <a:gs pos="100000">
              <a:schemeClr val="accent1">
                <a:lumMod val="50000"/>
              </a:schemeClr>
            </a:gs>
          </a:gsLst>
          <a:lin ang="2700000" scaled="1"/>
          <a:tileRect/>
        </a:gradFill>
        <a:ln w="12700">
          <a:solidFill>
            <a:srgbClr val="FFFFFF"/>
          </a:solidFill>
          <a:round/>
          <a:headEnd/>
          <a:tailEnd/>
        </a:ln>
        <a:effectLst>
          <a:outerShdw blurRad="127000" dist="63500" dir="2700000" algn="tl" rotWithShape="0">
            <a:prstClr val="black">
              <a:alpha val="40000"/>
            </a:prstClr>
          </a:outerShdw>
        </a:effectLst>
      </xdr:spPr>
      <xdr:txBody>
        <a:bodyPr wrap="square" lIns="0" tIns="0" rIns="0" bIns="0" rtlCol="0" anchor="ctr"/>
        <a:lstStyle/>
        <a:p>
          <a:pPr algn="ctr">
            <a:spcAft>
              <a:spcPts val="0"/>
            </a:spcAft>
          </a:pPr>
          <a:fld id="{68DF777C-7C13-4AC5-8D4E-AEBC65A261A2}" type="TxLink">
            <a:rPr lang="en-US" sz="1400" kern="1200">
              <a:solidFill>
                <a:srgbClr val="FFFFFF"/>
              </a:solidFill>
              <a:effectLst/>
              <a:latin typeface="Calibri"/>
              <a:ea typeface="Times New Roman"/>
              <a:cs typeface="Times New Roman"/>
            </a:rPr>
            <a:pPr algn="ctr">
              <a:spcAft>
                <a:spcPts val="0"/>
              </a:spcAft>
            </a:pPr>
            <a:t>Situation actuelle</a:t>
          </a:fld>
          <a:endParaRPr lang="de-CH" sz="1200">
            <a:effectLst/>
            <a:latin typeface="Times New Roman"/>
            <a:ea typeface="Times New Roman"/>
          </a:endParaRPr>
        </a:p>
      </xdr:txBody>
    </xdr:sp>
    <xdr:clientData/>
  </xdr:twoCellAnchor>
  <xdr:twoCellAnchor editAs="oneCell">
    <xdr:from>
      <xdr:col>2</xdr:col>
      <xdr:colOff>2460982</xdr:colOff>
      <xdr:row>4</xdr:row>
      <xdr:rowOff>142723</xdr:rowOff>
    </xdr:from>
    <xdr:to>
      <xdr:col>4</xdr:col>
      <xdr:colOff>1244657</xdr:colOff>
      <xdr:row>10</xdr:row>
      <xdr:rowOff>17964</xdr:rowOff>
    </xdr:to>
    <xdr:sp macro="" textlink="">
      <xdr:nvSpPr>
        <xdr:cNvPr id="15" name="Freihandform 14">
          <a:extLst>
            <a:ext uri="{FF2B5EF4-FFF2-40B4-BE49-F238E27FC236}">
              <a16:creationId xmlns:a16="http://schemas.microsoft.com/office/drawing/2014/main" id="{00000000-0008-0000-2000-00000F000000}"/>
            </a:ext>
          </a:extLst>
        </xdr:cNvPr>
        <xdr:cNvSpPr/>
      </xdr:nvSpPr>
      <xdr:spPr bwMode="gray">
        <a:xfrm>
          <a:off x="3165832" y="1152373"/>
          <a:ext cx="3127075" cy="1018241"/>
        </a:xfrm>
        <a:custGeom>
          <a:avLst/>
          <a:gdLst>
            <a:gd name="connsiteX0" fmla="*/ 3390900 w 3390900"/>
            <a:gd name="connsiteY0" fmla="*/ 571500 h 1013460"/>
            <a:gd name="connsiteX1" fmla="*/ 0 w 3390900"/>
            <a:gd name="connsiteY1" fmla="*/ 1013460 h 1013460"/>
            <a:gd name="connsiteX2" fmla="*/ 3246120 w 3390900"/>
            <a:gd name="connsiteY2" fmla="*/ 0 h 1013460"/>
            <a:gd name="connsiteX3" fmla="*/ 3390900 w 3390900"/>
            <a:gd name="connsiteY3" fmla="*/ 571500 h 1013460"/>
            <a:gd name="connsiteX0" fmla="*/ 3390900 w 3390900"/>
            <a:gd name="connsiteY0" fmla="*/ 677860 h 1119820"/>
            <a:gd name="connsiteX1" fmla="*/ 0 w 3390900"/>
            <a:gd name="connsiteY1" fmla="*/ 1119820 h 1119820"/>
            <a:gd name="connsiteX2" fmla="*/ 3201888 w 3390900"/>
            <a:gd name="connsiteY2" fmla="*/ 0 h 1119820"/>
            <a:gd name="connsiteX3" fmla="*/ 3390900 w 3390900"/>
            <a:gd name="connsiteY3" fmla="*/ 677860 h 1119820"/>
          </a:gdLst>
          <a:ahLst/>
          <a:cxnLst>
            <a:cxn ang="0">
              <a:pos x="connsiteX0" y="connsiteY0"/>
            </a:cxn>
            <a:cxn ang="0">
              <a:pos x="connsiteX1" y="connsiteY1"/>
            </a:cxn>
            <a:cxn ang="0">
              <a:pos x="connsiteX2" y="connsiteY2"/>
            </a:cxn>
            <a:cxn ang="0">
              <a:pos x="connsiteX3" y="connsiteY3"/>
            </a:cxn>
          </a:cxnLst>
          <a:rect l="l" t="t" r="r" b="b"/>
          <a:pathLst>
            <a:path w="3390900" h="1119820">
              <a:moveTo>
                <a:pt x="3390900" y="677860"/>
              </a:moveTo>
              <a:lnTo>
                <a:pt x="0" y="1119820"/>
              </a:lnTo>
              <a:lnTo>
                <a:pt x="3201888" y="0"/>
              </a:lnTo>
              <a:lnTo>
                <a:pt x="3390900" y="677860"/>
              </a:lnTo>
              <a:close/>
            </a:path>
          </a:pathLst>
        </a:custGeom>
        <a:gradFill flip="none" rotWithShape="1">
          <a:gsLst>
            <a:gs pos="0">
              <a:srgbClr val="AFAFAF">
                <a:alpha val="10000"/>
              </a:srgbClr>
            </a:gs>
            <a:gs pos="100000">
              <a:srgbClr val="AFAFAF"/>
            </a:gs>
          </a:gsLst>
          <a:lin ang="0" scaled="1"/>
          <a:tileRect/>
        </a:gradFill>
        <a:ln w="12700">
          <a:noFill/>
          <a:round/>
          <a:headEnd/>
          <a:tailEnd/>
        </a:ln>
      </xdr:spPr>
      <xdr:txBody>
        <a:bodyPr wrap="square" rtlCol="0" anchor="ctr"/>
        <a:lstStyle/>
        <a:p>
          <a:pPr>
            <a:lnSpc>
              <a:spcPct val="115000"/>
            </a:lnSpc>
            <a:spcAft>
              <a:spcPts val="1000"/>
            </a:spcAft>
          </a:pPr>
          <a:r>
            <a:rPr lang="de-CH" sz="1100">
              <a:effectLst/>
              <a:latin typeface="Calibri"/>
              <a:ea typeface="Times New Roman"/>
              <a:cs typeface="Times New Roman"/>
            </a:rPr>
            <a:t> </a:t>
          </a:r>
        </a:p>
      </xdr:txBody>
    </xdr:sp>
    <xdr:clientData/>
  </xdr:twoCellAnchor>
  <xdr:twoCellAnchor editAs="oneCell">
    <xdr:from>
      <xdr:col>2</xdr:col>
      <xdr:colOff>2347173</xdr:colOff>
      <xdr:row>13</xdr:row>
      <xdr:rowOff>140159</xdr:rowOff>
    </xdr:from>
    <xdr:to>
      <xdr:col>4</xdr:col>
      <xdr:colOff>1195903</xdr:colOff>
      <xdr:row>19</xdr:row>
      <xdr:rowOff>167929</xdr:rowOff>
    </xdr:to>
    <xdr:sp macro="" textlink="">
      <xdr:nvSpPr>
        <xdr:cNvPr id="16" name="Freihandform 15">
          <a:extLst>
            <a:ext uri="{FF2B5EF4-FFF2-40B4-BE49-F238E27FC236}">
              <a16:creationId xmlns:a16="http://schemas.microsoft.com/office/drawing/2014/main" id="{00000000-0008-0000-2000-000010000000}"/>
            </a:ext>
          </a:extLst>
        </xdr:cNvPr>
        <xdr:cNvSpPr/>
      </xdr:nvSpPr>
      <xdr:spPr bwMode="gray">
        <a:xfrm>
          <a:off x="3052023" y="2864309"/>
          <a:ext cx="3192130" cy="1170770"/>
        </a:xfrm>
        <a:custGeom>
          <a:avLst/>
          <a:gdLst>
            <a:gd name="connsiteX0" fmla="*/ 3390900 w 3390900"/>
            <a:gd name="connsiteY0" fmla="*/ 571500 h 1013460"/>
            <a:gd name="connsiteX1" fmla="*/ 0 w 3390900"/>
            <a:gd name="connsiteY1" fmla="*/ 1013460 h 1013460"/>
            <a:gd name="connsiteX2" fmla="*/ 3246120 w 3390900"/>
            <a:gd name="connsiteY2" fmla="*/ 0 h 1013460"/>
            <a:gd name="connsiteX3" fmla="*/ 3390900 w 3390900"/>
            <a:gd name="connsiteY3" fmla="*/ 571500 h 1013460"/>
            <a:gd name="connsiteX0" fmla="*/ 3422868 w 3422868"/>
            <a:gd name="connsiteY0" fmla="*/ 571500 h 1198662"/>
            <a:gd name="connsiteX1" fmla="*/ 0 w 3422868"/>
            <a:gd name="connsiteY1" fmla="*/ 1198662 h 1198662"/>
            <a:gd name="connsiteX2" fmla="*/ 3278088 w 3422868"/>
            <a:gd name="connsiteY2" fmla="*/ 0 h 1198662"/>
            <a:gd name="connsiteX3" fmla="*/ 3422868 w 3422868"/>
            <a:gd name="connsiteY3" fmla="*/ 571500 h 1198662"/>
            <a:gd name="connsiteX0" fmla="*/ 3422868 w 3422868"/>
            <a:gd name="connsiteY0" fmla="*/ 858738 h 1485900"/>
            <a:gd name="connsiteX1" fmla="*/ 0 w 3422868"/>
            <a:gd name="connsiteY1" fmla="*/ 1485900 h 1485900"/>
            <a:gd name="connsiteX2" fmla="*/ 3422868 w 3422868"/>
            <a:gd name="connsiteY2" fmla="*/ 0 h 1485900"/>
            <a:gd name="connsiteX3" fmla="*/ 3422868 w 3422868"/>
            <a:gd name="connsiteY3" fmla="*/ 858738 h 1485900"/>
            <a:gd name="connsiteX0" fmla="*/ 3461444 w 3461444"/>
            <a:gd name="connsiteY0" fmla="*/ 770750 h 1485900"/>
            <a:gd name="connsiteX1" fmla="*/ 0 w 3461444"/>
            <a:gd name="connsiteY1" fmla="*/ 1485900 h 1485900"/>
            <a:gd name="connsiteX2" fmla="*/ 3422868 w 3461444"/>
            <a:gd name="connsiteY2" fmla="*/ 0 h 1485900"/>
            <a:gd name="connsiteX3" fmla="*/ 3461444 w 3461444"/>
            <a:gd name="connsiteY3" fmla="*/ 770750 h 1485900"/>
            <a:gd name="connsiteX0" fmla="*/ 3461444 w 3461444"/>
            <a:gd name="connsiteY0" fmla="*/ 1509345 h 1509345"/>
            <a:gd name="connsiteX1" fmla="*/ 0 w 3461444"/>
            <a:gd name="connsiteY1" fmla="*/ 0 h 1509345"/>
            <a:gd name="connsiteX2" fmla="*/ 3422868 w 3461444"/>
            <a:gd name="connsiteY2" fmla="*/ 738595 h 1509345"/>
            <a:gd name="connsiteX3" fmla="*/ 3461444 w 3461444"/>
            <a:gd name="connsiteY3" fmla="*/ 1509345 h 1509345"/>
            <a:gd name="connsiteX0" fmla="*/ 3461444 w 3461444"/>
            <a:gd name="connsiteY0" fmla="*/ 1509345 h 1509345"/>
            <a:gd name="connsiteX1" fmla="*/ 0 w 3461444"/>
            <a:gd name="connsiteY1" fmla="*/ 0 h 1509345"/>
            <a:gd name="connsiteX2" fmla="*/ 3461444 w 3461444"/>
            <a:gd name="connsiteY2" fmla="*/ 745739 h 1509345"/>
            <a:gd name="connsiteX3" fmla="*/ 3461444 w 3461444"/>
            <a:gd name="connsiteY3" fmla="*/ 1509345 h 1509345"/>
            <a:gd name="connsiteX0" fmla="*/ 3461444 w 3461444"/>
            <a:gd name="connsiteY0" fmla="*/ 1287565 h 1287565"/>
            <a:gd name="connsiteX1" fmla="*/ 0 w 3461444"/>
            <a:gd name="connsiteY1" fmla="*/ 0 h 1287565"/>
            <a:gd name="connsiteX2" fmla="*/ 3461444 w 3461444"/>
            <a:gd name="connsiteY2" fmla="*/ 523959 h 1287565"/>
            <a:gd name="connsiteX3" fmla="*/ 3461444 w 3461444"/>
            <a:gd name="connsiteY3" fmla="*/ 1287565 h 1287565"/>
          </a:gdLst>
          <a:ahLst/>
          <a:cxnLst>
            <a:cxn ang="0">
              <a:pos x="connsiteX0" y="connsiteY0"/>
            </a:cxn>
            <a:cxn ang="0">
              <a:pos x="connsiteX1" y="connsiteY1"/>
            </a:cxn>
            <a:cxn ang="0">
              <a:pos x="connsiteX2" y="connsiteY2"/>
            </a:cxn>
            <a:cxn ang="0">
              <a:pos x="connsiteX3" y="connsiteY3"/>
            </a:cxn>
          </a:cxnLst>
          <a:rect l="l" t="t" r="r" b="b"/>
          <a:pathLst>
            <a:path w="3461444" h="1287565">
              <a:moveTo>
                <a:pt x="3461444" y="1287565"/>
              </a:moveTo>
              <a:lnTo>
                <a:pt x="0" y="0"/>
              </a:lnTo>
              <a:lnTo>
                <a:pt x="3461444" y="523959"/>
              </a:lnTo>
              <a:lnTo>
                <a:pt x="3461444" y="1287565"/>
              </a:lnTo>
              <a:close/>
            </a:path>
          </a:pathLst>
        </a:custGeom>
        <a:gradFill flip="none" rotWithShape="1">
          <a:gsLst>
            <a:gs pos="0">
              <a:srgbClr val="AFAFAF">
                <a:alpha val="10000"/>
              </a:srgbClr>
            </a:gs>
            <a:gs pos="100000">
              <a:srgbClr val="AFAFAF"/>
            </a:gs>
          </a:gsLst>
          <a:lin ang="0" scaled="1"/>
          <a:tileRect/>
        </a:gradFill>
        <a:ln w="12700">
          <a:noFill/>
          <a:round/>
          <a:headEnd/>
          <a:tailEnd/>
        </a:ln>
      </xdr:spPr>
      <xdr:txBody>
        <a:bodyPr wrap="square" rtlCol="0" anchor="ctr"/>
        <a:lstStyle/>
        <a:p>
          <a:pPr>
            <a:lnSpc>
              <a:spcPct val="115000"/>
            </a:lnSpc>
            <a:spcAft>
              <a:spcPts val="1000"/>
            </a:spcAft>
          </a:pPr>
          <a:r>
            <a:rPr lang="de-CH" sz="1100">
              <a:effectLst/>
              <a:latin typeface="Calibri"/>
              <a:ea typeface="Times New Roman"/>
              <a:cs typeface="Times New Roman"/>
            </a:rPr>
            <a:t> </a:t>
          </a:r>
        </a:p>
      </xdr:txBody>
    </xdr:sp>
    <xdr:clientData/>
  </xdr:twoCellAnchor>
  <xdr:twoCellAnchor editAs="oneCell">
    <xdr:from>
      <xdr:col>4</xdr:col>
      <xdr:colOff>986022</xdr:colOff>
      <xdr:row>3</xdr:row>
      <xdr:rowOff>160528</xdr:rowOff>
    </xdr:from>
    <xdr:to>
      <xdr:col>4</xdr:col>
      <xdr:colOff>1828422</xdr:colOff>
      <xdr:row>8</xdr:row>
      <xdr:rowOff>50634</xdr:rowOff>
    </xdr:to>
    <xdr:sp macro="" textlink="">
      <xdr:nvSpPr>
        <xdr:cNvPr id="17" name="Ellipse 16">
          <a:extLst>
            <a:ext uri="{FF2B5EF4-FFF2-40B4-BE49-F238E27FC236}">
              <a16:creationId xmlns:a16="http://schemas.microsoft.com/office/drawing/2014/main" id="{00000000-0008-0000-2000-000011000000}"/>
            </a:ext>
          </a:extLst>
        </xdr:cNvPr>
        <xdr:cNvSpPr>
          <a:spLocks noChangeAspect="1"/>
        </xdr:cNvSpPr>
      </xdr:nvSpPr>
      <xdr:spPr bwMode="gray">
        <a:xfrm>
          <a:off x="6034272" y="979678"/>
          <a:ext cx="842400" cy="842606"/>
        </a:xfrm>
        <a:prstGeom prst="ellipse">
          <a:avLst/>
        </a:prstGeom>
        <a:gradFill flip="none" rotWithShape="1">
          <a:gsLst>
            <a:gs pos="0">
              <a:schemeClr val="accent1"/>
            </a:gs>
            <a:gs pos="100000">
              <a:schemeClr val="accent1">
                <a:lumMod val="50000"/>
              </a:schemeClr>
            </a:gs>
          </a:gsLst>
          <a:lin ang="2700000" scaled="1"/>
          <a:tileRect/>
        </a:gradFill>
        <a:ln w="12700">
          <a:solidFill>
            <a:srgbClr val="FFFFFF"/>
          </a:solidFill>
          <a:round/>
          <a:headEnd/>
          <a:tailEnd/>
        </a:ln>
        <a:effectLst>
          <a:outerShdw blurRad="127000" dist="63500" dir="2700000" algn="tl" rotWithShape="0">
            <a:prstClr val="black">
              <a:alpha val="40000"/>
            </a:prstClr>
          </a:outerShdw>
        </a:effectLst>
      </xdr:spPr>
      <xdr:txBody>
        <a:bodyPr wrap="square" rtlCol="0" anchor="ctr"/>
        <a:lstStyle/>
        <a:p>
          <a:pPr algn="ctr">
            <a:spcAft>
              <a:spcPts val="0"/>
            </a:spcAft>
          </a:pPr>
          <a:r>
            <a:rPr lang="en-US" sz="3200" b="1" kern="1200">
              <a:solidFill>
                <a:srgbClr val="FFFFFF"/>
              </a:solidFill>
              <a:effectLst>
                <a:outerShdw blurRad="63500" dist="50800" dir="13500000" sx="0" sy="0">
                  <a:srgbClr val="000000">
                    <a:alpha val="50000"/>
                  </a:srgbClr>
                </a:outerShdw>
              </a:effectLst>
              <a:latin typeface="Calibri"/>
              <a:ea typeface="Times New Roman"/>
              <a:cs typeface="Times New Roman"/>
            </a:rPr>
            <a:t>1</a:t>
          </a:r>
          <a:endParaRPr lang="de-CH" sz="1200">
            <a:effectLst/>
            <a:latin typeface="Times New Roman"/>
            <a:ea typeface="Times New Roman"/>
          </a:endParaRPr>
        </a:p>
      </xdr:txBody>
    </xdr:sp>
    <xdr:clientData/>
  </xdr:twoCellAnchor>
  <xdr:twoCellAnchor editAs="oneCell">
    <xdr:from>
      <xdr:col>4</xdr:col>
      <xdr:colOff>986022</xdr:colOff>
      <xdr:row>15</xdr:row>
      <xdr:rowOff>161029</xdr:rowOff>
    </xdr:from>
    <xdr:to>
      <xdr:col>4</xdr:col>
      <xdr:colOff>1828422</xdr:colOff>
      <xdr:row>20</xdr:row>
      <xdr:rowOff>51135</xdr:rowOff>
    </xdr:to>
    <xdr:sp macro="" textlink="">
      <xdr:nvSpPr>
        <xdr:cNvPr id="18" name="Ellipse 17">
          <a:extLst>
            <a:ext uri="{FF2B5EF4-FFF2-40B4-BE49-F238E27FC236}">
              <a16:creationId xmlns:a16="http://schemas.microsoft.com/office/drawing/2014/main" id="{00000000-0008-0000-2000-000012000000}"/>
            </a:ext>
          </a:extLst>
        </xdr:cNvPr>
        <xdr:cNvSpPr>
          <a:spLocks noChangeAspect="1"/>
        </xdr:cNvSpPr>
      </xdr:nvSpPr>
      <xdr:spPr bwMode="gray">
        <a:xfrm>
          <a:off x="6034272" y="3266179"/>
          <a:ext cx="842400" cy="842606"/>
        </a:xfrm>
        <a:prstGeom prst="ellipse">
          <a:avLst/>
        </a:prstGeom>
        <a:gradFill flip="none" rotWithShape="1">
          <a:gsLst>
            <a:gs pos="0">
              <a:schemeClr val="accent1"/>
            </a:gs>
            <a:gs pos="100000">
              <a:schemeClr val="accent1">
                <a:lumMod val="50000"/>
              </a:schemeClr>
            </a:gs>
          </a:gsLst>
          <a:lin ang="2700000" scaled="1"/>
          <a:tileRect/>
        </a:gradFill>
        <a:ln w="12700">
          <a:solidFill>
            <a:srgbClr val="FFFFFF"/>
          </a:solidFill>
          <a:round/>
          <a:headEnd/>
          <a:tailEnd/>
        </a:ln>
        <a:effectLst>
          <a:outerShdw blurRad="127000" dist="63500" dir="2700000" algn="tl" rotWithShape="0">
            <a:prstClr val="black">
              <a:alpha val="40000"/>
            </a:prstClr>
          </a:outerShdw>
        </a:effectLst>
      </xdr:spPr>
      <xdr:txBody>
        <a:bodyPr wrap="square" rtlCol="0" anchor="ctr"/>
        <a:lstStyle/>
        <a:p>
          <a:pPr algn="ctr">
            <a:spcAft>
              <a:spcPts val="0"/>
            </a:spcAft>
          </a:pPr>
          <a:r>
            <a:rPr lang="en-US" sz="3200" b="1" kern="1200">
              <a:solidFill>
                <a:srgbClr val="FFFFFF"/>
              </a:solidFill>
              <a:effectLst>
                <a:outerShdw blurRad="63500" dist="50800" dir="13500000" sx="0" sy="0">
                  <a:srgbClr val="000000">
                    <a:alpha val="50000"/>
                  </a:srgbClr>
                </a:outerShdw>
              </a:effectLst>
              <a:latin typeface="Calibri"/>
              <a:ea typeface="Times New Roman"/>
              <a:cs typeface="Times New Roman"/>
            </a:rPr>
            <a:t>3</a:t>
          </a:r>
          <a:endParaRPr lang="de-CH" sz="1200">
            <a:effectLst/>
            <a:latin typeface="Times New Roman"/>
            <a:ea typeface="Times New Roman"/>
          </a:endParaRPr>
        </a:p>
      </xdr:txBody>
    </xdr:sp>
    <xdr:clientData/>
  </xdr:twoCellAnchor>
  <xdr:twoCellAnchor editAs="oneCell">
    <xdr:from>
      <xdr:col>4</xdr:col>
      <xdr:colOff>986022</xdr:colOff>
      <xdr:row>9</xdr:row>
      <xdr:rowOff>160778</xdr:rowOff>
    </xdr:from>
    <xdr:to>
      <xdr:col>4</xdr:col>
      <xdr:colOff>1828422</xdr:colOff>
      <xdr:row>14</xdr:row>
      <xdr:rowOff>50884</xdr:rowOff>
    </xdr:to>
    <xdr:sp macro="" textlink="">
      <xdr:nvSpPr>
        <xdr:cNvPr id="19" name="Ellipse 18">
          <a:extLst>
            <a:ext uri="{FF2B5EF4-FFF2-40B4-BE49-F238E27FC236}">
              <a16:creationId xmlns:a16="http://schemas.microsoft.com/office/drawing/2014/main" id="{00000000-0008-0000-2000-000013000000}"/>
            </a:ext>
          </a:extLst>
        </xdr:cNvPr>
        <xdr:cNvSpPr>
          <a:spLocks noChangeAspect="1"/>
        </xdr:cNvSpPr>
      </xdr:nvSpPr>
      <xdr:spPr bwMode="gray">
        <a:xfrm>
          <a:off x="6034272" y="2122928"/>
          <a:ext cx="842400" cy="842606"/>
        </a:xfrm>
        <a:prstGeom prst="ellipse">
          <a:avLst/>
        </a:prstGeom>
        <a:gradFill flip="none" rotWithShape="1">
          <a:gsLst>
            <a:gs pos="0">
              <a:schemeClr val="accent1"/>
            </a:gs>
            <a:gs pos="100000">
              <a:schemeClr val="accent1">
                <a:lumMod val="50000"/>
              </a:schemeClr>
            </a:gs>
          </a:gsLst>
          <a:lin ang="2700000" scaled="1"/>
          <a:tileRect/>
        </a:gradFill>
        <a:ln w="12700">
          <a:solidFill>
            <a:srgbClr val="FFFFFF"/>
          </a:solidFill>
          <a:round/>
          <a:headEnd/>
          <a:tailEnd/>
        </a:ln>
        <a:effectLst>
          <a:outerShdw blurRad="127000" dist="63500" dir="2700000" algn="tl" rotWithShape="0">
            <a:prstClr val="black">
              <a:alpha val="40000"/>
            </a:prstClr>
          </a:outerShdw>
        </a:effectLst>
      </xdr:spPr>
      <xdr:txBody>
        <a:bodyPr wrap="square" rtlCol="0" anchor="ctr"/>
        <a:lstStyle/>
        <a:p>
          <a:pPr algn="ctr">
            <a:spcAft>
              <a:spcPts val="0"/>
            </a:spcAft>
          </a:pPr>
          <a:r>
            <a:rPr lang="en-US" sz="3200" b="1" kern="1200">
              <a:solidFill>
                <a:srgbClr val="FFFFFF"/>
              </a:solidFill>
              <a:effectLst>
                <a:outerShdw blurRad="63500" dist="50800" dir="13500000" sx="0" sy="0">
                  <a:srgbClr val="000000">
                    <a:alpha val="50000"/>
                  </a:srgbClr>
                </a:outerShdw>
              </a:effectLst>
              <a:latin typeface="Calibri"/>
              <a:ea typeface="Times New Roman"/>
              <a:cs typeface="Times New Roman"/>
            </a:rPr>
            <a:t>2</a:t>
          </a:r>
          <a:endParaRPr lang="de-CH" sz="1200">
            <a:effectLst/>
            <a:latin typeface="Times New Roman"/>
            <a:ea typeface="Times New Roman"/>
          </a:endParaRPr>
        </a:p>
      </xdr:txBody>
    </xdr:sp>
    <xdr:clientData/>
  </xdr:twoCellAnchor>
  <xdr:twoCellAnchor editAs="oneCell">
    <xdr:from>
      <xdr:col>4</xdr:col>
      <xdr:colOff>2069607</xdr:colOff>
      <xdr:row>9</xdr:row>
      <xdr:rowOff>100556</xdr:rowOff>
    </xdr:from>
    <xdr:to>
      <xdr:col>6</xdr:col>
      <xdr:colOff>2790825</xdr:colOff>
      <xdr:row>15</xdr:row>
      <xdr:rowOff>66675</xdr:rowOff>
    </xdr:to>
    <xdr:sp macro="" textlink="$C$28">
      <xdr:nvSpPr>
        <xdr:cNvPr id="11" name="Textfeld 27">
          <a:extLst>
            <a:ext uri="{FF2B5EF4-FFF2-40B4-BE49-F238E27FC236}">
              <a16:creationId xmlns:a16="http://schemas.microsoft.com/office/drawing/2014/main" id="{00000000-0008-0000-2000-00000B000000}"/>
            </a:ext>
          </a:extLst>
        </xdr:cNvPr>
        <xdr:cNvSpPr txBox="1"/>
      </xdr:nvSpPr>
      <xdr:spPr bwMode="gray">
        <a:xfrm>
          <a:off x="7117857" y="2062706"/>
          <a:ext cx="5617068" cy="1109119"/>
        </a:xfrm>
        <a:prstGeom prst="rect">
          <a:avLst/>
        </a:prstGeom>
        <a:noFill/>
      </xdr:spPr>
      <xdr:txBody>
        <a:bodyPr wrap="square" rtlCol="0" anchor="ctr">
          <a:noAutofit/>
        </a:bodyPr>
        <a:lstStyle/>
        <a:p>
          <a:pPr algn="l">
            <a:spcAft>
              <a:spcPts val="0"/>
            </a:spcAft>
          </a:pPr>
          <a:fld id="{A702E5D1-8792-4203-BABA-150ECE4D268E}" type="TxLink">
            <a:rPr lang="en-US" sz="1200" kern="1200">
              <a:solidFill>
                <a:srgbClr val="000000"/>
              </a:solidFill>
              <a:effectLst/>
              <a:latin typeface="Calibri"/>
              <a:ea typeface="Times New Roman"/>
              <a:cs typeface="Times New Roman"/>
            </a:rPr>
            <a:pPr algn="l">
              <a:spcAft>
                <a:spcPts val="0"/>
              </a:spcAft>
            </a:pPr>
            <a:t> </a:t>
          </a:fld>
          <a:endParaRPr lang="de-CH" sz="1200">
            <a:effectLst/>
            <a:latin typeface="Times New Roman"/>
            <a:ea typeface="Times New Roman"/>
          </a:endParaRPr>
        </a:p>
      </xdr:txBody>
    </xdr:sp>
    <xdr:clientData/>
  </xdr:twoCellAnchor>
  <xdr:twoCellAnchor editAs="oneCell">
    <xdr:from>
      <xdr:col>4</xdr:col>
      <xdr:colOff>2069020</xdr:colOff>
      <xdr:row>15</xdr:row>
      <xdr:rowOff>171758</xdr:rowOff>
    </xdr:from>
    <xdr:to>
      <xdr:col>6</xdr:col>
      <xdr:colOff>2857499</xdr:colOff>
      <xdr:row>20</xdr:row>
      <xdr:rowOff>142875</xdr:rowOff>
    </xdr:to>
    <xdr:sp macro="" textlink="$C$29">
      <xdr:nvSpPr>
        <xdr:cNvPr id="12" name="Textfeld 28">
          <a:extLst>
            <a:ext uri="{FF2B5EF4-FFF2-40B4-BE49-F238E27FC236}">
              <a16:creationId xmlns:a16="http://schemas.microsoft.com/office/drawing/2014/main" id="{00000000-0008-0000-2000-00000C000000}"/>
            </a:ext>
          </a:extLst>
        </xdr:cNvPr>
        <xdr:cNvSpPr txBox="1"/>
      </xdr:nvSpPr>
      <xdr:spPr bwMode="gray">
        <a:xfrm>
          <a:off x="7117270" y="3276908"/>
          <a:ext cx="5684329" cy="923617"/>
        </a:xfrm>
        <a:prstGeom prst="rect">
          <a:avLst/>
        </a:prstGeom>
        <a:noFill/>
      </xdr:spPr>
      <xdr:txBody>
        <a:bodyPr wrap="square" rtlCol="0" anchor="ctr">
          <a:noAutofit/>
        </a:bodyPr>
        <a:lstStyle/>
        <a:p>
          <a:pPr algn="l">
            <a:spcAft>
              <a:spcPts val="0"/>
            </a:spcAft>
          </a:pPr>
          <a:fld id="{1F033205-2A0F-4DF6-909A-4488524A6540}" type="TxLink">
            <a:rPr lang="en-US" sz="1200" kern="1200">
              <a:solidFill>
                <a:srgbClr val="000000"/>
              </a:solidFill>
              <a:effectLst/>
              <a:latin typeface="Calibri"/>
              <a:ea typeface="Times New Roman"/>
              <a:cs typeface="Times New Roman"/>
            </a:rPr>
            <a:pPr algn="l">
              <a:spcAft>
                <a:spcPts val="0"/>
              </a:spcAft>
            </a:pPr>
            <a:t> </a:t>
          </a:fld>
          <a:endParaRPr lang="de-CH" sz="1200">
            <a:effectLst/>
            <a:latin typeface="Times New Roman"/>
            <a:ea typeface="Times New Roman"/>
          </a:endParaRPr>
        </a:p>
      </xdr:txBody>
    </xdr:sp>
    <xdr:clientData/>
  </xdr:twoCellAnchor>
  <xdr:twoCellAnchor editAs="oneCell">
    <xdr:from>
      <xdr:col>2</xdr:col>
      <xdr:colOff>38482</xdr:colOff>
      <xdr:row>10</xdr:row>
      <xdr:rowOff>4035</xdr:rowOff>
    </xdr:from>
    <xdr:to>
      <xdr:col>2</xdr:col>
      <xdr:colOff>1070582</xdr:colOff>
      <xdr:row>13</xdr:row>
      <xdr:rowOff>125792</xdr:rowOff>
    </xdr:to>
    <xdr:sp macro="" textlink="' '!A264">
      <xdr:nvSpPr>
        <xdr:cNvPr id="24" name="Richtungspfeil 23">
          <a:extLst>
            <a:ext uri="{FF2B5EF4-FFF2-40B4-BE49-F238E27FC236}">
              <a16:creationId xmlns:a16="http://schemas.microsoft.com/office/drawing/2014/main" id="{00000000-0008-0000-2000-000018000000}"/>
            </a:ext>
          </a:extLst>
        </xdr:cNvPr>
        <xdr:cNvSpPr/>
      </xdr:nvSpPr>
      <xdr:spPr>
        <a:xfrm>
          <a:off x="743332" y="2156685"/>
          <a:ext cx="1032100" cy="693257"/>
        </a:xfrm>
        <a:prstGeom prst="homePlate">
          <a:avLst/>
        </a:prstGeom>
        <a:gradFill flip="none" rotWithShape="1">
          <a:gsLst>
            <a:gs pos="0">
              <a:schemeClr val="accent1"/>
            </a:gs>
            <a:gs pos="100000">
              <a:schemeClr val="accent1">
                <a:lumMod val="50000"/>
              </a:schemeClr>
            </a:gs>
          </a:gsLst>
          <a:lin ang="2700000" scaled="1"/>
          <a:tileRect/>
        </a:gradFill>
        <a:ln w="12700">
          <a:solidFill>
            <a:srgbClr val="FFFFFF"/>
          </a:solidFill>
          <a:round/>
          <a:headEnd/>
          <a:tailEnd/>
        </a:ln>
        <a:effectLst>
          <a:outerShdw blurRad="127000" dist="63500" dir="2700000" algn="tl" rotWithShape="0">
            <a:prstClr val="black">
              <a:alpha val="40000"/>
            </a:prstClr>
          </a:outerShdw>
        </a:effectLst>
      </xdr:spPr>
      <xdr:txBody>
        <a:bodyPr wrap="square" lIns="0" tIns="0" rIns="0" bIns="0" rtlCol="0" anchor="ctr"/>
        <a:lstStyle/>
        <a:p>
          <a:pPr marL="0" indent="0" algn="ctr">
            <a:spcAft>
              <a:spcPts val="0"/>
            </a:spcAft>
          </a:pPr>
          <a:fld id="{D3116E96-A47D-492B-BD5D-61B071153BC3}" type="TxLink">
            <a:rPr lang="de-CH" sz="1400" kern="1200">
              <a:solidFill>
                <a:srgbClr val="FFFFFF"/>
              </a:solidFill>
              <a:effectLst/>
              <a:latin typeface="Calibri"/>
              <a:ea typeface="Times New Roman"/>
              <a:cs typeface="Times New Roman"/>
            </a:rPr>
            <a:pPr marL="0" indent="0" algn="ctr">
              <a:spcAft>
                <a:spcPts val="0"/>
              </a:spcAft>
            </a:pPr>
            <a:t>Données empiriques</a:t>
          </a:fld>
          <a:endParaRPr lang="de-CH" sz="1400" kern="1200">
            <a:solidFill>
              <a:srgbClr val="FFFFFF"/>
            </a:solidFill>
            <a:effectLst/>
            <a:latin typeface="Calibri"/>
            <a:ea typeface="Times New Roman"/>
            <a:cs typeface="Times New Roman"/>
          </a:endParaRPr>
        </a:p>
      </xdr:txBody>
    </xdr:sp>
    <xdr:clientData/>
  </xdr:twoCellAnchor>
  <xdr:twoCellAnchor editAs="oneCell">
    <xdr:from>
      <xdr:col>2</xdr:col>
      <xdr:colOff>67971</xdr:colOff>
      <xdr:row>21</xdr:row>
      <xdr:rowOff>139505</xdr:rowOff>
    </xdr:from>
    <xdr:to>
      <xdr:col>6</xdr:col>
      <xdr:colOff>3028950</xdr:colOff>
      <xdr:row>21</xdr:row>
      <xdr:rowOff>152953</xdr:rowOff>
    </xdr:to>
    <xdr:cxnSp macro="">
      <xdr:nvCxnSpPr>
        <xdr:cNvPr id="26" name="Gerade Verbindung mit Pfeil 25">
          <a:extLst>
            <a:ext uri="{FF2B5EF4-FFF2-40B4-BE49-F238E27FC236}">
              <a16:creationId xmlns:a16="http://schemas.microsoft.com/office/drawing/2014/main" id="{00000000-0008-0000-2000-00001A000000}"/>
            </a:ext>
          </a:extLst>
        </xdr:cNvPr>
        <xdr:cNvCxnSpPr/>
      </xdr:nvCxnSpPr>
      <xdr:spPr>
        <a:xfrm flipV="1">
          <a:off x="772821" y="4387655"/>
          <a:ext cx="12200229" cy="13448"/>
        </a:xfrm>
        <a:prstGeom prst="straightConnector1">
          <a:avLst/>
        </a:prstGeom>
        <a:ln>
          <a:tailEnd type="arrow"/>
        </a:ln>
      </xdr:spPr>
      <xdr:style>
        <a:lnRef idx="2">
          <a:schemeClr val="accent1"/>
        </a:lnRef>
        <a:fillRef idx="0">
          <a:schemeClr val="accent1"/>
        </a:fillRef>
        <a:effectRef idx="1">
          <a:schemeClr val="accent1"/>
        </a:effectRef>
        <a:fontRef idx="minor">
          <a:schemeClr val="tx1"/>
        </a:fontRef>
      </xdr:style>
    </xdr:cxnSp>
    <xdr:clientData/>
  </xdr:twoCellAnchor>
  <xdr:oneCellAnchor>
    <xdr:from>
      <xdr:col>2</xdr:col>
      <xdr:colOff>76765</xdr:colOff>
      <xdr:row>21</xdr:row>
      <xdr:rowOff>152939</xdr:rowOff>
    </xdr:from>
    <xdr:ext cx="593111" cy="311496"/>
    <xdr:sp macro="" textlink="' '!A266">
      <xdr:nvSpPr>
        <xdr:cNvPr id="27" name="Textfeld 26">
          <a:extLst>
            <a:ext uri="{FF2B5EF4-FFF2-40B4-BE49-F238E27FC236}">
              <a16:creationId xmlns:a16="http://schemas.microsoft.com/office/drawing/2014/main" id="{00000000-0008-0000-2000-00001B000000}"/>
            </a:ext>
          </a:extLst>
        </xdr:cNvPr>
        <xdr:cNvSpPr txBox="1"/>
      </xdr:nvSpPr>
      <xdr:spPr>
        <a:xfrm>
          <a:off x="845115" y="4426489"/>
          <a:ext cx="593111"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77D995C3-666F-457B-8ACA-83662FA0DAE8}" type="TxLink">
            <a:rPr lang="de-CH" sz="1400"/>
            <a:pPr/>
            <a:t>Passé</a:t>
          </a:fld>
          <a:endParaRPr lang="de-CH" sz="1400"/>
        </a:p>
      </xdr:txBody>
    </xdr:sp>
    <xdr:clientData/>
  </xdr:oneCellAnchor>
  <xdr:oneCellAnchor>
    <xdr:from>
      <xdr:col>2</xdr:col>
      <xdr:colOff>1445600</xdr:colOff>
      <xdr:row>21</xdr:row>
      <xdr:rowOff>152939</xdr:rowOff>
    </xdr:from>
    <xdr:ext cx="743280" cy="311496"/>
    <xdr:sp macro="" textlink="' '!A267">
      <xdr:nvSpPr>
        <xdr:cNvPr id="32" name="Textfeld 31">
          <a:extLst>
            <a:ext uri="{FF2B5EF4-FFF2-40B4-BE49-F238E27FC236}">
              <a16:creationId xmlns:a16="http://schemas.microsoft.com/office/drawing/2014/main" id="{00000000-0008-0000-2000-000020000000}"/>
            </a:ext>
          </a:extLst>
        </xdr:cNvPr>
        <xdr:cNvSpPr txBox="1"/>
      </xdr:nvSpPr>
      <xdr:spPr>
        <a:xfrm>
          <a:off x="2213950" y="4426489"/>
          <a:ext cx="74328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65324975-9A1C-468D-A6AA-F168ECAB59EA}" type="TxLink">
            <a:rPr lang="de-CH" sz="1400"/>
            <a:pPr/>
            <a:t>Présent</a:t>
          </a:fld>
          <a:endParaRPr lang="de-CH" sz="1400"/>
        </a:p>
      </xdr:txBody>
    </xdr:sp>
    <xdr:clientData/>
  </xdr:oneCellAnchor>
  <xdr:oneCellAnchor>
    <xdr:from>
      <xdr:col>4</xdr:col>
      <xdr:colOff>1103409</xdr:colOff>
      <xdr:row>21</xdr:row>
      <xdr:rowOff>144276</xdr:rowOff>
    </xdr:from>
    <xdr:ext cx="578556" cy="311496"/>
    <xdr:sp macro="" textlink="' '!A268">
      <xdr:nvSpPr>
        <xdr:cNvPr id="33" name="Textfeld 32">
          <a:extLst>
            <a:ext uri="{FF2B5EF4-FFF2-40B4-BE49-F238E27FC236}">
              <a16:creationId xmlns:a16="http://schemas.microsoft.com/office/drawing/2014/main" id="{00000000-0008-0000-2000-000021000000}"/>
            </a:ext>
          </a:extLst>
        </xdr:cNvPr>
        <xdr:cNvSpPr txBox="1"/>
      </xdr:nvSpPr>
      <xdr:spPr>
        <a:xfrm>
          <a:off x="6424709" y="4417826"/>
          <a:ext cx="578556"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BF3E9151-18C0-468F-9258-9626BD54F628}" type="TxLink">
            <a:rPr lang="de-CH" sz="1400" baseline="0"/>
            <a:pPr/>
            <a:t>Futur</a:t>
          </a:fld>
          <a:endParaRPr lang="de-CH" sz="1400"/>
        </a:p>
      </xdr:txBody>
    </xdr:sp>
    <xdr:clientData/>
  </xdr:oneCellAnchor>
  <xdr:twoCellAnchor editAs="oneCell">
    <xdr:from>
      <xdr:col>6</xdr:col>
      <xdr:colOff>2935605</xdr:colOff>
      <xdr:row>1</xdr:row>
      <xdr:rowOff>64770</xdr:rowOff>
    </xdr:from>
    <xdr:to>
      <xdr:col>6</xdr:col>
      <xdr:colOff>3108405</xdr:colOff>
      <xdr:row>2</xdr:row>
      <xdr:rowOff>37545</xdr:rowOff>
    </xdr:to>
    <xdr:grpSp>
      <xdr:nvGrpSpPr>
        <xdr:cNvPr id="31" name="Gruppieren 30">
          <a:hlinkClick xmlns:r="http://schemas.openxmlformats.org/officeDocument/2006/relationships" r:id="rId1"/>
          <a:extLst>
            <a:ext uri="{FF2B5EF4-FFF2-40B4-BE49-F238E27FC236}">
              <a16:creationId xmlns:a16="http://schemas.microsoft.com/office/drawing/2014/main" id="{00000000-0008-0000-2000-00001F000000}"/>
            </a:ext>
          </a:extLst>
        </xdr:cNvPr>
        <xdr:cNvGrpSpPr/>
      </xdr:nvGrpSpPr>
      <xdr:grpSpPr>
        <a:xfrm>
          <a:off x="13192125" y="621030"/>
          <a:ext cx="172800" cy="170895"/>
          <a:chOff x="8105775" y="571500"/>
          <a:chExt cx="172800" cy="172800"/>
        </a:xfrm>
      </xdr:grpSpPr>
      <xdr:sp macro="" textlink="">
        <xdr:nvSpPr>
          <xdr:cNvPr id="39" name="Rechteck 38">
            <a:extLst>
              <a:ext uri="{FF2B5EF4-FFF2-40B4-BE49-F238E27FC236}">
                <a16:creationId xmlns:a16="http://schemas.microsoft.com/office/drawing/2014/main" id="{00000000-0008-0000-2000-000027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0" name="Textfeld 39">
            <a:extLst>
              <a:ext uri="{FF2B5EF4-FFF2-40B4-BE49-F238E27FC236}">
                <a16:creationId xmlns:a16="http://schemas.microsoft.com/office/drawing/2014/main" id="{00000000-0008-0000-2000-000028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57150</xdr:colOff>
      <xdr:row>0</xdr:row>
      <xdr:rowOff>114300</xdr:rowOff>
    </xdr:from>
    <xdr:to>
      <xdr:col>0</xdr:col>
      <xdr:colOff>381150</xdr:colOff>
      <xdr:row>0</xdr:row>
      <xdr:rowOff>439765</xdr:rowOff>
    </xdr:to>
    <xdr:grpSp>
      <xdr:nvGrpSpPr>
        <xdr:cNvPr id="41" name="Gruppieren 40">
          <a:hlinkClick xmlns:r="http://schemas.openxmlformats.org/officeDocument/2006/relationships" r:id="rId2"/>
          <a:extLst>
            <a:ext uri="{FF2B5EF4-FFF2-40B4-BE49-F238E27FC236}">
              <a16:creationId xmlns:a16="http://schemas.microsoft.com/office/drawing/2014/main" id="{00000000-0008-0000-2000-000029000000}"/>
            </a:ext>
          </a:extLst>
        </xdr:cNvPr>
        <xdr:cNvGrpSpPr/>
      </xdr:nvGrpSpPr>
      <xdr:grpSpPr>
        <a:xfrm>
          <a:off x="57150" y="114300"/>
          <a:ext cx="324000" cy="325465"/>
          <a:chOff x="12729063" y="1298331"/>
          <a:chExt cx="324000" cy="323267"/>
        </a:xfrm>
      </xdr:grpSpPr>
      <xdr:sp macro="" textlink="">
        <xdr:nvSpPr>
          <xdr:cNvPr id="42" name="Rechteck 41">
            <a:extLst>
              <a:ext uri="{FF2B5EF4-FFF2-40B4-BE49-F238E27FC236}">
                <a16:creationId xmlns:a16="http://schemas.microsoft.com/office/drawing/2014/main" id="{00000000-0008-0000-2000-00002A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43" name="Grafik 42" descr="http://www.clker.com/cliparts/Z/I/5/L/X/x/white-house-md.png">
            <a:extLst>
              <a:ext uri="{FF2B5EF4-FFF2-40B4-BE49-F238E27FC236}">
                <a16:creationId xmlns:a16="http://schemas.microsoft.com/office/drawing/2014/main" id="{00000000-0008-0000-2000-00002B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mc:AlternateContent xmlns:mc="http://schemas.openxmlformats.org/markup-compatibility/2006">
    <mc:Choice xmlns:a14="http://schemas.microsoft.com/office/drawing/2010/main" Requires="a14">
      <xdr:twoCellAnchor editAs="oneCell">
        <xdr:from>
          <xdr:col>6</xdr:col>
          <xdr:colOff>899160</xdr:colOff>
          <xdr:row>0</xdr:row>
          <xdr:rowOff>7620</xdr:rowOff>
        </xdr:from>
        <xdr:to>
          <xdr:col>6</xdr:col>
          <xdr:colOff>3168015</xdr:colOff>
          <xdr:row>0</xdr:row>
          <xdr:rowOff>541020</xdr:rowOff>
        </xdr:to>
        <xdr:pic>
          <xdr:nvPicPr>
            <xdr:cNvPr id="29" name="Grafik 59">
              <a:extLst>
                <a:ext uri="{FF2B5EF4-FFF2-40B4-BE49-F238E27FC236}">
                  <a16:creationId xmlns:a16="http://schemas.microsoft.com/office/drawing/2014/main" id="{00000000-0008-0000-2000-00001D000000}"/>
                </a:ext>
              </a:extLst>
            </xdr:cNvPr>
            <xdr:cNvPicPr>
              <a:picLocks noChangeAspect="1" noChangeArrowheads="1"/>
              <a:extLst>
                <a:ext uri="{84589F7E-364E-4C9E-8A38-B11213B215E9}">
                  <a14:cameraTool cellRange="Logo!$D$6" spid="_x0000_s428056"/>
                </a:ext>
              </a:extLst>
            </xdr:cNvPicPr>
          </xdr:nvPicPr>
          <xdr:blipFill>
            <a:blip xmlns:r="http://schemas.openxmlformats.org/officeDocument/2006/relationships" r:embed="rId4"/>
            <a:srcRect/>
            <a:stretch>
              <a:fillRect/>
            </a:stretch>
          </xdr:blipFill>
          <xdr:spPr bwMode="auto">
            <a:xfrm>
              <a:off x="11155680" y="7620"/>
              <a:ext cx="2268855" cy="533400"/>
            </a:xfrm>
            <a:prstGeom prst="rect">
              <a:avLst/>
            </a:prstGeom>
            <a:solidFill>
              <a:schemeClr val="bg1"/>
            </a:solidFill>
            <a:ln w="9525">
              <a:noFill/>
              <a:miter lim="800000"/>
              <a:headEnd/>
              <a:tailEnd/>
            </a:ln>
          </xdr:spPr>
        </xdr:pic>
        <xdr:clientData/>
      </xdr:twoCellAnchor>
    </mc:Choice>
    <mc:Fallback/>
  </mc:AlternateContent>
</xdr:wsDr>
</file>

<file path=xl/drawings/drawing33.xml><?xml version="1.0" encoding="utf-8"?>
<xdr:wsDr xmlns:xdr="http://schemas.openxmlformats.org/drawingml/2006/spreadsheetDrawing" xmlns:a="http://schemas.openxmlformats.org/drawingml/2006/main">
  <xdr:oneCellAnchor>
    <xdr:from>
      <xdr:col>0</xdr:col>
      <xdr:colOff>76200</xdr:colOff>
      <xdr:row>0</xdr:row>
      <xdr:rowOff>104775</xdr:rowOff>
    </xdr:from>
    <xdr:ext cx="324000" cy="325465"/>
    <xdr:grpSp>
      <xdr:nvGrpSpPr>
        <xdr:cNvPr id="10" name="Gruppieren 9">
          <a:hlinkClick xmlns:r="http://schemas.openxmlformats.org/officeDocument/2006/relationships" r:id="rId1"/>
          <a:extLst>
            <a:ext uri="{FF2B5EF4-FFF2-40B4-BE49-F238E27FC236}">
              <a16:creationId xmlns:a16="http://schemas.microsoft.com/office/drawing/2014/main" id="{00000000-0008-0000-2100-00000A000000}"/>
            </a:ext>
          </a:extLst>
        </xdr:cNvPr>
        <xdr:cNvGrpSpPr/>
      </xdr:nvGrpSpPr>
      <xdr:grpSpPr>
        <a:xfrm>
          <a:off x="76200" y="104775"/>
          <a:ext cx="324000" cy="325465"/>
          <a:chOff x="12729063" y="1298331"/>
          <a:chExt cx="324000" cy="323267"/>
        </a:xfrm>
      </xdr:grpSpPr>
      <xdr:sp macro="" textlink="">
        <xdr:nvSpPr>
          <xdr:cNvPr id="11" name="Rechteck 10">
            <a:extLst>
              <a:ext uri="{FF2B5EF4-FFF2-40B4-BE49-F238E27FC236}">
                <a16:creationId xmlns:a16="http://schemas.microsoft.com/office/drawing/2014/main" id="{00000000-0008-0000-2100-00000B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12" name="Grafik 11" descr="http://www.clker.com/cliparts/Z/I/5/L/X/x/white-house-md.png">
            <a:extLst>
              <a:ext uri="{FF2B5EF4-FFF2-40B4-BE49-F238E27FC236}">
                <a16:creationId xmlns:a16="http://schemas.microsoft.com/office/drawing/2014/main" id="{00000000-0008-0000-2100-00000C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oneCellAnchor>
  <xdr:twoCellAnchor editAs="oneCell">
    <xdr:from>
      <xdr:col>2</xdr:col>
      <xdr:colOff>0</xdr:colOff>
      <xdr:row>6</xdr:row>
      <xdr:rowOff>0</xdr:rowOff>
    </xdr:from>
    <xdr:to>
      <xdr:col>2</xdr:col>
      <xdr:colOff>895350</xdr:colOff>
      <xdr:row>10</xdr:row>
      <xdr:rowOff>104775</xdr:rowOff>
    </xdr:to>
    <xdr:pic>
      <xdr:nvPicPr>
        <xdr:cNvPr id="19" name="Grafik 5" descr="http://files.softicons.com/download/folder-icons/latt-sjo-icons-by-rick-patrick/png/128x128/Open.png">
          <a:hlinkClick xmlns:r="http://schemas.openxmlformats.org/officeDocument/2006/relationships" r:id="rId3" tooltip="Explorer"/>
          <a:extLst>
            <a:ext uri="{FF2B5EF4-FFF2-40B4-BE49-F238E27FC236}">
              <a16:creationId xmlns:a16="http://schemas.microsoft.com/office/drawing/2014/main" id="{00000000-0008-0000-2100-000013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57238" y="1495425"/>
          <a:ext cx="895350" cy="885825"/>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oneCellAnchor>
    <xdr:from>
      <xdr:col>2</xdr:col>
      <xdr:colOff>1504947</xdr:colOff>
      <xdr:row>7</xdr:row>
      <xdr:rowOff>133350</xdr:rowOff>
    </xdr:from>
    <xdr:ext cx="1371600" cy="428625"/>
    <xdr:sp macro="" textlink="">
      <xdr:nvSpPr>
        <xdr:cNvPr id="20" name="Textfeld 7">
          <a:hlinkClick xmlns:r="http://schemas.openxmlformats.org/officeDocument/2006/relationships" r:id="rId5" tooltip="Download"/>
          <a:extLst>
            <a:ext uri="{FF2B5EF4-FFF2-40B4-BE49-F238E27FC236}">
              <a16:creationId xmlns:a16="http://schemas.microsoft.com/office/drawing/2014/main" id="{00000000-0008-0000-2100-000014000000}"/>
            </a:ext>
          </a:extLst>
        </xdr:cNvPr>
        <xdr:cNvSpPr txBox="1"/>
      </xdr:nvSpPr>
      <xdr:spPr>
        <a:xfrm>
          <a:off x="2262185" y="1828800"/>
          <a:ext cx="1371600" cy="42862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400" b="0" i="0" u="none" strike="noStrike" kern="0" cap="none" spc="0" normalizeH="0" baseline="0">
              <a:ln>
                <a:noFill/>
              </a:ln>
              <a:solidFill>
                <a:prstClr val="white"/>
              </a:solidFill>
              <a:effectLst/>
              <a:uLnTx/>
              <a:uFillTx/>
              <a:latin typeface="+mn-lt"/>
              <a:ea typeface="+mn-ea"/>
              <a:cs typeface="+mn-cs"/>
            </a:rPr>
            <a:t>Download Tool</a:t>
          </a:r>
        </a:p>
      </xdr:txBody>
    </xdr:sp>
    <xdr:clientData fPrintsWithSheet="0"/>
  </xdr:oneCellAnchor>
</xdr:wsDr>
</file>

<file path=xl/drawings/drawing34.xml><?xml version="1.0" encoding="utf-8"?>
<xdr:wsDr xmlns:xdr="http://schemas.openxmlformats.org/drawingml/2006/spreadsheetDrawing" xmlns:a="http://schemas.openxmlformats.org/drawingml/2006/main">
  <xdr:twoCellAnchor editAs="oneCell">
    <xdr:from>
      <xdr:col>0</xdr:col>
      <xdr:colOff>95250</xdr:colOff>
      <xdr:row>0</xdr:row>
      <xdr:rowOff>104775</xdr:rowOff>
    </xdr:from>
    <xdr:to>
      <xdr:col>0</xdr:col>
      <xdr:colOff>419250</xdr:colOff>
      <xdr:row>2</xdr:row>
      <xdr:rowOff>64480</xdr:rowOff>
    </xdr:to>
    <xdr:grpSp>
      <xdr:nvGrpSpPr>
        <xdr:cNvPr id="2" name="Gruppieren 1">
          <a:hlinkClick xmlns:r="http://schemas.openxmlformats.org/officeDocument/2006/relationships" r:id="rId1"/>
          <a:extLst>
            <a:ext uri="{FF2B5EF4-FFF2-40B4-BE49-F238E27FC236}">
              <a16:creationId xmlns:a16="http://schemas.microsoft.com/office/drawing/2014/main" id="{00000000-0008-0000-2200-000002000000}"/>
            </a:ext>
          </a:extLst>
        </xdr:cNvPr>
        <xdr:cNvGrpSpPr/>
      </xdr:nvGrpSpPr>
      <xdr:grpSpPr>
        <a:xfrm>
          <a:off x="95250" y="104775"/>
          <a:ext cx="324000" cy="325465"/>
          <a:chOff x="12729063" y="1298331"/>
          <a:chExt cx="324000" cy="323267"/>
        </a:xfrm>
      </xdr:grpSpPr>
      <xdr:sp macro="" textlink="">
        <xdr:nvSpPr>
          <xdr:cNvPr id="3" name="Rechteck 2">
            <a:extLst>
              <a:ext uri="{FF2B5EF4-FFF2-40B4-BE49-F238E27FC236}">
                <a16:creationId xmlns:a16="http://schemas.microsoft.com/office/drawing/2014/main" id="{00000000-0008-0000-2200-000003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4" name="Grafik 3" descr="http://www.clker.com/cliparts/Z/I/5/L/X/x/white-house-md.png">
            <a:extLst>
              <a:ext uri="{FF2B5EF4-FFF2-40B4-BE49-F238E27FC236}">
                <a16:creationId xmlns:a16="http://schemas.microsoft.com/office/drawing/2014/main" id="{00000000-0008-0000-22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editAs="oneCell">
    <xdr:from>
      <xdr:col>3</xdr:col>
      <xdr:colOff>710564</xdr:colOff>
      <xdr:row>5</xdr:row>
      <xdr:rowOff>142876</xdr:rowOff>
    </xdr:from>
    <xdr:to>
      <xdr:col>3</xdr:col>
      <xdr:colOff>2213507</xdr:colOff>
      <xdr:row>5</xdr:row>
      <xdr:rowOff>392524</xdr:rowOff>
    </xdr:to>
    <xdr:pic>
      <xdr:nvPicPr>
        <xdr:cNvPr id="5" name="Grafik 6">
          <a:extLst>
            <a:ext uri="{FF2B5EF4-FFF2-40B4-BE49-F238E27FC236}">
              <a16:creationId xmlns:a16="http://schemas.microsoft.com/office/drawing/2014/main" id="{00000000-0008-0000-22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333624" y="988696"/>
          <a:ext cx="1502943" cy="24964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iSerge\Dropbox\@fileswork\@iManagement\03_ProjectManagement.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
      <sheetName val="Projektmgmt"/>
      <sheetName val="Projektauftrag"/>
      <sheetName val="Indicators"/>
      <sheetName val="Grobplan"/>
      <sheetName val="Detailplan"/>
      <sheetName val="Detailplan_Uebersicht"/>
      <sheetName val="Projektstand"/>
      <sheetName val="Projektabschluss"/>
      <sheetName val="Projektteam"/>
      <sheetName val="Promotoren"/>
      <sheetName val="Stakeholder"/>
      <sheetName val="Adresses"/>
      <sheetName val="Organigramm"/>
      <sheetName val="Sitzungen"/>
      <sheetName val="Projektbudget"/>
      <sheetName val="Grobkonzept"/>
      <sheetName val="Detailkonzept"/>
      <sheetName val="Projektcontrolling"/>
      <sheetName val="Notizen"/>
      <sheetName val="Swot-Analyse"/>
      <sheetName val="Risikomgmt"/>
      <sheetName val="Kommunikation"/>
      <sheetName val="Machbarkeit"/>
      <sheetName val="Fishbone"/>
      <sheetName val="Kalender"/>
      <sheetName val="Logo"/>
      <sheetName val="2iMangement"/>
      <sheetName val="Help"/>
    </sheetNames>
    <sheetDataSet>
      <sheetData sheetId="0">
        <row r="4">
          <cell r="Z4">
            <v>69763</v>
          </cell>
        </row>
      </sheetData>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defPPr algn="ctr">
          <a:defRPr sz="1100" baseline="0"/>
        </a:defPPr>
      </a:lstStyle>
      <a:style>
        <a:lnRef idx="1">
          <a:schemeClr val="accent1"/>
        </a:lnRef>
        <a:fillRef idx="2">
          <a:schemeClr val="accent1"/>
        </a:fillRef>
        <a:effectRef idx="1">
          <a:schemeClr val="accent1"/>
        </a:effectRef>
        <a:fontRef idx="minor">
          <a:schemeClr val="dk1"/>
        </a:fontRef>
      </a:style>
    </a:sp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17" Type="http://schemas.openxmlformats.org/officeDocument/2006/relationships/ctrlProp" Target="../ctrlProps/ctrlProp116.xml"/><Relationship Id="rId21" Type="http://schemas.openxmlformats.org/officeDocument/2006/relationships/ctrlProp" Target="../ctrlProps/ctrlProp20.xml"/><Relationship Id="rId42" Type="http://schemas.openxmlformats.org/officeDocument/2006/relationships/ctrlProp" Target="../ctrlProps/ctrlProp41.xml"/><Relationship Id="rId63" Type="http://schemas.openxmlformats.org/officeDocument/2006/relationships/ctrlProp" Target="../ctrlProps/ctrlProp62.xml"/><Relationship Id="rId84" Type="http://schemas.openxmlformats.org/officeDocument/2006/relationships/ctrlProp" Target="../ctrlProps/ctrlProp83.xml"/><Relationship Id="rId138" Type="http://schemas.openxmlformats.org/officeDocument/2006/relationships/ctrlProp" Target="../ctrlProps/ctrlProp137.xml"/><Relationship Id="rId159" Type="http://schemas.openxmlformats.org/officeDocument/2006/relationships/ctrlProp" Target="../ctrlProps/ctrlProp158.xml"/><Relationship Id="rId170" Type="http://schemas.openxmlformats.org/officeDocument/2006/relationships/ctrlProp" Target="../ctrlProps/ctrlProp169.xml"/><Relationship Id="rId191" Type="http://schemas.openxmlformats.org/officeDocument/2006/relationships/ctrlProp" Target="../ctrlProps/ctrlProp190.xml"/><Relationship Id="rId205" Type="http://schemas.openxmlformats.org/officeDocument/2006/relationships/ctrlProp" Target="../ctrlProps/ctrlProp204.xml"/><Relationship Id="rId226" Type="http://schemas.openxmlformats.org/officeDocument/2006/relationships/ctrlProp" Target="../ctrlProps/ctrlProp225.xml"/><Relationship Id="rId107" Type="http://schemas.openxmlformats.org/officeDocument/2006/relationships/ctrlProp" Target="../ctrlProps/ctrlProp106.xml"/><Relationship Id="rId11" Type="http://schemas.openxmlformats.org/officeDocument/2006/relationships/ctrlProp" Target="../ctrlProps/ctrlProp10.xml"/><Relationship Id="rId32" Type="http://schemas.openxmlformats.org/officeDocument/2006/relationships/ctrlProp" Target="../ctrlProps/ctrlProp31.xml"/><Relationship Id="rId53" Type="http://schemas.openxmlformats.org/officeDocument/2006/relationships/ctrlProp" Target="../ctrlProps/ctrlProp52.xml"/><Relationship Id="rId74" Type="http://schemas.openxmlformats.org/officeDocument/2006/relationships/ctrlProp" Target="../ctrlProps/ctrlProp73.xml"/><Relationship Id="rId128" Type="http://schemas.openxmlformats.org/officeDocument/2006/relationships/ctrlProp" Target="../ctrlProps/ctrlProp127.xml"/><Relationship Id="rId149" Type="http://schemas.openxmlformats.org/officeDocument/2006/relationships/ctrlProp" Target="../ctrlProps/ctrlProp148.xml"/><Relationship Id="rId5" Type="http://schemas.openxmlformats.org/officeDocument/2006/relationships/ctrlProp" Target="../ctrlProps/ctrlProp4.xml"/><Relationship Id="rId95" Type="http://schemas.openxmlformats.org/officeDocument/2006/relationships/ctrlProp" Target="../ctrlProps/ctrlProp94.xml"/><Relationship Id="rId160" Type="http://schemas.openxmlformats.org/officeDocument/2006/relationships/ctrlProp" Target="../ctrlProps/ctrlProp159.xml"/><Relationship Id="rId181" Type="http://schemas.openxmlformats.org/officeDocument/2006/relationships/ctrlProp" Target="../ctrlProps/ctrlProp180.xml"/><Relationship Id="rId216" Type="http://schemas.openxmlformats.org/officeDocument/2006/relationships/ctrlProp" Target="../ctrlProps/ctrlProp215.xml"/><Relationship Id="rId237" Type="http://schemas.openxmlformats.org/officeDocument/2006/relationships/ctrlProp" Target="../ctrlProps/ctrlProp236.xml"/><Relationship Id="rId22" Type="http://schemas.openxmlformats.org/officeDocument/2006/relationships/ctrlProp" Target="../ctrlProps/ctrlProp21.xml"/><Relationship Id="rId43" Type="http://schemas.openxmlformats.org/officeDocument/2006/relationships/ctrlProp" Target="../ctrlProps/ctrlProp42.xml"/><Relationship Id="rId64" Type="http://schemas.openxmlformats.org/officeDocument/2006/relationships/ctrlProp" Target="../ctrlProps/ctrlProp63.xml"/><Relationship Id="rId118" Type="http://schemas.openxmlformats.org/officeDocument/2006/relationships/ctrlProp" Target="../ctrlProps/ctrlProp117.xml"/><Relationship Id="rId139" Type="http://schemas.openxmlformats.org/officeDocument/2006/relationships/ctrlProp" Target="../ctrlProps/ctrlProp138.xml"/><Relationship Id="rId85" Type="http://schemas.openxmlformats.org/officeDocument/2006/relationships/ctrlProp" Target="../ctrlProps/ctrlProp84.xml"/><Relationship Id="rId150" Type="http://schemas.openxmlformats.org/officeDocument/2006/relationships/ctrlProp" Target="../ctrlProps/ctrlProp149.xml"/><Relationship Id="rId171" Type="http://schemas.openxmlformats.org/officeDocument/2006/relationships/ctrlProp" Target="../ctrlProps/ctrlProp170.xml"/><Relationship Id="rId192" Type="http://schemas.openxmlformats.org/officeDocument/2006/relationships/ctrlProp" Target="../ctrlProps/ctrlProp191.xml"/><Relationship Id="rId206" Type="http://schemas.openxmlformats.org/officeDocument/2006/relationships/ctrlProp" Target="../ctrlProps/ctrlProp205.xml"/><Relationship Id="rId227" Type="http://schemas.openxmlformats.org/officeDocument/2006/relationships/ctrlProp" Target="../ctrlProps/ctrlProp226.xml"/><Relationship Id="rId12" Type="http://schemas.openxmlformats.org/officeDocument/2006/relationships/ctrlProp" Target="../ctrlProps/ctrlProp11.xml"/><Relationship Id="rId33" Type="http://schemas.openxmlformats.org/officeDocument/2006/relationships/ctrlProp" Target="../ctrlProps/ctrlProp32.xml"/><Relationship Id="rId108" Type="http://schemas.openxmlformats.org/officeDocument/2006/relationships/ctrlProp" Target="../ctrlProps/ctrlProp107.xml"/><Relationship Id="rId129" Type="http://schemas.openxmlformats.org/officeDocument/2006/relationships/ctrlProp" Target="../ctrlProps/ctrlProp128.xml"/><Relationship Id="rId54" Type="http://schemas.openxmlformats.org/officeDocument/2006/relationships/ctrlProp" Target="../ctrlProps/ctrlProp53.xml"/><Relationship Id="rId75" Type="http://schemas.openxmlformats.org/officeDocument/2006/relationships/ctrlProp" Target="../ctrlProps/ctrlProp74.xml"/><Relationship Id="rId96" Type="http://schemas.openxmlformats.org/officeDocument/2006/relationships/ctrlProp" Target="../ctrlProps/ctrlProp95.xml"/><Relationship Id="rId140" Type="http://schemas.openxmlformats.org/officeDocument/2006/relationships/ctrlProp" Target="../ctrlProps/ctrlProp139.xml"/><Relationship Id="rId161" Type="http://schemas.openxmlformats.org/officeDocument/2006/relationships/ctrlProp" Target="../ctrlProps/ctrlProp160.xml"/><Relationship Id="rId182" Type="http://schemas.openxmlformats.org/officeDocument/2006/relationships/ctrlProp" Target="../ctrlProps/ctrlProp181.xml"/><Relationship Id="rId217" Type="http://schemas.openxmlformats.org/officeDocument/2006/relationships/ctrlProp" Target="../ctrlProps/ctrlProp216.xml"/><Relationship Id="rId6" Type="http://schemas.openxmlformats.org/officeDocument/2006/relationships/ctrlProp" Target="../ctrlProps/ctrlProp5.xml"/><Relationship Id="rId238" Type="http://schemas.openxmlformats.org/officeDocument/2006/relationships/ctrlProp" Target="../ctrlProps/ctrlProp237.xml"/><Relationship Id="rId23" Type="http://schemas.openxmlformats.org/officeDocument/2006/relationships/ctrlProp" Target="../ctrlProps/ctrlProp22.xml"/><Relationship Id="rId119" Type="http://schemas.openxmlformats.org/officeDocument/2006/relationships/ctrlProp" Target="../ctrlProps/ctrlProp118.xml"/><Relationship Id="rId44" Type="http://schemas.openxmlformats.org/officeDocument/2006/relationships/ctrlProp" Target="../ctrlProps/ctrlProp43.xml"/><Relationship Id="rId65" Type="http://schemas.openxmlformats.org/officeDocument/2006/relationships/ctrlProp" Target="../ctrlProps/ctrlProp64.xml"/><Relationship Id="rId86" Type="http://schemas.openxmlformats.org/officeDocument/2006/relationships/ctrlProp" Target="../ctrlProps/ctrlProp85.xml"/><Relationship Id="rId130" Type="http://schemas.openxmlformats.org/officeDocument/2006/relationships/ctrlProp" Target="../ctrlProps/ctrlProp129.xml"/><Relationship Id="rId151" Type="http://schemas.openxmlformats.org/officeDocument/2006/relationships/ctrlProp" Target="../ctrlProps/ctrlProp150.xml"/><Relationship Id="rId172" Type="http://schemas.openxmlformats.org/officeDocument/2006/relationships/ctrlProp" Target="../ctrlProps/ctrlProp171.xml"/><Relationship Id="rId193" Type="http://schemas.openxmlformats.org/officeDocument/2006/relationships/ctrlProp" Target="../ctrlProps/ctrlProp192.xml"/><Relationship Id="rId207" Type="http://schemas.openxmlformats.org/officeDocument/2006/relationships/ctrlProp" Target="../ctrlProps/ctrlProp206.xml"/><Relationship Id="rId228" Type="http://schemas.openxmlformats.org/officeDocument/2006/relationships/ctrlProp" Target="../ctrlProps/ctrlProp227.xml"/><Relationship Id="rId13" Type="http://schemas.openxmlformats.org/officeDocument/2006/relationships/ctrlProp" Target="../ctrlProps/ctrlProp12.xml"/><Relationship Id="rId109" Type="http://schemas.openxmlformats.org/officeDocument/2006/relationships/ctrlProp" Target="../ctrlProps/ctrlProp108.xml"/><Relationship Id="rId34" Type="http://schemas.openxmlformats.org/officeDocument/2006/relationships/ctrlProp" Target="../ctrlProps/ctrlProp33.xml"/><Relationship Id="rId55" Type="http://schemas.openxmlformats.org/officeDocument/2006/relationships/ctrlProp" Target="../ctrlProps/ctrlProp54.xml"/><Relationship Id="rId76" Type="http://schemas.openxmlformats.org/officeDocument/2006/relationships/ctrlProp" Target="../ctrlProps/ctrlProp75.xml"/><Relationship Id="rId97" Type="http://schemas.openxmlformats.org/officeDocument/2006/relationships/ctrlProp" Target="../ctrlProps/ctrlProp96.xml"/><Relationship Id="rId120" Type="http://schemas.openxmlformats.org/officeDocument/2006/relationships/ctrlProp" Target="../ctrlProps/ctrlProp119.xml"/><Relationship Id="rId141" Type="http://schemas.openxmlformats.org/officeDocument/2006/relationships/ctrlProp" Target="../ctrlProps/ctrlProp140.xml"/><Relationship Id="rId7" Type="http://schemas.openxmlformats.org/officeDocument/2006/relationships/ctrlProp" Target="../ctrlProps/ctrlProp6.xml"/><Relationship Id="rId162" Type="http://schemas.openxmlformats.org/officeDocument/2006/relationships/ctrlProp" Target="../ctrlProps/ctrlProp161.xml"/><Relationship Id="rId183" Type="http://schemas.openxmlformats.org/officeDocument/2006/relationships/ctrlProp" Target="../ctrlProps/ctrlProp182.xml"/><Relationship Id="rId218" Type="http://schemas.openxmlformats.org/officeDocument/2006/relationships/ctrlProp" Target="../ctrlProps/ctrlProp217.xml"/><Relationship Id="rId239" Type="http://schemas.openxmlformats.org/officeDocument/2006/relationships/ctrlProp" Target="../ctrlProps/ctrlProp238.xml"/><Relationship Id="rId24" Type="http://schemas.openxmlformats.org/officeDocument/2006/relationships/ctrlProp" Target="../ctrlProps/ctrlProp23.xml"/><Relationship Id="rId45" Type="http://schemas.openxmlformats.org/officeDocument/2006/relationships/ctrlProp" Target="../ctrlProps/ctrlProp44.xml"/><Relationship Id="rId66" Type="http://schemas.openxmlformats.org/officeDocument/2006/relationships/ctrlProp" Target="../ctrlProps/ctrlProp65.xml"/><Relationship Id="rId87" Type="http://schemas.openxmlformats.org/officeDocument/2006/relationships/ctrlProp" Target="../ctrlProps/ctrlProp86.xml"/><Relationship Id="rId110" Type="http://schemas.openxmlformats.org/officeDocument/2006/relationships/ctrlProp" Target="../ctrlProps/ctrlProp109.xml"/><Relationship Id="rId131" Type="http://schemas.openxmlformats.org/officeDocument/2006/relationships/ctrlProp" Target="../ctrlProps/ctrlProp130.xml"/><Relationship Id="rId152" Type="http://schemas.openxmlformats.org/officeDocument/2006/relationships/ctrlProp" Target="../ctrlProps/ctrlProp151.xml"/><Relationship Id="rId173" Type="http://schemas.openxmlformats.org/officeDocument/2006/relationships/ctrlProp" Target="../ctrlProps/ctrlProp172.xml"/><Relationship Id="rId194" Type="http://schemas.openxmlformats.org/officeDocument/2006/relationships/ctrlProp" Target="../ctrlProps/ctrlProp193.xml"/><Relationship Id="rId208" Type="http://schemas.openxmlformats.org/officeDocument/2006/relationships/ctrlProp" Target="../ctrlProps/ctrlProp207.xml"/><Relationship Id="rId229" Type="http://schemas.openxmlformats.org/officeDocument/2006/relationships/ctrlProp" Target="../ctrlProps/ctrlProp228.xml"/><Relationship Id="rId14" Type="http://schemas.openxmlformats.org/officeDocument/2006/relationships/ctrlProp" Target="../ctrlProps/ctrlProp13.xml"/><Relationship Id="rId35" Type="http://schemas.openxmlformats.org/officeDocument/2006/relationships/ctrlProp" Target="../ctrlProps/ctrlProp34.xml"/><Relationship Id="rId56" Type="http://schemas.openxmlformats.org/officeDocument/2006/relationships/ctrlProp" Target="../ctrlProps/ctrlProp55.xml"/><Relationship Id="rId77" Type="http://schemas.openxmlformats.org/officeDocument/2006/relationships/ctrlProp" Target="../ctrlProps/ctrlProp76.xml"/><Relationship Id="rId100" Type="http://schemas.openxmlformats.org/officeDocument/2006/relationships/ctrlProp" Target="../ctrlProps/ctrlProp99.xml"/><Relationship Id="rId8" Type="http://schemas.openxmlformats.org/officeDocument/2006/relationships/ctrlProp" Target="../ctrlProps/ctrlProp7.xml"/><Relationship Id="rId98" Type="http://schemas.openxmlformats.org/officeDocument/2006/relationships/ctrlProp" Target="../ctrlProps/ctrlProp97.xml"/><Relationship Id="rId121" Type="http://schemas.openxmlformats.org/officeDocument/2006/relationships/ctrlProp" Target="../ctrlProps/ctrlProp120.xml"/><Relationship Id="rId142" Type="http://schemas.openxmlformats.org/officeDocument/2006/relationships/ctrlProp" Target="../ctrlProps/ctrlProp141.xml"/><Relationship Id="rId163" Type="http://schemas.openxmlformats.org/officeDocument/2006/relationships/ctrlProp" Target="../ctrlProps/ctrlProp162.xml"/><Relationship Id="rId184" Type="http://schemas.openxmlformats.org/officeDocument/2006/relationships/ctrlProp" Target="../ctrlProps/ctrlProp183.xml"/><Relationship Id="rId219" Type="http://schemas.openxmlformats.org/officeDocument/2006/relationships/ctrlProp" Target="../ctrlProps/ctrlProp218.xml"/><Relationship Id="rId230" Type="http://schemas.openxmlformats.org/officeDocument/2006/relationships/ctrlProp" Target="../ctrlProps/ctrlProp229.xml"/><Relationship Id="rId25" Type="http://schemas.openxmlformats.org/officeDocument/2006/relationships/ctrlProp" Target="../ctrlProps/ctrlProp24.xml"/><Relationship Id="rId46" Type="http://schemas.openxmlformats.org/officeDocument/2006/relationships/ctrlProp" Target="../ctrlProps/ctrlProp45.xml"/><Relationship Id="rId67" Type="http://schemas.openxmlformats.org/officeDocument/2006/relationships/ctrlProp" Target="../ctrlProps/ctrlProp66.xml"/><Relationship Id="rId88" Type="http://schemas.openxmlformats.org/officeDocument/2006/relationships/ctrlProp" Target="../ctrlProps/ctrlProp87.xml"/><Relationship Id="rId111" Type="http://schemas.openxmlformats.org/officeDocument/2006/relationships/ctrlProp" Target="../ctrlProps/ctrlProp110.xml"/><Relationship Id="rId132" Type="http://schemas.openxmlformats.org/officeDocument/2006/relationships/ctrlProp" Target="../ctrlProps/ctrlProp131.xml"/><Relationship Id="rId153" Type="http://schemas.openxmlformats.org/officeDocument/2006/relationships/ctrlProp" Target="../ctrlProps/ctrlProp152.xml"/><Relationship Id="rId174" Type="http://schemas.openxmlformats.org/officeDocument/2006/relationships/ctrlProp" Target="../ctrlProps/ctrlProp173.xml"/><Relationship Id="rId195" Type="http://schemas.openxmlformats.org/officeDocument/2006/relationships/ctrlProp" Target="../ctrlProps/ctrlProp194.xml"/><Relationship Id="rId209" Type="http://schemas.openxmlformats.org/officeDocument/2006/relationships/ctrlProp" Target="../ctrlProps/ctrlProp208.xml"/><Relationship Id="rId190" Type="http://schemas.openxmlformats.org/officeDocument/2006/relationships/ctrlProp" Target="../ctrlProps/ctrlProp189.xml"/><Relationship Id="rId204" Type="http://schemas.openxmlformats.org/officeDocument/2006/relationships/ctrlProp" Target="../ctrlProps/ctrlProp203.xml"/><Relationship Id="rId220" Type="http://schemas.openxmlformats.org/officeDocument/2006/relationships/ctrlProp" Target="../ctrlProps/ctrlProp219.xml"/><Relationship Id="rId225" Type="http://schemas.openxmlformats.org/officeDocument/2006/relationships/ctrlProp" Target="../ctrlProps/ctrlProp224.xml"/><Relationship Id="rId15" Type="http://schemas.openxmlformats.org/officeDocument/2006/relationships/ctrlProp" Target="../ctrlProps/ctrlProp14.xml"/><Relationship Id="rId36" Type="http://schemas.openxmlformats.org/officeDocument/2006/relationships/ctrlProp" Target="../ctrlProps/ctrlProp35.xml"/><Relationship Id="rId57" Type="http://schemas.openxmlformats.org/officeDocument/2006/relationships/ctrlProp" Target="../ctrlProps/ctrlProp56.xml"/><Relationship Id="rId106" Type="http://schemas.openxmlformats.org/officeDocument/2006/relationships/ctrlProp" Target="../ctrlProps/ctrlProp105.xml"/><Relationship Id="rId127" Type="http://schemas.openxmlformats.org/officeDocument/2006/relationships/ctrlProp" Target="../ctrlProps/ctrlProp126.xml"/><Relationship Id="rId10" Type="http://schemas.openxmlformats.org/officeDocument/2006/relationships/ctrlProp" Target="../ctrlProps/ctrlProp9.xml"/><Relationship Id="rId31" Type="http://schemas.openxmlformats.org/officeDocument/2006/relationships/ctrlProp" Target="../ctrlProps/ctrlProp30.xml"/><Relationship Id="rId52" Type="http://schemas.openxmlformats.org/officeDocument/2006/relationships/ctrlProp" Target="../ctrlProps/ctrlProp51.xml"/><Relationship Id="rId73" Type="http://schemas.openxmlformats.org/officeDocument/2006/relationships/ctrlProp" Target="../ctrlProps/ctrlProp72.xml"/><Relationship Id="rId78" Type="http://schemas.openxmlformats.org/officeDocument/2006/relationships/ctrlProp" Target="../ctrlProps/ctrlProp77.xml"/><Relationship Id="rId94" Type="http://schemas.openxmlformats.org/officeDocument/2006/relationships/ctrlProp" Target="../ctrlProps/ctrlProp93.xml"/><Relationship Id="rId99" Type="http://schemas.openxmlformats.org/officeDocument/2006/relationships/ctrlProp" Target="../ctrlProps/ctrlProp98.xml"/><Relationship Id="rId101" Type="http://schemas.openxmlformats.org/officeDocument/2006/relationships/ctrlProp" Target="../ctrlProps/ctrlProp100.xml"/><Relationship Id="rId122" Type="http://schemas.openxmlformats.org/officeDocument/2006/relationships/ctrlProp" Target="../ctrlProps/ctrlProp121.xml"/><Relationship Id="rId143" Type="http://schemas.openxmlformats.org/officeDocument/2006/relationships/ctrlProp" Target="../ctrlProps/ctrlProp142.xml"/><Relationship Id="rId148" Type="http://schemas.openxmlformats.org/officeDocument/2006/relationships/ctrlProp" Target="../ctrlProps/ctrlProp147.xml"/><Relationship Id="rId164" Type="http://schemas.openxmlformats.org/officeDocument/2006/relationships/ctrlProp" Target="../ctrlProps/ctrlProp163.xml"/><Relationship Id="rId169" Type="http://schemas.openxmlformats.org/officeDocument/2006/relationships/ctrlProp" Target="../ctrlProps/ctrlProp168.xml"/><Relationship Id="rId185" Type="http://schemas.openxmlformats.org/officeDocument/2006/relationships/ctrlProp" Target="../ctrlProps/ctrlProp184.xml"/><Relationship Id="rId4" Type="http://schemas.openxmlformats.org/officeDocument/2006/relationships/ctrlProp" Target="../ctrlProps/ctrlProp3.xml"/><Relationship Id="rId9" Type="http://schemas.openxmlformats.org/officeDocument/2006/relationships/ctrlProp" Target="../ctrlProps/ctrlProp8.xml"/><Relationship Id="rId180" Type="http://schemas.openxmlformats.org/officeDocument/2006/relationships/ctrlProp" Target="../ctrlProps/ctrlProp179.xml"/><Relationship Id="rId210" Type="http://schemas.openxmlformats.org/officeDocument/2006/relationships/ctrlProp" Target="../ctrlProps/ctrlProp209.xml"/><Relationship Id="rId215" Type="http://schemas.openxmlformats.org/officeDocument/2006/relationships/ctrlProp" Target="../ctrlProps/ctrlProp214.xml"/><Relationship Id="rId236" Type="http://schemas.openxmlformats.org/officeDocument/2006/relationships/ctrlProp" Target="../ctrlProps/ctrlProp235.xml"/><Relationship Id="rId26" Type="http://schemas.openxmlformats.org/officeDocument/2006/relationships/ctrlProp" Target="../ctrlProps/ctrlProp25.xml"/><Relationship Id="rId231" Type="http://schemas.openxmlformats.org/officeDocument/2006/relationships/ctrlProp" Target="../ctrlProps/ctrlProp230.xml"/><Relationship Id="rId47" Type="http://schemas.openxmlformats.org/officeDocument/2006/relationships/ctrlProp" Target="../ctrlProps/ctrlProp46.xml"/><Relationship Id="rId68" Type="http://schemas.openxmlformats.org/officeDocument/2006/relationships/ctrlProp" Target="../ctrlProps/ctrlProp67.xml"/><Relationship Id="rId89" Type="http://schemas.openxmlformats.org/officeDocument/2006/relationships/ctrlProp" Target="../ctrlProps/ctrlProp88.xml"/><Relationship Id="rId112" Type="http://schemas.openxmlformats.org/officeDocument/2006/relationships/ctrlProp" Target="../ctrlProps/ctrlProp111.xml"/><Relationship Id="rId133" Type="http://schemas.openxmlformats.org/officeDocument/2006/relationships/ctrlProp" Target="../ctrlProps/ctrlProp132.xml"/><Relationship Id="rId154" Type="http://schemas.openxmlformats.org/officeDocument/2006/relationships/ctrlProp" Target="../ctrlProps/ctrlProp153.xml"/><Relationship Id="rId175" Type="http://schemas.openxmlformats.org/officeDocument/2006/relationships/ctrlProp" Target="../ctrlProps/ctrlProp174.xml"/><Relationship Id="rId196" Type="http://schemas.openxmlformats.org/officeDocument/2006/relationships/ctrlProp" Target="../ctrlProps/ctrlProp195.xml"/><Relationship Id="rId200" Type="http://schemas.openxmlformats.org/officeDocument/2006/relationships/ctrlProp" Target="../ctrlProps/ctrlProp199.xml"/><Relationship Id="rId16" Type="http://schemas.openxmlformats.org/officeDocument/2006/relationships/ctrlProp" Target="../ctrlProps/ctrlProp15.xml"/><Relationship Id="rId221" Type="http://schemas.openxmlformats.org/officeDocument/2006/relationships/ctrlProp" Target="../ctrlProps/ctrlProp220.xml"/><Relationship Id="rId37" Type="http://schemas.openxmlformats.org/officeDocument/2006/relationships/ctrlProp" Target="../ctrlProps/ctrlProp36.xml"/><Relationship Id="rId58" Type="http://schemas.openxmlformats.org/officeDocument/2006/relationships/ctrlProp" Target="../ctrlProps/ctrlProp57.xml"/><Relationship Id="rId79" Type="http://schemas.openxmlformats.org/officeDocument/2006/relationships/ctrlProp" Target="../ctrlProps/ctrlProp78.xml"/><Relationship Id="rId102" Type="http://schemas.openxmlformats.org/officeDocument/2006/relationships/ctrlProp" Target="../ctrlProps/ctrlProp101.xml"/><Relationship Id="rId123" Type="http://schemas.openxmlformats.org/officeDocument/2006/relationships/ctrlProp" Target="../ctrlProps/ctrlProp122.xml"/><Relationship Id="rId144" Type="http://schemas.openxmlformats.org/officeDocument/2006/relationships/ctrlProp" Target="../ctrlProps/ctrlProp143.xml"/><Relationship Id="rId90" Type="http://schemas.openxmlformats.org/officeDocument/2006/relationships/ctrlProp" Target="../ctrlProps/ctrlProp89.xml"/><Relationship Id="rId165" Type="http://schemas.openxmlformats.org/officeDocument/2006/relationships/ctrlProp" Target="../ctrlProps/ctrlProp164.xml"/><Relationship Id="rId186" Type="http://schemas.openxmlformats.org/officeDocument/2006/relationships/ctrlProp" Target="../ctrlProps/ctrlProp185.xml"/><Relationship Id="rId211" Type="http://schemas.openxmlformats.org/officeDocument/2006/relationships/ctrlProp" Target="../ctrlProps/ctrlProp210.xml"/><Relationship Id="rId232" Type="http://schemas.openxmlformats.org/officeDocument/2006/relationships/ctrlProp" Target="../ctrlProps/ctrlProp231.xml"/><Relationship Id="rId27" Type="http://schemas.openxmlformats.org/officeDocument/2006/relationships/ctrlProp" Target="../ctrlProps/ctrlProp26.xml"/><Relationship Id="rId48" Type="http://schemas.openxmlformats.org/officeDocument/2006/relationships/ctrlProp" Target="../ctrlProps/ctrlProp47.xml"/><Relationship Id="rId69" Type="http://schemas.openxmlformats.org/officeDocument/2006/relationships/ctrlProp" Target="../ctrlProps/ctrlProp68.xml"/><Relationship Id="rId113" Type="http://schemas.openxmlformats.org/officeDocument/2006/relationships/ctrlProp" Target="../ctrlProps/ctrlProp112.xml"/><Relationship Id="rId134" Type="http://schemas.openxmlformats.org/officeDocument/2006/relationships/ctrlProp" Target="../ctrlProps/ctrlProp133.xml"/><Relationship Id="rId80" Type="http://schemas.openxmlformats.org/officeDocument/2006/relationships/ctrlProp" Target="../ctrlProps/ctrlProp79.xml"/><Relationship Id="rId155" Type="http://schemas.openxmlformats.org/officeDocument/2006/relationships/ctrlProp" Target="../ctrlProps/ctrlProp154.xml"/><Relationship Id="rId176" Type="http://schemas.openxmlformats.org/officeDocument/2006/relationships/ctrlProp" Target="../ctrlProps/ctrlProp175.xml"/><Relationship Id="rId197" Type="http://schemas.openxmlformats.org/officeDocument/2006/relationships/ctrlProp" Target="../ctrlProps/ctrlProp196.xml"/><Relationship Id="rId201" Type="http://schemas.openxmlformats.org/officeDocument/2006/relationships/ctrlProp" Target="../ctrlProps/ctrlProp200.xml"/><Relationship Id="rId222" Type="http://schemas.openxmlformats.org/officeDocument/2006/relationships/ctrlProp" Target="../ctrlProps/ctrlProp221.xml"/><Relationship Id="rId17" Type="http://schemas.openxmlformats.org/officeDocument/2006/relationships/ctrlProp" Target="../ctrlProps/ctrlProp16.xml"/><Relationship Id="rId38" Type="http://schemas.openxmlformats.org/officeDocument/2006/relationships/ctrlProp" Target="../ctrlProps/ctrlProp37.xml"/><Relationship Id="rId59" Type="http://schemas.openxmlformats.org/officeDocument/2006/relationships/ctrlProp" Target="../ctrlProps/ctrlProp58.xml"/><Relationship Id="rId103" Type="http://schemas.openxmlformats.org/officeDocument/2006/relationships/ctrlProp" Target="../ctrlProps/ctrlProp102.xml"/><Relationship Id="rId124" Type="http://schemas.openxmlformats.org/officeDocument/2006/relationships/ctrlProp" Target="../ctrlProps/ctrlProp123.xml"/><Relationship Id="rId70" Type="http://schemas.openxmlformats.org/officeDocument/2006/relationships/ctrlProp" Target="../ctrlProps/ctrlProp69.xml"/><Relationship Id="rId91" Type="http://schemas.openxmlformats.org/officeDocument/2006/relationships/ctrlProp" Target="../ctrlProps/ctrlProp90.xml"/><Relationship Id="rId145" Type="http://schemas.openxmlformats.org/officeDocument/2006/relationships/ctrlProp" Target="../ctrlProps/ctrlProp144.xml"/><Relationship Id="rId166" Type="http://schemas.openxmlformats.org/officeDocument/2006/relationships/ctrlProp" Target="../ctrlProps/ctrlProp165.xml"/><Relationship Id="rId187" Type="http://schemas.openxmlformats.org/officeDocument/2006/relationships/ctrlProp" Target="../ctrlProps/ctrlProp186.xml"/><Relationship Id="rId1" Type="http://schemas.openxmlformats.org/officeDocument/2006/relationships/printerSettings" Target="../printerSettings/printerSettings5.bin"/><Relationship Id="rId212" Type="http://schemas.openxmlformats.org/officeDocument/2006/relationships/ctrlProp" Target="../ctrlProps/ctrlProp211.xml"/><Relationship Id="rId233" Type="http://schemas.openxmlformats.org/officeDocument/2006/relationships/ctrlProp" Target="../ctrlProps/ctrlProp232.xml"/><Relationship Id="rId28" Type="http://schemas.openxmlformats.org/officeDocument/2006/relationships/ctrlProp" Target="../ctrlProps/ctrlProp27.xml"/><Relationship Id="rId49" Type="http://schemas.openxmlformats.org/officeDocument/2006/relationships/ctrlProp" Target="../ctrlProps/ctrlProp48.xml"/><Relationship Id="rId114" Type="http://schemas.openxmlformats.org/officeDocument/2006/relationships/ctrlProp" Target="../ctrlProps/ctrlProp113.xml"/><Relationship Id="rId60" Type="http://schemas.openxmlformats.org/officeDocument/2006/relationships/ctrlProp" Target="../ctrlProps/ctrlProp59.xml"/><Relationship Id="rId81" Type="http://schemas.openxmlformats.org/officeDocument/2006/relationships/ctrlProp" Target="../ctrlProps/ctrlProp80.xml"/><Relationship Id="rId135" Type="http://schemas.openxmlformats.org/officeDocument/2006/relationships/ctrlProp" Target="../ctrlProps/ctrlProp134.xml"/><Relationship Id="rId156" Type="http://schemas.openxmlformats.org/officeDocument/2006/relationships/ctrlProp" Target="../ctrlProps/ctrlProp155.xml"/><Relationship Id="rId177" Type="http://schemas.openxmlformats.org/officeDocument/2006/relationships/ctrlProp" Target="../ctrlProps/ctrlProp176.xml"/><Relationship Id="rId198" Type="http://schemas.openxmlformats.org/officeDocument/2006/relationships/ctrlProp" Target="../ctrlProps/ctrlProp197.xml"/><Relationship Id="rId202" Type="http://schemas.openxmlformats.org/officeDocument/2006/relationships/ctrlProp" Target="../ctrlProps/ctrlProp201.xml"/><Relationship Id="rId223" Type="http://schemas.openxmlformats.org/officeDocument/2006/relationships/ctrlProp" Target="../ctrlProps/ctrlProp222.xml"/><Relationship Id="rId18" Type="http://schemas.openxmlformats.org/officeDocument/2006/relationships/ctrlProp" Target="../ctrlProps/ctrlProp17.xml"/><Relationship Id="rId39" Type="http://schemas.openxmlformats.org/officeDocument/2006/relationships/ctrlProp" Target="../ctrlProps/ctrlProp38.xml"/><Relationship Id="rId50" Type="http://schemas.openxmlformats.org/officeDocument/2006/relationships/ctrlProp" Target="../ctrlProps/ctrlProp49.xml"/><Relationship Id="rId104" Type="http://schemas.openxmlformats.org/officeDocument/2006/relationships/ctrlProp" Target="../ctrlProps/ctrlProp103.xml"/><Relationship Id="rId125" Type="http://schemas.openxmlformats.org/officeDocument/2006/relationships/ctrlProp" Target="../ctrlProps/ctrlProp124.xml"/><Relationship Id="rId146" Type="http://schemas.openxmlformats.org/officeDocument/2006/relationships/ctrlProp" Target="../ctrlProps/ctrlProp145.xml"/><Relationship Id="rId167" Type="http://schemas.openxmlformats.org/officeDocument/2006/relationships/ctrlProp" Target="../ctrlProps/ctrlProp166.xml"/><Relationship Id="rId188" Type="http://schemas.openxmlformats.org/officeDocument/2006/relationships/ctrlProp" Target="../ctrlProps/ctrlProp187.xml"/><Relationship Id="rId71" Type="http://schemas.openxmlformats.org/officeDocument/2006/relationships/ctrlProp" Target="../ctrlProps/ctrlProp70.xml"/><Relationship Id="rId92" Type="http://schemas.openxmlformats.org/officeDocument/2006/relationships/ctrlProp" Target="../ctrlProps/ctrlProp91.xml"/><Relationship Id="rId213" Type="http://schemas.openxmlformats.org/officeDocument/2006/relationships/ctrlProp" Target="../ctrlProps/ctrlProp212.xml"/><Relationship Id="rId234" Type="http://schemas.openxmlformats.org/officeDocument/2006/relationships/ctrlProp" Target="../ctrlProps/ctrlProp233.xml"/><Relationship Id="rId2" Type="http://schemas.openxmlformats.org/officeDocument/2006/relationships/drawing" Target="../drawings/drawing4.xml"/><Relationship Id="rId29" Type="http://schemas.openxmlformats.org/officeDocument/2006/relationships/ctrlProp" Target="../ctrlProps/ctrlProp28.xml"/><Relationship Id="rId40" Type="http://schemas.openxmlformats.org/officeDocument/2006/relationships/ctrlProp" Target="../ctrlProps/ctrlProp39.xml"/><Relationship Id="rId115" Type="http://schemas.openxmlformats.org/officeDocument/2006/relationships/ctrlProp" Target="../ctrlProps/ctrlProp114.xml"/><Relationship Id="rId136" Type="http://schemas.openxmlformats.org/officeDocument/2006/relationships/ctrlProp" Target="../ctrlProps/ctrlProp135.xml"/><Relationship Id="rId157" Type="http://schemas.openxmlformats.org/officeDocument/2006/relationships/ctrlProp" Target="../ctrlProps/ctrlProp156.xml"/><Relationship Id="rId178" Type="http://schemas.openxmlformats.org/officeDocument/2006/relationships/ctrlProp" Target="../ctrlProps/ctrlProp177.xml"/><Relationship Id="rId61" Type="http://schemas.openxmlformats.org/officeDocument/2006/relationships/ctrlProp" Target="../ctrlProps/ctrlProp60.xml"/><Relationship Id="rId82" Type="http://schemas.openxmlformats.org/officeDocument/2006/relationships/ctrlProp" Target="../ctrlProps/ctrlProp81.xml"/><Relationship Id="rId199" Type="http://schemas.openxmlformats.org/officeDocument/2006/relationships/ctrlProp" Target="../ctrlProps/ctrlProp198.xml"/><Relationship Id="rId203" Type="http://schemas.openxmlformats.org/officeDocument/2006/relationships/ctrlProp" Target="../ctrlProps/ctrlProp202.xml"/><Relationship Id="rId19" Type="http://schemas.openxmlformats.org/officeDocument/2006/relationships/ctrlProp" Target="../ctrlProps/ctrlProp18.xml"/><Relationship Id="rId224" Type="http://schemas.openxmlformats.org/officeDocument/2006/relationships/ctrlProp" Target="../ctrlProps/ctrlProp223.xml"/><Relationship Id="rId30" Type="http://schemas.openxmlformats.org/officeDocument/2006/relationships/ctrlProp" Target="../ctrlProps/ctrlProp29.xml"/><Relationship Id="rId105" Type="http://schemas.openxmlformats.org/officeDocument/2006/relationships/ctrlProp" Target="../ctrlProps/ctrlProp104.xml"/><Relationship Id="rId126" Type="http://schemas.openxmlformats.org/officeDocument/2006/relationships/ctrlProp" Target="../ctrlProps/ctrlProp125.xml"/><Relationship Id="rId147" Type="http://schemas.openxmlformats.org/officeDocument/2006/relationships/ctrlProp" Target="../ctrlProps/ctrlProp146.xml"/><Relationship Id="rId168" Type="http://schemas.openxmlformats.org/officeDocument/2006/relationships/ctrlProp" Target="../ctrlProps/ctrlProp167.xml"/><Relationship Id="rId51" Type="http://schemas.openxmlformats.org/officeDocument/2006/relationships/ctrlProp" Target="../ctrlProps/ctrlProp50.xml"/><Relationship Id="rId72" Type="http://schemas.openxmlformats.org/officeDocument/2006/relationships/ctrlProp" Target="../ctrlProps/ctrlProp71.xml"/><Relationship Id="rId93" Type="http://schemas.openxmlformats.org/officeDocument/2006/relationships/ctrlProp" Target="../ctrlProps/ctrlProp92.xml"/><Relationship Id="rId189" Type="http://schemas.openxmlformats.org/officeDocument/2006/relationships/ctrlProp" Target="../ctrlProps/ctrlProp188.xml"/><Relationship Id="rId3" Type="http://schemas.openxmlformats.org/officeDocument/2006/relationships/vmlDrawing" Target="../drawings/vmlDrawing5.vml"/><Relationship Id="rId214" Type="http://schemas.openxmlformats.org/officeDocument/2006/relationships/ctrlProp" Target="../ctrlProps/ctrlProp213.xml"/><Relationship Id="rId235" Type="http://schemas.openxmlformats.org/officeDocument/2006/relationships/ctrlProp" Target="../ctrlProps/ctrlProp234.xml"/><Relationship Id="rId116" Type="http://schemas.openxmlformats.org/officeDocument/2006/relationships/ctrlProp" Target="../ctrlProps/ctrlProp115.xml"/><Relationship Id="rId137" Type="http://schemas.openxmlformats.org/officeDocument/2006/relationships/ctrlProp" Target="../ctrlProps/ctrlProp136.xml"/><Relationship Id="rId158" Type="http://schemas.openxmlformats.org/officeDocument/2006/relationships/ctrlProp" Target="../ctrlProps/ctrlProp157.xml"/><Relationship Id="rId20" Type="http://schemas.openxmlformats.org/officeDocument/2006/relationships/ctrlProp" Target="../ctrlProps/ctrlProp19.xml"/><Relationship Id="rId41" Type="http://schemas.openxmlformats.org/officeDocument/2006/relationships/ctrlProp" Target="../ctrlProps/ctrlProp40.xml"/><Relationship Id="rId62" Type="http://schemas.openxmlformats.org/officeDocument/2006/relationships/ctrlProp" Target="../ctrlProps/ctrlProp61.xml"/><Relationship Id="rId83" Type="http://schemas.openxmlformats.org/officeDocument/2006/relationships/ctrlProp" Target="../ctrlProps/ctrlProp82.xml"/><Relationship Id="rId179" Type="http://schemas.openxmlformats.org/officeDocument/2006/relationships/ctrlProp" Target="../ctrlProps/ctrlProp178.xml"/></Relationships>
</file>

<file path=xl/worksheets/_rels/sheet6.xml.rels><?xml version="1.0" encoding="UTF-8" standalone="yes"?>
<Relationships xmlns="http://schemas.openxmlformats.org/package/2006/relationships"><Relationship Id="rId117" Type="http://schemas.openxmlformats.org/officeDocument/2006/relationships/ctrlProp" Target="../ctrlProps/ctrlProp352.xml"/><Relationship Id="rId299" Type="http://schemas.openxmlformats.org/officeDocument/2006/relationships/ctrlProp" Target="../ctrlProps/ctrlProp534.xml"/><Relationship Id="rId21" Type="http://schemas.openxmlformats.org/officeDocument/2006/relationships/ctrlProp" Target="../ctrlProps/ctrlProp256.xml"/><Relationship Id="rId63" Type="http://schemas.openxmlformats.org/officeDocument/2006/relationships/ctrlProp" Target="../ctrlProps/ctrlProp298.xml"/><Relationship Id="rId159" Type="http://schemas.openxmlformats.org/officeDocument/2006/relationships/ctrlProp" Target="../ctrlProps/ctrlProp394.xml"/><Relationship Id="rId324" Type="http://schemas.openxmlformats.org/officeDocument/2006/relationships/ctrlProp" Target="../ctrlProps/ctrlProp559.xml"/><Relationship Id="rId170" Type="http://schemas.openxmlformats.org/officeDocument/2006/relationships/ctrlProp" Target="../ctrlProps/ctrlProp405.xml"/><Relationship Id="rId226" Type="http://schemas.openxmlformats.org/officeDocument/2006/relationships/ctrlProp" Target="../ctrlProps/ctrlProp461.xml"/><Relationship Id="rId268" Type="http://schemas.openxmlformats.org/officeDocument/2006/relationships/ctrlProp" Target="../ctrlProps/ctrlProp503.xml"/><Relationship Id="rId32" Type="http://schemas.openxmlformats.org/officeDocument/2006/relationships/ctrlProp" Target="../ctrlProps/ctrlProp267.xml"/><Relationship Id="rId74" Type="http://schemas.openxmlformats.org/officeDocument/2006/relationships/ctrlProp" Target="../ctrlProps/ctrlProp309.xml"/><Relationship Id="rId128" Type="http://schemas.openxmlformats.org/officeDocument/2006/relationships/ctrlProp" Target="../ctrlProps/ctrlProp363.xml"/><Relationship Id="rId335" Type="http://schemas.openxmlformats.org/officeDocument/2006/relationships/ctrlProp" Target="../ctrlProps/ctrlProp570.xml"/><Relationship Id="rId5" Type="http://schemas.openxmlformats.org/officeDocument/2006/relationships/ctrlProp" Target="../ctrlProps/ctrlProp240.xml"/><Relationship Id="rId181" Type="http://schemas.openxmlformats.org/officeDocument/2006/relationships/ctrlProp" Target="../ctrlProps/ctrlProp416.xml"/><Relationship Id="rId237" Type="http://schemas.openxmlformats.org/officeDocument/2006/relationships/ctrlProp" Target="../ctrlProps/ctrlProp472.xml"/><Relationship Id="rId279" Type="http://schemas.openxmlformats.org/officeDocument/2006/relationships/ctrlProp" Target="../ctrlProps/ctrlProp514.xml"/><Relationship Id="rId43" Type="http://schemas.openxmlformats.org/officeDocument/2006/relationships/ctrlProp" Target="../ctrlProps/ctrlProp278.xml"/><Relationship Id="rId139" Type="http://schemas.openxmlformats.org/officeDocument/2006/relationships/ctrlProp" Target="../ctrlProps/ctrlProp374.xml"/><Relationship Id="rId290" Type="http://schemas.openxmlformats.org/officeDocument/2006/relationships/ctrlProp" Target="../ctrlProps/ctrlProp525.xml"/><Relationship Id="rId304" Type="http://schemas.openxmlformats.org/officeDocument/2006/relationships/ctrlProp" Target="../ctrlProps/ctrlProp539.xml"/><Relationship Id="rId346" Type="http://schemas.openxmlformats.org/officeDocument/2006/relationships/ctrlProp" Target="../ctrlProps/ctrlProp581.xml"/><Relationship Id="rId85" Type="http://schemas.openxmlformats.org/officeDocument/2006/relationships/ctrlProp" Target="../ctrlProps/ctrlProp320.xml"/><Relationship Id="rId150" Type="http://schemas.openxmlformats.org/officeDocument/2006/relationships/ctrlProp" Target="../ctrlProps/ctrlProp385.xml"/><Relationship Id="rId192" Type="http://schemas.openxmlformats.org/officeDocument/2006/relationships/ctrlProp" Target="../ctrlProps/ctrlProp427.xml"/><Relationship Id="rId206" Type="http://schemas.openxmlformats.org/officeDocument/2006/relationships/ctrlProp" Target="../ctrlProps/ctrlProp441.xml"/><Relationship Id="rId248" Type="http://schemas.openxmlformats.org/officeDocument/2006/relationships/ctrlProp" Target="../ctrlProps/ctrlProp483.xml"/><Relationship Id="rId12" Type="http://schemas.openxmlformats.org/officeDocument/2006/relationships/ctrlProp" Target="../ctrlProps/ctrlProp247.xml"/><Relationship Id="rId108" Type="http://schemas.openxmlformats.org/officeDocument/2006/relationships/ctrlProp" Target="../ctrlProps/ctrlProp343.xml"/><Relationship Id="rId315" Type="http://schemas.openxmlformats.org/officeDocument/2006/relationships/ctrlProp" Target="../ctrlProps/ctrlProp550.xml"/><Relationship Id="rId357" Type="http://schemas.openxmlformats.org/officeDocument/2006/relationships/ctrlProp" Target="../ctrlProps/ctrlProp592.xml"/><Relationship Id="rId54" Type="http://schemas.openxmlformats.org/officeDocument/2006/relationships/ctrlProp" Target="../ctrlProps/ctrlProp289.xml"/><Relationship Id="rId96" Type="http://schemas.openxmlformats.org/officeDocument/2006/relationships/ctrlProp" Target="../ctrlProps/ctrlProp331.xml"/><Relationship Id="rId161" Type="http://schemas.openxmlformats.org/officeDocument/2006/relationships/ctrlProp" Target="../ctrlProps/ctrlProp396.xml"/><Relationship Id="rId217" Type="http://schemas.openxmlformats.org/officeDocument/2006/relationships/ctrlProp" Target="../ctrlProps/ctrlProp452.xml"/><Relationship Id="rId259" Type="http://schemas.openxmlformats.org/officeDocument/2006/relationships/ctrlProp" Target="../ctrlProps/ctrlProp494.xml"/><Relationship Id="rId23" Type="http://schemas.openxmlformats.org/officeDocument/2006/relationships/ctrlProp" Target="../ctrlProps/ctrlProp258.xml"/><Relationship Id="rId119" Type="http://schemas.openxmlformats.org/officeDocument/2006/relationships/ctrlProp" Target="../ctrlProps/ctrlProp354.xml"/><Relationship Id="rId270" Type="http://schemas.openxmlformats.org/officeDocument/2006/relationships/ctrlProp" Target="../ctrlProps/ctrlProp505.xml"/><Relationship Id="rId326" Type="http://schemas.openxmlformats.org/officeDocument/2006/relationships/ctrlProp" Target="../ctrlProps/ctrlProp561.xml"/><Relationship Id="rId65" Type="http://schemas.openxmlformats.org/officeDocument/2006/relationships/ctrlProp" Target="../ctrlProps/ctrlProp300.xml"/><Relationship Id="rId130" Type="http://schemas.openxmlformats.org/officeDocument/2006/relationships/ctrlProp" Target="../ctrlProps/ctrlProp365.xml"/><Relationship Id="rId172" Type="http://schemas.openxmlformats.org/officeDocument/2006/relationships/ctrlProp" Target="../ctrlProps/ctrlProp407.xml"/><Relationship Id="rId228" Type="http://schemas.openxmlformats.org/officeDocument/2006/relationships/ctrlProp" Target="../ctrlProps/ctrlProp463.xml"/><Relationship Id="rId281" Type="http://schemas.openxmlformats.org/officeDocument/2006/relationships/ctrlProp" Target="../ctrlProps/ctrlProp516.xml"/><Relationship Id="rId337" Type="http://schemas.openxmlformats.org/officeDocument/2006/relationships/ctrlProp" Target="../ctrlProps/ctrlProp572.xml"/><Relationship Id="rId34" Type="http://schemas.openxmlformats.org/officeDocument/2006/relationships/ctrlProp" Target="../ctrlProps/ctrlProp269.xml"/><Relationship Id="rId76" Type="http://schemas.openxmlformats.org/officeDocument/2006/relationships/ctrlProp" Target="../ctrlProps/ctrlProp311.xml"/><Relationship Id="rId141" Type="http://schemas.openxmlformats.org/officeDocument/2006/relationships/ctrlProp" Target="../ctrlProps/ctrlProp376.xml"/><Relationship Id="rId7" Type="http://schemas.openxmlformats.org/officeDocument/2006/relationships/ctrlProp" Target="../ctrlProps/ctrlProp242.xml"/><Relationship Id="rId183" Type="http://schemas.openxmlformats.org/officeDocument/2006/relationships/ctrlProp" Target="../ctrlProps/ctrlProp418.xml"/><Relationship Id="rId239" Type="http://schemas.openxmlformats.org/officeDocument/2006/relationships/ctrlProp" Target="../ctrlProps/ctrlProp474.xml"/><Relationship Id="rId250" Type="http://schemas.openxmlformats.org/officeDocument/2006/relationships/ctrlProp" Target="../ctrlProps/ctrlProp485.xml"/><Relationship Id="rId292" Type="http://schemas.openxmlformats.org/officeDocument/2006/relationships/ctrlProp" Target="../ctrlProps/ctrlProp527.xml"/><Relationship Id="rId306" Type="http://schemas.openxmlformats.org/officeDocument/2006/relationships/ctrlProp" Target="../ctrlProps/ctrlProp541.xml"/><Relationship Id="rId45" Type="http://schemas.openxmlformats.org/officeDocument/2006/relationships/ctrlProp" Target="../ctrlProps/ctrlProp280.xml"/><Relationship Id="rId87" Type="http://schemas.openxmlformats.org/officeDocument/2006/relationships/ctrlProp" Target="../ctrlProps/ctrlProp322.xml"/><Relationship Id="rId110" Type="http://schemas.openxmlformats.org/officeDocument/2006/relationships/ctrlProp" Target="../ctrlProps/ctrlProp345.xml"/><Relationship Id="rId348" Type="http://schemas.openxmlformats.org/officeDocument/2006/relationships/ctrlProp" Target="../ctrlProps/ctrlProp583.xml"/><Relationship Id="rId152" Type="http://schemas.openxmlformats.org/officeDocument/2006/relationships/ctrlProp" Target="../ctrlProps/ctrlProp387.xml"/><Relationship Id="rId194" Type="http://schemas.openxmlformats.org/officeDocument/2006/relationships/ctrlProp" Target="../ctrlProps/ctrlProp429.xml"/><Relationship Id="rId208" Type="http://schemas.openxmlformats.org/officeDocument/2006/relationships/ctrlProp" Target="../ctrlProps/ctrlProp443.xml"/><Relationship Id="rId261" Type="http://schemas.openxmlformats.org/officeDocument/2006/relationships/ctrlProp" Target="../ctrlProps/ctrlProp496.xml"/><Relationship Id="rId14" Type="http://schemas.openxmlformats.org/officeDocument/2006/relationships/ctrlProp" Target="../ctrlProps/ctrlProp249.xml"/><Relationship Id="rId56" Type="http://schemas.openxmlformats.org/officeDocument/2006/relationships/ctrlProp" Target="../ctrlProps/ctrlProp291.xml"/><Relationship Id="rId317" Type="http://schemas.openxmlformats.org/officeDocument/2006/relationships/ctrlProp" Target="../ctrlProps/ctrlProp552.xml"/><Relationship Id="rId98" Type="http://schemas.openxmlformats.org/officeDocument/2006/relationships/ctrlProp" Target="../ctrlProps/ctrlProp333.xml"/><Relationship Id="rId121" Type="http://schemas.openxmlformats.org/officeDocument/2006/relationships/ctrlProp" Target="../ctrlProps/ctrlProp356.xml"/><Relationship Id="rId163" Type="http://schemas.openxmlformats.org/officeDocument/2006/relationships/ctrlProp" Target="../ctrlProps/ctrlProp398.xml"/><Relationship Id="rId219" Type="http://schemas.openxmlformats.org/officeDocument/2006/relationships/ctrlProp" Target="../ctrlProps/ctrlProp454.xml"/><Relationship Id="rId230" Type="http://schemas.openxmlformats.org/officeDocument/2006/relationships/ctrlProp" Target="../ctrlProps/ctrlProp465.xml"/><Relationship Id="rId25" Type="http://schemas.openxmlformats.org/officeDocument/2006/relationships/ctrlProp" Target="../ctrlProps/ctrlProp260.xml"/><Relationship Id="rId46" Type="http://schemas.openxmlformats.org/officeDocument/2006/relationships/ctrlProp" Target="../ctrlProps/ctrlProp281.xml"/><Relationship Id="rId67" Type="http://schemas.openxmlformats.org/officeDocument/2006/relationships/ctrlProp" Target="../ctrlProps/ctrlProp302.xml"/><Relationship Id="rId272" Type="http://schemas.openxmlformats.org/officeDocument/2006/relationships/ctrlProp" Target="../ctrlProps/ctrlProp507.xml"/><Relationship Id="rId293" Type="http://schemas.openxmlformats.org/officeDocument/2006/relationships/ctrlProp" Target="../ctrlProps/ctrlProp528.xml"/><Relationship Id="rId307" Type="http://schemas.openxmlformats.org/officeDocument/2006/relationships/ctrlProp" Target="../ctrlProps/ctrlProp542.xml"/><Relationship Id="rId328" Type="http://schemas.openxmlformats.org/officeDocument/2006/relationships/ctrlProp" Target="../ctrlProps/ctrlProp563.xml"/><Relationship Id="rId349" Type="http://schemas.openxmlformats.org/officeDocument/2006/relationships/ctrlProp" Target="../ctrlProps/ctrlProp584.xml"/><Relationship Id="rId88" Type="http://schemas.openxmlformats.org/officeDocument/2006/relationships/ctrlProp" Target="../ctrlProps/ctrlProp323.xml"/><Relationship Id="rId111" Type="http://schemas.openxmlformats.org/officeDocument/2006/relationships/ctrlProp" Target="../ctrlProps/ctrlProp346.xml"/><Relationship Id="rId132" Type="http://schemas.openxmlformats.org/officeDocument/2006/relationships/ctrlProp" Target="../ctrlProps/ctrlProp367.xml"/><Relationship Id="rId153" Type="http://schemas.openxmlformats.org/officeDocument/2006/relationships/ctrlProp" Target="../ctrlProps/ctrlProp388.xml"/><Relationship Id="rId174" Type="http://schemas.openxmlformats.org/officeDocument/2006/relationships/ctrlProp" Target="../ctrlProps/ctrlProp409.xml"/><Relationship Id="rId195" Type="http://schemas.openxmlformats.org/officeDocument/2006/relationships/ctrlProp" Target="../ctrlProps/ctrlProp430.xml"/><Relationship Id="rId209" Type="http://schemas.openxmlformats.org/officeDocument/2006/relationships/ctrlProp" Target="../ctrlProps/ctrlProp444.xml"/><Relationship Id="rId220" Type="http://schemas.openxmlformats.org/officeDocument/2006/relationships/ctrlProp" Target="../ctrlProps/ctrlProp455.xml"/><Relationship Id="rId241" Type="http://schemas.openxmlformats.org/officeDocument/2006/relationships/ctrlProp" Target="../ctrlProps/ctrlProp476.xml"/><Relationship Id="rId15" Type="http://schemas.openxmlformats.org/officeDocument/2006/relationships/ctrlProp" Target="../ctrlProps/ctrlProp250.xml"/><Relationship Id="rId36" Type="http://schemas.openxmlformats.org/officeDocument/2006/relationships/ctrlProp" Target="../ctrlProps/ctrlProp271.xml"/><Relationship Id="rId57" Type="http://schemas.openxmlformats.org/officeDocument/2006/relationships/ctrlProp" Target="../ctrlProps/ctrlProp292.xml"/><Relationship Id="rId262" Type="http://schemas.openxmlformats.org/officeDocument/2006/relationships/ctrlProp" Target="../ctrlProps/ctrlProp497.xml"/><Relationship Id="rId283" Type="http://schemas.openxmlformats.org/officeDocument/2006/relationships/ctrlProp" Target="../ctrlProps/ctrlProp518.xml"/><Relationship Id="rId318" Type="http://schemas.openxmlformats.org/officeDocument/2006/relationships/ctrlProp" Target="../ctrlProps/ctrlProp553.xml"/><Relationship Id="rId339" Type="http://schemas.openxmlformats.org/officeDocument/2006/relationships/ctrlProp" Target="../ctrlProps/ctrlProp574.xml"/><Relationship Id="rId78" Type="http://schemas.openxmlformats.org/officeDocument/2006/relationships/ctrlProp" Target="../ctrlProps/ctrlProp313.xml"/><Relationship Id="rId99" Type="http://schemas.openxmlformats.org/officeDocument/2006/relationships/ctrlProp" Target="../ctrlProps/ctrlProp334.xml"/><Relationship Id="rId101" Type="http://schemas.openxmlformats.org/officeDocument/2006/relationships/ctrlProp" Target="../ctrlProps/ctrlProp336.xml"/><Relationship Id="rId122" Type="http://schemas.openxmlformats.org/officeDocument/2006/relationships/ctrlProp" Target="../ctrlProps/ctrlProp357.xml"/><Relationship Id="rId143" Type="http://schemas.openxmlformats.org/officeDocument/2006/relationships/ctrlProp" Target="../ctrlProps/ctrlProp378.xml"/><Relationship Id="rId164" Type="http://schemas.openxmlformats.org/officeDocument/2006/relationships/ctrlProp" Target="../ctrlProps/ctrlProp399.xml"/><Relationship Id="rId185" Type="http://schemas.openxmlformats.org/officeDocument/2006/relationships/ctrlProp" Target="../ctrlProps/ctrlProp420.xml"/><Relationship Id="rId350" Type="http://schemas.openxmlformats.org/officeDocument/2006/relationships/ctrlProp" Target="../ctrlProps/ctrlProp585.xml"/><Relationship Id="rId9" Type="http://schemas.openxmlformats.org/officeDocument/2006/relationships/ctrlProp" Target="../ctrlProps/ctrlProp244.xml"/><Relationship Id="rId210" Type="http://schemas.openxmlformats.org/officeDocument/2006/relationships/ctrlProp" Target="../ctrlProps/ctrlProp445.xml"/><Relationship Id="rId26" Type="http://schemas.openxmlformats.org/officeDocument/2006/relationships/ctrlProp" Target="../ctrlProps/ctrlProp261.xml"/><Relationship Id="rId231" Type="http://schemas.openxmlformats.org/officeDocument/2006/relationships/ctrlProp" Target="../ctrlProps/ctrlProp466.xml"/><Relationship Id="rId252" Type="http://schemas.openxmlformats.org/officeDocument/2006/relationships/ctrlProp" Target="../ctrlProps/ctrlProp487.xml"/><Relationship Id="rId273" Type="http://schemas.openxmlformats.org/officeDocument/2006/relationships/ctrlProp" Target="../ctrlProps/ctrlProp508.xml"/><Relationship Id="rId294" Type="http://schemas.openxmlformats.org/officeDocument/2006/relationships/ctrlProp" Target="../ctrlProps/ctrlProp529.xml"/><Relationship Id="rId308" Type="http://schemas.openxmlformats.org/officeDocument/2006/relationships/ctrlProp" Target="../ctrlProps/ctrlProp543.xml"/><Relationship Id="rId329" Type="http://schemas.openxmlformats.org/officeDocument/2006/relationships/ctrlProp" Target="../ctrlProps/ctrlProp564.xml"/><Relationship Id="rId47" Type="http://schemas.openxmlformats.org/officeDocument/2006/relationships/ctrlProp" Target="../ctrlProps/ctrlProp282.xml"/><Relationship Id="rId68" Type="http://schemas.openxmlformats.org/officeDocument/2006/relationships/ctrlProp" Target="../ctrlProps/ctrlProp303.xml"/><Relationship Id="rId89" Type="http://schemas.openxmlformats.org/officeDocument/2006/relationships/ctrlProp" Target="../ctrlProps/ctrlProp324.xml"/><Relationship Id="rId112" Type="http://schemas.openxmlformats.org/officeDocument/2006/relationships/ctrlProp" Target="../ctrlProps/ctrlProp347.xml"/><Relationship Id="rId133" Type="http://schemas.openxmlformats.org/officeDocument/2006/relationships/ctrlProp" Target="../ctrlProps/ctrlProp368.xml"/><Relationship Id="rId154" Type="http://schemas.openxmlformats.org/officeDocument/2006/relationships/ctrlProp" Target="../ctrlProps/ctrlProp389.xml"/><Relationship Id="rId175" Type="http://schemas.openxmlformats.org/officeDocument/2006/relationships/ctrlProp" Target="../ctrlProps/ctrlProp410.xml"/><Relationship Id="rId340" Type="http://schemas.openxmlformats.org/officeDocument/2006/relationships/ctrlProp" Target="../ctrlProps/ctrlProp575.xml"/><Relationship Id="rId196" Type="http://schemas.openxmlformats.org/officeDocument/2006/relationships/ctrlProp" Target="../ctrlProps/ctrlProp431.xml"/><Relationship Id="rId200" Type="http://schemas.openxmlformats.org/officeDocument/2006/relationships/ctrlProp" Target="../ctrlProps/ctrlProp435.xml"/><Relationship Id="rId16" Type="http://schemas.openxmlformats.org/officeDocument/2006/relationships/ctrlProp" Target="../ctrlProps/ctrlProp251.xml"/><Relationship Id="rId221" Type="http://schemas.openxmlformats.org/officeDocument/2006/relationships/ctrlProp" Target="../ctrlProps/ctrlProp456.xml"/><Relationship Id="rId242" Type="http://schemas.openxmlformats.org/officeDocument/2006/relationships/ctrlProp" Target="../ctrlProps/ctrlProp477.xml"/><Relationship Id="rId263" Type="http://schemas.openxmlformats.org/officeDocument/2006/relationships/ctrlProp" Target="../ctrlProps/ctrlProp498.xml"/><Relationship Id="rId284" Type="http://schemas.openxmlformats.org/officeDocument/2006/relationships/ctrlProp" Target="../ctrlProps/ctrlProp519.xml"/><Relationship Id="rId319" Type="http://schemas.openxmlformats.org/officeDocument/2006/relationships/ctrlProp" Target="../ctrlProps/ctrlProp554.xml"/><Relationship Id="rId37" Type="http://schemas.openxmlformats.org/officeDocument/2006/relationships/ctrlProp" Target="../ctrlProps/ctrlProp272.xml"/><Relationship Id="rId58" Type="http://schemas.openxmlformats.org/officeDocument/2006/relationships/ctrlProp" Target="../ctrlProps/ctrlProp293.xml"/><Relationship Id="rId79" Type="http://schemas.openxmlformats.org/officeDocument/2006/relationships/ctrlProp" Target="../ctrlProps/ctrlProp314.xml"/><Relationship Id="rId102" Type="http://schemas.openxmlformats.org/officeDocument/2006/relationships/ctrlProp" Target="../ctrlProps/ctrlProp337.xml"/><Relationship Id="rId123" Type="http://schemas.openxmlformats.org/officeDocument/2006/relationships/ctrlProp" Target="../ctrlProps/ctrlProp358.xml"/><Relationship Id="rId144" Type="http://schemas.openxmlformats.org/officeDocument/2006/relationships/ctrlProp" Target="../ctrlProps/ctrlProp379.xml"/><Relationship Id="rId330" Type="http://schemas.openxmlformats.org/officeDocument/2006/relationships/ctrlProp" Target="../ctrlProps/ctrlProp565.xml"/><Relationship Id="rId90" Type="http://schemas.openxmlformats.org/officeDocument/2006/relationships/ctrlProp" Target="../ctrlProps/ctrlProp325.xml"/><Relationship Id="rId165" Type="http://schemas.openxmlformats.org/officeDocument/2006/relationships/ctrlProp" Target="../ctrlProps/ctrlProp400.xml"/><Relationship Id="rId186" Type="http://schemas.openxmlformats.org/officeDocument/2006/relationships/ctrlProp" Target="../ctrlProps/ctrlProp421.xml"/><Relationship Id="rId351" Type="http://schemas.openxmlformats.org/officeDocument/2006/relationships/ctrlProp" Target="../ctrlProps/ctrlProp586.xml"/><Relationship Id="rId211" Type="http://schemas.openxmlformats.org/officeDocument/2006/relationships/ctrlProp" Target="../ctrlProps/ctrlProp446.xml"/><Relationship Id="rId232" Type="http://schemas.openxmlformats.org/officeDocument/2006/relationships/ctrlProp" Target="../ctrlProps/ctrlProp467.xml"/><Relationship Id="rId253" Type="http://schemas.openxmlformats.org/officeDocument/2006/relationships/ctrlProp" Target="../ctrlProps/ctrlProp488.xml"/><Relationship Id="rId274" Type="http://schemas.openxmlformats.org/officeDocument/2006/relationships/ctrlProp" Target="../ctrlProps/ctrlProp509.xml"/><Relationship Id="rId295" Type="http://schemas.openxmlformats.org/officeDocument/2006/relationships/ctrlProp" Target="../ctrlProps/ctrlProp530.xml"/><Relationship Id="rId309" Type="http://schemas.openxmlformats.org/officeDocument/2006/relationships/ctrlProp" Target="../ctrlProps/ctrlProp544.xml"/><Relationship Id="rId27" Type="http://schemas.openxmlformats.org/officeDocument/2006/relationships/ctrlProp" Target="../ctrlProps/ctrlProp262.xml"/><Relationship Id="rId48" Type="http://schemas.openxmlformats.org/officeDocument/2006/relationships/ctrlProp" Target="../ctrlProps/ctrlProp283.xml"/><Relationship Id="rId69" Type="http://schemas.openxmlformats.org/officeDocument/2006/relationships/ctrlProp" Target="../ctrlProps/ctrlProp304.xml"/><Relationship Id="rId113" Type="http://schemas.openxmlformats.org/officeDocument/2006/relationships/ctrlProp" Target="../ctrlProps/ctrlProp348.xml"/><Relationship Id="rId134" Type="http://schemas.openxmlformats.org/officeDocument/2006/relationships/ctrlProp" Target="../ctrlProps/ctrlProp369.xml"/><Relationship Id="rId320" Type="http://schemas.openxmlformats.org/officeDocument/2006/relationships/ctrlProp" Target="../ctrlProps/ctrlProp555.xml"/><Relationship Id="rId80" Type="http://schemas.openxmlformats.org/officeDocument/2006/relationships/ctrlProp" Target="../ctrlProps/ctrlProp315.xml"/><Relationship Id="rId155" Type="http://schemas.openxmlformats.org/officeDocument/2006/relationships/ctrlProp" Target="../ctrlProps/ctrlProp390.xml"/><Relationship Id="rId176" Type="http://schemas.openxmlformats.org/officeDocument/2006/relationships/ctrlProp" Target="../ctrlProps/ctrlProp411.xml"/><Relationship Id="rId197" Type="http://schemas.openxmlformats.org/officeDocument/2006/relationships/ctrlProp" Target="../ctrlProps/ctrlProp432.xml"/><Relationship Id="rId341" Type="http://schemas.openxmlformats.org/officeDocument/2006/relationships/ctrlProp" Target="../ctrlProps/ctrlProp576.xml"/><Relationship Id="rId201" Type="http://schemas.openxmlformats.org/officeDocument/2006/relationships/ctrlProp" Target="../ctrlProps/ctrlProp436.xml"/><Relationship Id="rId222" Type="http://schemas.openxmlformats.org/officeDocument/2006/relationships/ctrlProp" Target="../ctrlProps/ctrlProp457.xml"/><Relationship Id="rId243" Type="http://schemas.openxmlformats.org/officeDocument/2006/relationships/ctrlProp" Target="../ctrlProps/ctrlProp478.xml"/><Relationship Id="rId264" Type="http://schemas.openxmlformats.org/officeDocument/2006/relationships/ctrlProp" Target="../ctrlProps/ctrlProp499.xml"/><Relationship Id="rId285" Type="http://schemas.openxmlformats.org/officeDocument/2006/relationships/ctrlProp" Target="../ctrlProps/ctrlProp520.xml"/><Relationship Id="rId17" Type="http://schemas.openxmlformats.org/officeDocument/2006/relationships/ctrlProp" Target="../ctrlProps/ctrlProp252.xml"/><Relationship Id="rId38" Type="http://schemas.openxmlformats.org/officeDocument/2006/relationships/ctrlProp" Target="../ctrlProps/ctrlProp273.xml"/><Relationship Id="rId59" Type="http://schemas.openxmlformats.org/officeDocument/2006/relationships/ctrlProp" Target="../ctrlProps/ctrlProp294.xml"/><Relationship Id="rId103" Type="http://schemas.openxmlformats.org/officeDocument/2006/relationships/ctrlProp" Target="../ctrlProps/ctrlProp338.xml"/><Relationship Id="rId124" Type="http://schemas.openxmlformats.org/officeDocument/2006/relationships/ctrlProp" Target="../ctrlProps/ctrlProp359.xml"/><Relationship Id="rId310" Type="http://schemas.openxmlformats.org/officeDocument/2006/relationships/ctrlProp" Target="../ctrlProps/ctrlProp545.xml"/><Relationship Id="rId70" Type="http://schemas.openxmlformats.org/officeDocument/2006/relationships/ctrlProp" Target="../ctrlProps/ctrlProp305.xml"/><Relationship Id="rId91" Type="http://schemas.openxmlformats.org/officeDocument/2006/relationships/ctrlProp" Target="../ctrlProps/ctrlProp326.xml"/><Relationship Id="rId145" Type="http://schemas.openxmlformats.org/officeDocument/2006/relationships/ctrlProp" Target="../ctrlProps/ctrlProp380.xml"/><Relationship Id="rId166" Type="http://schemas.openxmlformats.org/officeDocument/2006/relationships/ctrlProp" Target="../ctrlProps/ctrlProp401.xml"/><Relationship Id="rId187" Type="http://schemas.openxmlformats.org/officeDocument/2006/relationships/ctrlProp" Target="../ctrlProps/ctrlProp422.xml"/><Relationship Id="rId331" Type="http://schemas.openxmlformats.org/officeDocument/2006/relationships/ctrlProp" Target="../ctrlProps/ctrlProp566.xml"/><Relationship Id="rId352" Type="http://schemas.openxmlformats.org/officeDocument/2006/relationships/ctrlProp" Target="../ctrlProps/ctrlProp587.xml"/><Relationship Id="rId1" Type="http://schemas.openxmlformats.org/officeDocument/2006/relationships/printerSettings" Target="../printerSettings/printerSettings6.bin"/><Relationship Id="rId212" Type="http://schemas.openxmlformats.org/officeDocument/2006/relationships/ctrlProp" Target="../ctrlProps/ctrlProp447.xml"/><Relationship Id="rId233" Type="http://schemas.openxmlformats.org/officeDocument/2006/relationships/ctrlProp" Target="../ctrlProps/ctrlProp468.xml"/><Relationship Id="rId254" Type="http://schemas.openxmlformats.org/officeDocument/2006/relationships/ctrlProp" Target="../ctrlProps/ctrlProp489.xml"/><Relationship Id="rId28" Type="http://schemas.openxmlformats.org/officeDocument/2006/relationships/ctrlProp" Target="../ctrlProps/ctrlProp263.xml"/><Relationship Id="rId49" Type="http://schemas.openxmlformats.org/officeDocument/2006/relationships/ctrlProp" Target="../ctrlProps/ctrlProp284.xml"/><Relationship Id="rId114" Type="http://schemas.openxmlformats.org/officeDocument/2006/relationships/ctrlProp" Target="../ctrlProps/ctrlProp349.xml"/><Relationship Id="rId275" Type="http://schemas.openxmlformats.org/officeDocument/2006/relationships/ctrlProp" Target="../ctrlProps/ctrlProp510.xml"/><Relationship Id="rId296" Type="http://schemas.openxmlformats.org/officeDocument/2006/relationships/ctrlProp" Target="../ctrlProps/ctrlProp531.xml"/><Relationship Id="rId300" Type="http://schemas.openxmlformats.org/officeDocument/2006/relationships/ctrlProp" Target="../ctrlProps/ctrlProp535.xml"/><Relationship Id="rId60" Type="http://schemas.openxmlformats.org/officeDocument/2006/relationships/ctrlProp" Target="../ctrlProps/ctrlProp295.xml"/><Relationship Id="rId81" Type="http://schemas.openxmlformats.org/officeDocument/2006/relationships/ctrlProp" Target="../ctrlProps/ctrlProp316.xml"/><Relationship Id="rId135" Type="http://schemas.openxmlformats.org/officeDocument/2006/relationships/ctrlProp" Target="../ctrlProps/ctrlProp370.xml"/><Relationship Id="rId156" Type="http://schemas.openxmlformats.org/officeDocument/2006/relationships/ctrlProp" Target="../ctrlProps/ctrlProp391.xml"/><Relationship Id="rId177" Type="http://schemas.openxmlformats.org/officeDocument/2006/relationships/ctrlProp" Target="../ctrlProps/ctrlProp412.xml"/><Relationship Id="rId198" Type="http://schemas.openxmlformats.org/officeDocument/2006/relationships/ctrlProp" Target="../ctrlProps/ctrlProp433.xml"/><Relationship Id="rId321" Type="http://schemas.openxmlformats.org/officeDocument/2006/relationships/ctrlProp" Target="../ctrlProps/ctrlProp556.xml"/><Relationship Id="rId342" Type="http://schemas.openxmlformats.org/officeDocument/2006/relationships/ctrlProp" Target="../ctrlProps/ctrlProp577.xml"/><Relationship Id="rId202" Type="http://schemas.openxmlformats.org/officeDocument/2006/relationships/ctrlProp" Target="../ctrlProps/ctrlProp437.xml"/><Relationship Id="rId223" Type="http://schemas.openxmlformats.org/officeDocument/2006/relationships/ctrlProp" Target="../ctrlProps/ctrlProp458.xml"/><Relationship Id="rId244" Type="http://schemas.openxmlformats.org/officeDocument/2006/relationships/ctrlProp" Target="../ctrlProps/ctrlProp479.xml"/><Relationship Id="rId18" Type="http://schemas.openxmlformats.org/officeDocument/2006/relationships/ctrlProp" Target="../ctrlProps/ctrlProp253.xml"/><Relationship Id="rId39" Type="http://schemas.openxmlformats.org/officeDocument/2006/relationships/ctrlProp" Target="../ctrlProps/ctrlProp274.xml"/><Relationship Id="rId265" Type="http://schemas.openxmlformats.org/officeDocument/2006/relationships/ctrlProp" Target="../ctrlProps/ctrlProp500.xml"/><Relationship Id="rId286" Type="http://schemas.openxmlformats.org/officeDocument/2006/relationships/ctrlProp" Target="../ctrlProps/ctrlProp521.xml"/><Relationship Id="rId50" Type="http://schemas.openxmlformats.org/officeDocument/2006/relationships/ctrlProp" Target="../ctrlProps/ctrlProp285.xml"/><Relationship Id="rId104" Type="http://schemas.openxmlformats.org/officeDocument/2006/relationships/ctrlProp" Target="../ctrlProps/ctrlProp339.xml"/><Relationship Id="rId125" Type="http://schemas.openxmlformats.org/officeDocument/2006/relationships/ctrlProp" Target="../ctrlProps/ctrlProp360.xml"/><Relationship Id="rId146" Type="http://schemas.openxmlformats.org/officeDocument/2006/relationships/ctrlProp" Target="../ctrlProps/ctrlProp381.xml"/><Relationship Id="rId167" Type="http://schemas.openxmlformats.org/officeDocument/2006/relationships/ctrlProp" Target="../ctrlProps/ctrlProp402.xml"/><Relationship Id="rId188" Type="http://schemas.openxmlformats.org/officeDocument/2006/relationships/ctrlProp" Target="../ctrlProps/ctrlProp423.xml"/><Relationship Id="rId311" Type="http://schemas.openxmlformats.org/officeDocument/2006/relationships/ctrlProp" Target="../ctrlProps/ctrlProp546.xml"/><Relationship Id="rId332" Type="http://schemas.openxmlformats.org/officeDocument/2006/relationships/ctrlProp" Target="../ctrlProps/ctrlProp567.xml"/><Relationship Id="rId353" Type="http://schemas.openxmlformats.org/officeDocument/2006/relationships/ctrlProp" Target="../ctrlProps/ctrlProp588.xml"/><Relationship Id="rId71" Type="http://schemas.openxmlformats.org/officeDocument/2006/relationships/ctrlProp" Target="../ctrlProps/ctrlProp306.xml"/><Relationship Id="rId92" Type="http://schemas.openxmlformats.org/officeDocument/2006/relationships/ctrlProp" Target="../ctrlProps/ctrlProp327.xml"/><Relationship Id="rId213" Type="http://schemas.openxmlformats.org/officeDocument/2006/relationships/ctrlProp" Target="../ctrlProps/ctrlProp448.xml"/><Relationship Id="rId234" Type="http://schemas.openxmlformats.org/officeDocument/2006/relationships/ctrlProp" Target="../ctrlProps/ctrlProp469.xml"/><Relationship Id="rId2" Type="http://schemas.openxmlformats.org/officeDocument/2006/relationships/drawing" Target="../drawings/drawing5.xml"/><Relationship Id="rId29" Type="http://schemas.openxmlformats.org/officeDocument/2006/relationships/ctrlProp" Target="../ctrlProps/ctrlProp264.xml"/><Relationship Id="rId255" Type="http://schemas.openxmlformats.org/officeDocument/2006/relationships/ctrlProp" Target="../ctrlProps/ctrlProp490.xml"/><Relationship Id="rId276" Type="http://schemas.openxmlformats.org/officeDocument/2006/relationships/ctrlProp" Target="../ctrlProps/ctrlProp511.xml"/><Relationship Id="rId297" Type="http://schemas.openxmlformats.org/officeDocument/2006/relationships/ctrlProp" Target="../ctrlProps/ctrlProp532.xml"/><Relationship Id="rId40" Type="http://schemas.openxmlformats.org/officeDocument/2006/relationships/ctrlProp" Target="../ctrlProps/ctrlProp275.xml"/><Relationship Id="rId115" Type="http://schemas.openxmlformats.org/officeDocument/2006/relationships/ctrlProp" Target="../ctrlProps/ctrlProp350.xml"/><Relationship Id="rId136" Type="http://schemas.openxmlformats.org/officeDocument/2006/relationships/ctrlProp" Target="../ctrlProps/ctrlProp371.xml"/><Relationship Id="rId157" Type="http://schemas.openxmlformats.org/officeDocument/2006/relationships/ctrlProp" Target="../ctrlProps/ctrlProp392.xml"/><Relationship Id="rId178" Type="http://schemas.openxmlformats.org/officeDocument/2006/relationships/ctrlProp" Target="../ctrlProps/ctrlProp413.xml"/><Relationship Id="rId301" Type="http://schemas.openxmlformats.org/officeDocument/2006/relationships/ctrlProp" Target="../ctrlProps/ctrlProp536.xml"/><Relationship Id="rId322" Type="http://schemas.openxmlformats.org/officeDocument/2006/relationships/ctrlProp" Target="../ctrlProps/ctrlProp557.xml"/><Relationship Id="rId343" Type="http://schemas.openxmlformats.org/officeDocument/2006/relationships/ctrlProp" Target="../ctrlProps/ctrlProp578.xml"/><Relationship Id="rId61" Type="http://schemas.openxmlformats.org/officeDocument/2006/relationships/ctrlProp" Target="../ctrlProps/ctrlProp296.xml"/><Relationship Id="rId82" Type="http://schemas.openxmlformats.org/officeDocument/2006/relationships/ctrlProp" Target="../ctrlProps/ctrlProp317.xml"/><Relationship Id="rId199" Type="http://schemas.openxmlformats.org/officeDocument/2006/relationships/ctrlProp" Target="../ctrlProps/ctrlProp434.xml"/><Relationship Id="rId203" Type="http://schemas.openxmlformats.org/officeDocument/2006/relationships/ctrlProp" Target="../ctrlProps/ctrlProp438.xml"/><Relationship Id="rId19" Type="http://schemas.openxmlformats.org/officeDocument/2006/relationships/ctrlProp" Target="../ctrlProps/ctrlProp254.xml"/><Relationship Id="rId224" Type="http://schemas.openxmlformats.org/officeDocument/2006/relationships/ctrlProp" Target="../ctrlProps/ctrlProp459.xml"/><Relationship Id="rId245" Type="http://schemas.openxmlformats.org/officeDocument/2006/relationships/ctrlProp" Target="../ctrlProps/ctrlProp480.xml"/><Relationship Id="rId266" Type="http://schemas.openxmlformats.org/officeDocument/2006/relationships/ctrlProp" Target="../ctrlProps/ctrlProp501.xml"/><Relationship Id="rId287" Type="http://schemas.openxmlformats.org/officeDocument/2006/relationships/ctrlProp" Target="../ctrlProps/ctrlProp522.xml"/><Relationship Id="rId30" Type="http://schemas.openxmlformats.org/officeDocument/2006/relationships/ctrlProp" Target="../ctrlProps/ctrlProp265.xml"/><Relationship Id="rId105" Type="http://schemas.openxmlformats.org/officeDocument/2006/relationships/ctrlProp" Target="../ctrlProps/ctrlProp340.xml"/><Relationship Id="rId126" Type="http://schemas.openxmlformats.org/officeDocument/2006/relationships/ctrlProp" Target="../ctrlProps/ctrlProp361.xml"/><Relationship Id="rId147" Type="http://schemas.openxmlformats.org/officeDocument/2006/relationships/ctrlProp" Target="../ctrlProps/ctrlProp382.xml"/><Relationship Id="rId168" Type="http://schemas.openxmlformats.org/officeDocument/2006/relationships/ctrlProp" Target="../ctrlProps/ctrlProp403.xml"/><Relationship Id="rId312" Type="http://schemas.openxmlformats.org/officeDocument/2006/relationships/ctrlProp" Target="../ctrlProps/ctrlProp547.xml"/><Relationship Id="rId333" Type="http://schemas.openxmlformats.org/officeDocument/2006/relationships/ctrlProp" Target="../ctrlProps/ctrlProp568.xml"/><Relationship Id="rId354" Type="http://schemas.openxmlformats.org/officeDocument/2006/relationships/ctrlProp" Target="../ctrlProps/ctrlProp589.xml"/><Relationship Id="rId51" Type="http://schemas.openxmlformats.org/officeDocument/2006/relationships/ctrlProp" Target="../ctrlProps/ctrlProp286.xml"/><Relationship Id="rId72" Type="http://schemas.openxmlformats.org/officeDocument/2006/relationships/ctrlProp" Target="../ctrlProps/ctrlProp307.xml"/><Relationship Id="rId93" Type="http://schemas.openxmlformats.org/officeDocument/2006/relationships/ctrlProp" Target="../ctrlProps/ctrlProp328.xml"/><Relationship Id="rId189" Type="http://schemas.openxmlformats.org/officeDocument/2006/relationships/ctrlProp" Target="../ctrlProps/ctrlProp424.xml"/><Relationship Id="rId3" Type="http://schemas.openxmlformats.org/officeDocument/2006/relationships/vmlDrawing" Target="../drawings/vmlDrawing6.vml"/><Relationship Id="rId214" Type="http://schemas.openxmlformats.org/officeDocument/2006/relationships/ctrlProp" Target="../ctrlProps/ctrlProp449.xml"/><Relationship Id="rId235" Type="http://schemas.openxmlformats.org/officeDocument/2006/relationships/ctrlProp" Target="../ctrlProps/ctrlProp470.xml"/><Relationship Id="rId256" Type="http://schemas.openxmlformats.org/officeDocument/2006/relationships/ctrlProp" Target="../ctrlProps/ctrlProp491.xml"/><Relationship Id="rId277" Type="http://schemas.openxmlformats.org/officeDocument/2006/relationships/ctrlProp" Target="../ctrlProps/ctrlProp512.xml"/><Relationship Id="rId298" Type="http://schemas.openxmlformats.org/officeDocument/2006/relationships/ctrlProp" Target="../ctrlProps/ctrlProp533.xml"/><Relationship Id="rId116" Type="http://schemas.openxmlformats.org/officeDocument/2006/relationships/ctrlProp" Target="../ctrlProps/ctrlProp351.xml"/><Relationship Id="rId137" Type="http://schemas.openxmlformats.org/officeDocument/2006/relationships/ctrlProp" Target="../ctrlProps/ctrlProp372.xml"/><Relationship Id="rId158" Type="http://schemas.openxmlformats.org/officeDocument/2006/relationships/ctrlProp" Target="../ctrlProps/ctrlProp393.xml"/><Relationship Id="rId302" Type="http://schemas.openxmlformats.org/officeDocument/2006/relationships/ctrlProp" Target="../ctrlProps/ctrlProp537.xml"/><Relationship Id="rId323" Type="http://schemas.openxmlformats.org/officeDocument/2006/relationships/ctrlProp" Target="../ctrlProps/ctrlProp558.xml"/><Relationship Id="rId344" Type="http://schemas.openxmlformats.org/officeDocument/2006/relationships/ctrlProp" Target="../ctrlProps/ctrlProp579.xml"/><Relationship Id="rId20" Type="http://schemas.openxmlformats.org/officeDocument/2006/relationships/ctrlProp" Target="../ctrlProps/ctrlProp255.xml"/><Relationship Id="rId41" Type="http://schemas.openxmlformats.org/officeDocument/2006/relationships/ctrlProp" Target="../ctrlProps/ctrlProp276.xml"/><Relationship Id="rId62" Type="http://schemas.openxmlformats.org/officeDocument/2006/relationships/ctrlProp" Target="../ctrlProps/ctrlProp297.xml"/><Relationship Id="rId83" Type="http://schemas.openxmlformats.org/officeDocument/2006/relationships/ctrlProp" Target="../ctrlProps/ctrlProp318.xml"/><Relationship Id="rId179" Type="http://schemas.openxmlformats.org/officeDocument/2006/relationships/ctrlProp" Target="../ctrlProps/ctrlProp414.xml"/><Relationship Id="rId190" Type="http://schemas.openxmlformats.org/officeDocument/2006/relationships/ctrlProp" Target="../ctrlProps/ctrlProp425.xml"/><Relationship Id="rId204" Type="http://schemas.openxmlformats.org/officeDocument/2006/relationships/ctrlProp" Target="../ctrlProps/ctrlProp439.xml"/><Relationship Id="rId225" Type="http://schemas.openxmlformats.org/officeDocument/2006/relationships/ctrlProp" Target="../ctrlProps/ctrlProp460.xml"/><Relationship Id="rId246" Type="http://schemas.openxmlformats.org/officeDocument/2006/relationships/ctrlProp" Target="../ctrlProps/ctrlProp481.xml"/><Relationship Id="rId267" Type="http://schemas.openxmlformats.org/officeDocument/2006/relationships/ctrlProp" Target="../ctrlProps/ctrlProp502.xml"/><Relationship Id="rId288" Type="http://schemas.openxmlformats.org/officeDocument/2006/relationships/ctrlProp" Target="../ctrlProps/ctrlProp523.xml"/><Relationship Id="rId106" Type="http://schemas.openxmlformats.org/officeDocument/2006/relationships/ctrlProp" Target="../ctrlProps/ctrlProp341.xml"/><Relationship Id="rId127" Type="http://schemas.openxmlformats.org/officeDocument/2006/relationships/ctrlProp" Target="../ctrlProps/ctrlProp362.xml"/><Relationship Id="rId313" Type="http://schemas.openxmlformats.org/officeDocument/2006/relationships/ctrlProp" Target="../ctrlProps/ctrlProp548.xml"/><Relationship Id="rId10" Type="http://schemas.openxmlformats.org/officeDocument/2006/relationships/ctrlProp" Target="../ctrlProps/ctrlProp245.xml"/><Relationship Id="rId31" Type="http://schemas.openxmlformats.org/officeDocument/2006/relationships/ctrlProp" Target="../ctrlProps/ctrlProp266.xml"/><Relationship Id="rId52" Type="http://schemas.openxmlformats.org/officeDocument/2006/relationships/ctrlProp" Target="../ctrlProps/ctrlProp287.xml"/><Relationship Id="rId73" Type="http://schemas.openxmlformats.org/officeDocument/2006/relationships/ctrlProp" Target="../ctrlProps/ctrlProp308.xml"/><Relationship Id="rId94" Type="http://schemas.openxmlformats.org/officeDocument/2006/relationships/ctrlProp" Target="../ctrlProps/ctrlProp329.xml"/><Relationship Id="rId148" Type="http://schemas.openxmlformats.org/officeDocument/2006/relationships/ctrlProp" Target="../ctrlProps/ctrlProp383.xml"/><Relationship Id="rId169" Type="http://schemas.openxmlformats.org/officeDocument/2006/relationships/ctrlProp" Target="../ctrlProps/ctrlProp404.xml"/><Relationship Id="rId334" Type="http://schemas.openxmlformats.org/officeDocument/2006/relationships/ctrlProp" Target="../ctrlProps/ctrlProp569.xml"/><Relationship Id="rId355" Type="http://schemas.openxmlformats.org/officeDocument/2006/relationships/ctrlProp" Target="../ctrlProps/ctrlProp590.xml"/><Relationship Id="rId4" Type="http://schemas.openxmlformats.org/officeDocument/2006/relationships/ctrlProp" Target="../ctrlProps/ctrlProp239.xml"/><Relationship Id="rId180" Type="http://schemas.openxmlformats.org/officeDocument/2006/relationships/ctrlProp" Target="../ctrlProps/ctrlProp415.xml"/><Relationship Id="rId215" Type="http://schemas.openxmlformats.org/officeDocument/2006/relationships/ctrlProp" Target="../ctrlProps/ctrlProp450.xml"/><Relationship Id="rId236" Type="http://schemas.openxmlformats.org/officeDocument/2006/relationships/ctrlProp" Target="../ctrlProps/ctrlProp471.xml"/><Relationship Id="rId257" Type="http://schemas.openxmlformats.org/officeDocument/2006/relationships/ctrlProp" Target="../ctrlProps/ctrlProp492.xml"/><Relationship Id="rId278" Type="http://schemas.openxmlformats.org/officeDocument/2006/relationships/ctrlProp" Target="../ctrlProps/ctrlProp513.xml"/><Relationship Id="rId303" Type="http://schemas.openxmlformats.org/officeDocument/2006/relationships/ctrlProp" Target="../ctrlProps/ctrlProp538.xml"/><Relationship Id="rId42" Type="http://schemas.openxmlformats.org/officeDocument/2006/relationships/ctrlProp" Target="../ctrlProps/ctrlProp277.xml"/><Relationship Id="rId84" Type="http://schemas.openxmlformats.org/officeDocument/2006/relationships/ctrlProp" Target="../ctrlProps/ctrlProp319.xml"/><Relationship Id="rId138" Type="http://schemas.openxmlformats.org/officeDocument/2006/relationships/ctrlProp" Target="../ctrlProps/ctrlProp373.xml"/><Relationship Id="rId345" Type="http://schemas.openxmlformats.org/officeDocument/2006/relationships/ctrlProp" Target="../ctrlProps/ctrlProp580.xml"/><Relationship Id="rId191" Type="http://schemas.openxmlformats.org/officeDocument/2006/relationships/ctrlProp" Target="../ctrlProps/ctrlProp426.xml"/><Relationship Id="rId205" Type="http://schemas.openxmlformats.org/officeDocument/2006/relationships/ctrlProp" Target="../ctrlProps/ctrlProp440.xml"/><Relationship Id="rId247" Type="http://schemas.openxmlformats.org/officeDocument/2006/relationships/ctrlProp" Target="../ctrlProps/ctrlProp482.xml"/><Relationship Id="rId107" Type="http://schemas.openxmlformats.org/officeDocument/2006/relationships/ctrlProp" Target="../ctrlProps/ctrlProp342.xml"/><Relationship Id="rId289" Type="http://schemas.openxmlformats.org/officeDocument/2006/relationships/ctrlProp" Target="../ctrlProps/ctrlProp524.xml"/><Relationship Id="rId11" Type="http://schemas.openxmlformats.org/officeDocument/2006/relationships/ctrlProp" Target="../ctrlProps/ctrlProp246.xml"/><Relationship Id="rId53" Type="http://schemas.openxmlformats.org/officeDocument/2006/relationships/ctrlProp" Target="../ctrlProps/ctrlProp288.xml"/><Relationship Id="rId149" Type="http://schemas.openxmlformats.org/officeDocument/2006/relationships/ctrlProp" Target="../ctrlProps/ctrlProp384.xml"/><Relationship Id="rId314" Type="http://schemas.openxmlformats.org/officeDocument/2006/relationships/ctrlProp" Target="../ctrlProps/ctrlProp549.xml"/><Relationship Id="rId356" Type="http://schemas.openxmlformats.org/officeDocument/2006/relationships/ctrlProp" Target="../ctrlProps/ctrlProp591.xml"/><Relationship Id="rId95" Type="http://schemas.openxmlformats.org/officeDocument/2006/relationships/ctrlProp" Target="../ctrlProps/ctrlProp330.xml"/><Relationship Id="rId160" Type="http://schemas.openxmlformats.org/officeDocument/2006/relationships/ctrlProp" Target="../ctrlProps/ctrlProp395.xml"/><Relationship Id="rId216" Type="http://schemas.openxmlformats.org/officeDocument/2006/relationships/ctrlProp" Target="../ctrlProps/ctrlProp451.xml"/><Relationship Id="rId258" Type="http://schemas.openxmlformats.org/officeDocument/2006/relationships/ctrlProp" Target="../ctrlProps/ctrlProp493.xml"/><Relationship Id="rId22" Type="http://schemas.openxmlformats.org/officeDocument/2006/relationships/ctrlProp" Target="../ctrlProps/ctrlProp257.xml"/><Relationship Id="rId64" Type="http://schemas.openxmlformats.org/officeDocument/2006/relationships/ctrlProp" Target="../ctrlProps/ctrlProp299.xml"/><Relationship Id="rId118" Type="http://schemas.openxmlformats.org/officeDocument/2006/relationships/ctrlProp" Target="../ctrlProps/ctrlProp353.xml"/><Relationship Id="rId325" Type="http://schemas.openxmlformats.org/officeDocument/2006/relationships/ctrlProp" Target="../ctrlProps/ctrlProp560.xml"/><Relationship Id="rId171" Type="http://schemas.openxmlformats.org/officeDocument/2006/relationships/ctrlProp" Target="../ctrlProps/ctrlProp406.xml"/><Relationship Id="rId227" Type="http://schemas.openxmlformats.org/officeDocument/2006/relationships/ctrlProp" Target="../ctrlProps/ctrlProp462.xml"/><Relationship Id="rId269" Type="http://schemas.openxmlformats.org/officeDocument/2006/relationships/ctrlProp" Target="../ctrlProps/ctrlProp504.xml"/><Relationship Id="rId33" Type="http://schemas.openxmlformats.org/officeDocument/2006/relationships/ctrlProp" Target="../ctrlProps/ctrlProp268.xml"/><Relationship Id="rId129" Type="http://schemas.openxmlformats.org/officeDocument/2006/relationships/ctrlProp" Target="../ctrlProps/ctrlProp364.xml"/><Relationship Id="rId280" Type="http://schemas.openxmlformats.org/officeDocument/2006/relationships/ctrlProp" Target="../ctrlProps/ctrlProp515.xml"/><Relationship Id="rId336" Type="http://schemas.openxmlformats.org/officeDocument/2006/relationships/ctrlProp" Target="../ctrlProps/ctrlProp571.xml"/><Relationship Id="rId75" Type="http://schemas.openxmlformats.org/officeDocument/2006/relationships/ctrlProp" Target="../ctrlProps/ctrlProp310.xml"/><Relationship Id="rId140" Type="http://schemas.openxmlformats.org/officeDocument/2006/relationships/ctrlProp" Target="../ctrlProps/ctrlProp375.xml"/><Relationship Id="rId182" Type="http://schemas.openxmlformats.org/officeDocument/2006/relationships/ctrlProp" Target="../ctrlProps/ctrlProp417.xml"/><Relationship Id="rId6" Type="http://schemas.openxmlformats.org/officeDocument/2006/relationships/ctrlProp" Target="../ctrlProps/ctrlProp241.xml"/><Relationship Id="rId238" Type="http://schemas.openxmlformats.org/officeDocument/2006/relationships/ctrlProp" Target="../ctrlProps/ctrlProp473.xml"/><Relationship Id="rId291" Type="http://schemas.openxmlformats.org/officeDocument/2006/relationships/ctrlProp" Target="../ctrlProps/ctrlProp526.xml"/><Relationship Id="rId305" Type="http://schemas.openxmlformats.org/officeDocument/2006/relationships/ctrlProp" Target="../ctrlProps/ctrlProp540.xml"/><Relationship Id="rId347" Type="http://schemas.openxmlformats.org/officeDocument/2006/relationships/ctrlProp" Target="../ctrlProps/ctrlProp582.xml"/><Relationship Id="rId44" Type="http://schemas.openxmlformats.org/officeDocument/2006/relationships/ctrlProp" Target="../ctrlProps/ctrlProp279.xml"/><Relationship Id="rId86" Type="http://schemas.openxmlformats.org/officeDocument/2006/relationships/ctrlProp" Target="../ctrlProps/ctrlProp321.xml"/><Relationship Id="rId151" Type="http://schemas.openxmlformats.org/officeDocument/2006/relationships/ctrlProp" Target="../ctrlProps/ctrlProp386.xml"/><Relationship Id="rId193" Type="http://schemas.openxmlformats.org/officeDocument/2006/relationships/ctrlProp" Target="../ctrlProps/ctrlProp428.xml"/><Relationship Id="rId207" Type="http://schemas.openxmlformats.org/officeDocument/2006/relationships/ctrlProp" Target="../ctrlProps/ctrlProp442.xml"/><Relationship Id="rId249" Type="http://schemas.openxmlformats.org/officeDocument/2006/relationships/ctrlProp" Target="../ctrlProps/ctrlProp484.xml"/><Relationship Id="rId13" Type="http://schemas.openxmlformats.org/officeDocument/2006/relationships/ctrlProp" Target="../ctrlProps/ctrlProp248.xml"/><Relationship Id="rId109" Type="http://schemas.openxmlformats.org/officeDocument/2006/relationships/ctrlProp" Target="../ctrlProps/ctrlProp344.xml"/><Relationship Id="rId260" Type="http://schemas.openxmlformats.org/officeDocument/2006/relationships/ctrlProp" Target="../ctrlProps/ctrlProp495.xml"/><Relationship Id="rId316" Type="http://schemas.openxmlformats.org/officeDocument/2006/relationships/ctrlProp" Target="../ctrlProps/ctrlProp551.xml"/><Relationship Id="rId55" Type="http://schemas.openxmlformats.org/officeDocument/2006/relationships/ctrlProp" Target="../ctrlProps/ctrlProp290.xml"/><Relationship Id="rId97" Type="http://schemas.openxmlformats.org/officeDocument/2006/relationships/ctrlProp" Target="../ctrlProps/ctrlProp332.xml"/><Relationship Id="rId120" Type="http://schemas.openxmlformats.org/officeDocument/2006/relationships/ctrlProp" Target="../ctrlProps/ctrlProp355.xml"/><Relationship Id="rId358" Type="http://schemas.openxmlformats.org/officeDocument/2006/relationships/ctrlProp" Target="../ctrlProps/ctrlProp593.xml"/><Relationship Id="rId162" Type="http://schemas.openxmlformats.org/officeDocument/2006/relationships/ctrlProp" Target="../ctrlProps/ctrlProp397.xml"/><Relationship Id="rId218" Type="http://schemas.openxmlformats.org/officeDocument/2006/relationships/ctrlProp" Target="../ctrlProps/ctrlProp453.xml"/><Relationship Id="rId271" Type="http://schemas.openxmlformats.org/officeDocument/2006/relationships/ctrlProp" Target="../ctrlProps/ctrlProp506.xml"/><Relationship Id="rId24" Type="http://schemas.openxmlformats.org/officeDocument/2006/relationships/ctrlProp" Target="../ctrlProps/ctrlProp259.xml"/><Relationship Id="rId66" Type="http://schemas.openxmlformats.org/officeDocument/2006/relationships/ctrlProp" Target="../ctrlProps/ctrlProp301.xml"/><Relationship Id="rId131" Type="http://schemas.openxmlformats.org/officeDocument/2006/relationships/ctrlProp" Target="../ctrlProps/ctrlProp366.xml"/><Relationship Id="rId327" Type="http://schemas.openxmlformats.org/officeDocument/2006/relationships/ctrlProp" Target="../ctrlProps/ctrlProp562.xml"/><Relationship Id="rId173" Type="http://schemas.openxmlformats.org/officeDocument/2006/relationships/ctrlProp" Target="../ctrlProps/ctrlProp408.xml"/><Relationship Id="rId229" Type="http://schemas.openxmlformats.org/officeDocument/2006/relationships/ctrlProp" Target="../ctrlProps/ctrlProp464.xml"/><Relationship Id="rId240" Type="http://schemas.openxmlformats.org/officeDocument/2006/relationships/ctrlProp" Target="../ctrlProps/ctrlProp475.xml"/><Relationship Id="rId35" Type="http://schemas.openxmlformats.org/officeDocument/2006/relationships/ctrlProp" Target="../ctrlProps/ctrlProp270.xml"/><Relationship Id="rId77" Type="http://schemas.openxmlformats.org/officeDocument/2006/relationships/ctrlProp" Target="../ctrlProps/ctrlProp312.xml"/><Relationship Id="rId100" Type="http://schemas.openxmlformats.org/officeDocument/2006/relationships/ctrlProp" Target="../ctrlProps/ctrlProp335.xml"/><Relationship Id="rId282" Type="http://schemas.openxmlformats.org/officeDocument/2006/relationships/ctrlProp" Target="../ctrlProps/ctrlProp517.xml"/><Relationship Id="rId338" Type="http://schemas.openxmlformats.org/officeDocument/2006/relationships/ctrlProp" Target="../ctrlProps/ctrlProp573.xml"/><Relationship Id="rId8" Type="http://schemas.openxmlformats.org/officeDocument/2006/relationships/ctrlProp" Target="../ctrlProps/ctrlProp243.xml"/><Relationship Id="rId142" Type="http://schemas.openxmlformats.org/officeDocument/2006/relationships/ctrlProp" Target="../ctrlProps/ctrlProp377.xml"/><Relationship Id="rId184" Type="http://schemas.openxmlformats.org/officeDocument/2006/relationships/ctrlProp" Target="../ctrlProps/ctrlProp419.xml"/><Relationship Id="rId251" Type="http://schemas.openxmlformats.org/officeDocument/2006/relationships/ctrlProp" Target="../ctrlProps/ctrlProp48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3.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0.xml"/><Relationship Id="rId1" Type="http://schemas.openxmlformats.org/officeDocument/2006/relationships/printerSettings" Target="../printerSettings/printerSettings11.bin"/><Relationship Id="rId4" Type="http://schemas.openxmlformats.org/officeDocument/2006/relationships/comments" Target="../comments4.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1.xml"/><Relationship Id="rId1" Type="http://schemas.openxmlformats.org/officeDocument/2006/relationships/printerSettings" Target="../printerSettings/printerSettings12.bin"/><Relationship Id="rId4" Type="http://schemas.openxmlformats.org/officeDocument/2006/relationships/comments" Target="../comments5.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3.xml"/><Relationship Id="rId1" Type="http://schemas.openxmlformats.org/officeDocument/2006/relationships/printerSettings" Target="../printerSettings/printerSettings14.bin"/><Relationship Id="rId4" Type="http://schemas.openxmlformats.org/officeDocument/2006/relationships/comments" Target="../comments6.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4.xml"/><Relationship Id="rId1" Type="http://schemas.openxmlformats.org/officeDocument/2006/relationships/printerSettings" Target="../printerSettings/printerSettings15.bin"/><Relationship Id="rId4" Type="http://schemas.openxmlformats.org/officeDocument/2006/relationships/comments" Target="../comments7.xml"/></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printerSettings" Target="../printerSettings/printerSettings16.bin"/><Relationship Id="rId1" Type="http://schemas.openxmlformats.org/officeDocument/2006/relationships/hyperlink" Target="http://www.2imanagement.ch/" TargetMode="External"/><Relationship Id="rId4" Type="http://schemas.openxmlformats.org/officeDocument/2006/relationships/vmlDrawing" Target="../drawings/vmlDrawing16.v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6.xml"/><Relationship Id="rId1" Type="http://schemas.openxmlformats.org/officeDocument/2006/relationships/printerSettings" Target="../printerSettings/printerSettings17.bin"/><Relationship Id="rId4" Type="http://schemas.openxmlformats.org/officeDocument/2006/relationships/comments" Target="../comments8.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7.xml"/><Relationship Id="rId1" Type="http://schemas.openxmlformats.org/officeDocument/2006/relationships/printerSettings" Target="../printerSettings/printerSettings18.bin"/><Relationship Id="rId4" Type="http://schemas.openxmlformats.org/officeDocument/2006/relationships/comments" Target="../comments9.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1.bin"/><Relationship Id="rId5" Type="http://schemas.openxmlformats.org/officeDocument/2006/relationships/comments" Target="../comments10.xml"/><Relationship Id="rId4" Type="http://schemas.openxmlformats.org/officeDocument/2006/relationships/ctrlProp" Target="../ctrlProps/ctrlProp594.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4.bin"/><Relationship Id="rId4" Type="http://schemas.openxmlformats.org/officeDocument/2006/relationships/comments" Target="../comments11.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9.vml"/><Relationship Id="rId2" Type="http://schemas.openxmlformats.org/officeDocument/2006/relationships/drawing" Target="../drawings/drawing2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30.vml"/><Relationship Id="rId2" Type="http://schemas.openxmlformats.org/officeDocument/2006/relationships/drawing" Target="../drawings/drawing30.xml"/><Relationship Id="rId1" Type="http://schemas.openxmlformats.org/officeDocument/2006/relationships/printerSettings" Target="../printerSettings/printerSettings31.bin"/><Relationship Id="rId4" Type="http://schemas.openxmlformats.org/officeDocument/2006/relationships/comments" Target="../comments12.xml"/></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31.vml"/><Relationship Id="rId2" Type="http://schemas.openxmlformats.org/officeDocument/2006/relationships/drawing" Target="../drawings/drawing31.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32.vml"/><Relationship Id="rId2" Type="http://schemas.openxmlformats.org/officeDocument/2006/relationships/drawing" Target="../drawings/drawing32.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FF3300"/>
  </sheetPr>
  <dimension ref="A1:Z2086"/>
  <sheetViews>
    <sheetView topLeftCell="C1" workbookViewId="0">
      <selection activeCell="G6" sqref="G6"/>
    </sheetView>
  </sheetViews>
  <sheetFormatPr baseColWidth="10" defaultColWidth="11.44140625" defaultRowHeight="14.4" x14ac:dyDescent="0.3"/>
  <cols>
    <col min="1" max="1" width="45.5546875" style="116" customWidth="1"/>
    <col min="2" max="2" width="5.44140625" style="180" hidden="1" customWidth="1"/>
    <col min="3" max="3" width="48.5546875" style="116" customWidth="1"/>
    <col min="4" max="4" width="45.6640625" style="116" customWidth="1"/>
    <col min="5" max="5" width="38.6640625" style="116" customWidth="1"/>
    <col min="6" max="6" width="34" style="116" customWidth="1"/>
    <col min="7" max="7" width="38.5546875" style="116" customWidth="1"/>
    <col min="8" max="8" width="12.6640625" style="116" customWidth="1"/>
    <col min="9" max="9" width="11.44140625" style="116"/>
    <col min="10" max="10" width="18" style="108" customWidth="1"/>
    <col min="11" max="25" width="11.44140625" style="116"/>
    <col min="26" max="26" width="11.44140625" style="116" hidden="1" customWidth="1"/>
    <col min="27" max="27" width="0" style="116" hidden="1" customWidth="1"/>
    <col min="28" max="256" width="11.44140625" style="116"/>
    <col min="257" max="257" width="41.5546875" style="116" customWidth="1"/>
    <col min="258" max="258" width="12.88671875" style="116" customWidth="1"/>
    <col min="259" max="263" width="34" style="116" customWidth="1"/>
    <col min="264" max="512" width="11.44140625" style="116"/>
    <col min="513" max="513" width="41.5546875" style="116" customWidth="1"/>
    <col min="514" max="514" width="12.88671875" style="116" customWidth="1"/>
    <col min="515" max="519" width="34" style="116" customWidth="1"/>
    <col min="520" max="768" width="11.44140625" style="116"/>
    <col min="769" max="769" width="41.5546875" style="116" customWidth="1"/>
    <col min="770" max="770" width="12.88671875" style="116" customWidth="1"/>
    <col min="771" max="775" width="34" style="116" customWidth="1"/>
    <col min="776" max="1024" width="11.44140625" style="116"/>
    <col min="1025" max="1025" width="41.5546875" style="116" customWidth="1"/>
    <col min="1026" max="1026" width="12.88671875" style="116" customWidth="1"/>
    <col min="1027" max="1031" width="34" style="116" customWidth="1"/>
    <col min="1032" max="1280" width="11.44140625" style="116"/>
    <col min="1281" max="1281" width="41.5546875" style="116" customWidth="1"/>
    <col min="1282" max="1282" width="12.88671875" style="116" customWidth="1"/>
    <col min="1283" max="1287" width="34" style="116" customWidth="1"/>
    <col min="1288" max="1536" width="11.44140625" style="116"/>
    <col min="1537" max="1537" width="41.5546875" style="116" customWidth="1"/>
    <col min="1538" max="1538" width="12.88671875" style="116" customWidth="1"/>
    <col min="1539" max="1543" width="34" style="116" customWidth="1"/>
    <col min="1544" max="1792" width="11.44140625" style="116"/>
    <col min="1793" max="1793" width="41.5546875" style="116" customWidth="1"/>
    <col min="1794" max="1794" width="12.88671875" style="116" customWidth="1"/>
    <col min="1795" max="1799" width="34" style="116" customWidth="1"/>
    <col min="1800" max="2048" width="11.44140625" style="116"/>
    <col min="2049" max="2049" width="41.5546875" style="116" customWidth="1"/>
    <col min="2050" max="2050" width="12.88671875" style="116" customWidth="1"/>
    <col min="2051" max="2055" width="34" style="116" customWidth="1"/>
    <col min="2056" max="2304" width="11.44140625" style="116"/>
    <col min="2305" max="2305" width="41.5546875" style="116" customWidth="1"/>
    <col min="2306" max="2306" width="12.88671875" style="116" customWidth="1"/>
    <col min="2307" max="2311" width="34" style="116" customWidth="1"/>
    <col min="2312" max="2560" width="11.44140625" style="116"/>
    <col min="2561" max="2561" width="41.5546875" style="116" customWidth="1"/>
    <col min="2562" max="2562" width="12.88671875" style="116" customWidth="1"/>
    <col min="2563" max="2567" width="34" style="116" customWidth="1"/>
    <col min="2568" max="2816" width="11.44140625" style="116"/>
    <col min="2817" max="2817" width="41.5546875" style="116" customWidth="1"/>
    <col min="2818" max="2818" width="12.88671875" style="116" customWidth="1"/>
    <col min="2819" max="2823" width="34" style="116" customWidth="1"/>
    <col min="2824" max="3072" width="11.44140625" style="116"/>
    <col min="3073" max="3073" width="41.5546875" style="116" customWidth="1"/>
    <col min="3074" max="3074" width="12.88671875" style="116" customWidth="1"/>
    <col min="3075" max="3079" width="34" style="116" customWidth="1"/>
    <col min="3080" max="3328" width="11.44140625" style="116"/>
    <col min="3329" max="3329" width="41.5546875" style="116" customWidth="1"/>
    <col min="3330" max="3330" width="12.88671875" style="116" customWidth="1"/>
    <col min="3331" max="3335" width="34" style="116" customWidth="1"/>
    <col min="3336" max="3584" width="11.44140625" style="116"/>
    <col min="3585" max="3585" width="41.5546875" style="116" customWidth="1"/>
    <col min="3586" max="3586" width="12.88671875" style="116" customWidth="1"/>
    <col min="3587" max="3591" width="34" style="116" customWidth="1"/>
    <col min="3592" max="3840" width="11.44140625" style="116"/>
    <col min="3841" max="3841" width="41.5546875" style="116" customWidth="1"/>
    <col min="3842" max="3842" width="12.88671875" style="116" customWidth="1"/>
    <col min="3843" max="3847" width="34" style="116" customWidth="1"/>
    <col min="3848" max="4096" width="11.44140625" style="116"/>
    <col min="4097" max="4097" width="41.5546875" style="116" customWidth="1"/>
    <col min="4098" max="4098" width="12.88671875" style="116" customWidth="1"/>
    <col min="4099" max="4103" width="34" style="116" customWidth="1"/>
    <col min="4104" max="4352" width="11.44140625" style="116"/>
    <col min="4353" max="4353" width="41.5546875" style="116" customWidth="1"/>
    <col min="4354" max="4354" width="12.88671875" style="116" customWidth="1"/>
    <col min="4355" max="4359" width="34" style="116" customWidth="1"/>
    <col min="4360" max="4608" width="11.44140625" style="116"/>
    <col min="4609" max="4609" width="41.5546875" style="116" customWidth="1"/>
    <col min="4610" max="4610" width="12.88671875" style="116" customWidth="1"/>
    <col min="4611" max="4615" width="34" style="116" customWidth="1"/>
    <col min="4616" max="4864" width="11.44140625" style="116"/>
    <col min="4865" max="4865" width="41.5546875" style="116" customWidth="1"/>
    <col min="4866" max="4866" width="12.88671875" style="116" customWidth="1"/>
    <col min="4867" max="4871" width="34" style="116" customWidth="1"/>
    <col min="4872" max="5120" width="11.44140625" style="116"/>
    <col min="5121" max="5121" width="41.5546875" style="116" customWidth="1"/>
    <col min="5122" max="5122" width="12.88671875" style="116" customWidth="1"/>
    <col min="5123" max="5127" width="34" style="116" customWidth="1"/>
    <col min="5128" max="5376" width="11.44140625" style="116"/>
    <col min="5377" max="5377" width="41.5546875" style="116" customWidth="1"/>
    <col min="5378" max="5378" width="12.88671875" style="116" customWidth="1"/>
    <col min="5379" max="5383" width="34" style="116" customWidth="1"/>
    <col min="5384" max="5632" width="11.44140625" style="116"/>
    <col min="5633" max="5633" width="41.5546875" style="116" customWidth="1"/>
    <col min="5634" max="5634" width="12.88671875" style="116" customWidth="1"/>
    <col min="5635" max="5639" width="34" style="116" customWidth="1"/>
    <col min="5640" max="5888" width="11.44140625" style="116"/>
    <col min="5889" max="5889" width="41.5546875" style="116" customWidth="1"/>
    <col min="5890" max="5890" width="12.88671875" style="116" customWidth="1"/>
    <col min="5891" max="5895" width="34" style="116" customWidth="1"/>
    <col min="5896" max="6144" width="11.44140625" style="116"/>
    <col min="6145" max="6145" width="41.5546875" style="116" customWidth="1"/>
    <col min="6146" max="6146" width="12.88671875" style="116" customWidth="1"/>
    <col min="6147" max="6151" width="34" style="116" customWidth="1"/>
    <col min="6152" max="6400" width="11.44140625" style="116"/>
    <col min="6401" max="6401" width="41.5546875" style="116" customWidth="1"/>
    <col min="6402" max="6402" width="12.88671875" style="116" customWidth="1"/>
    <col min="6403" max="6407" width="34" style="116" customWidth="1"/>
    <col min="6408" max="6656" width="11.44140625" style="116"/>
    <col min="6657" max="6657" width="41.5546875" style="116" customWidth="1"/>
    <col min="6658" max="6658" width="12.88671875" style="116" customWidth="1"/>
    <col min="6659" max="6663" width="34" style="116" customWidth="1"/>
    <col min="6664" max="6912" width="11.44140625" style="116"/>
    <col min="6913" max="6913" width="41.5546875" style="116" customWidth="1"/>
    <col min="6914" max="6914" width="12.88671875" style="116" customWidth="1"/>
    <col min="6915" max="6919" width="34" style="116" customWidth="1"/>
    <col min="6920" max="7168" width="11.44140625" style="116"/>
    <col min="7169" max="7169" width="41.5546875" style="116" customWidth="1"/>
    <col min="7170" max="7170" width="12.88671875" style="116" customWidth="1"/>
    <col min="7171" max="7175" width="34" style="116" customWidth="1"/>
    <col min="7176" max="7424" width="11.44140625" style="116"/>
    <col min="7425" max="7425" width="41.5546875" style="116" customWidth="1"/>
    <col min="7426" max="7426" width="12.88671875" style="116" customWidth="1"/>
    <col min="7427" max="7431" width="34" style="116" customWidth="1"/>
    <col min="7432" max="7680" width="11.44140625" style="116"/>
    <col min="7681" max="7681" width="41.5546875" style="116" customWidth="1"/>
    <col min="7682" max="7682" width="12.88671875" style="116" customWidth="1"/>
    <col min="7683" max="7687" width="34" style="116" customWidth="1"/>
    <col min="7688" max="7936" width="11.44140625" style="116"/>
    <col min="7937" max="7937" width="41.5546875" style="116" customWidth="1"/>
    <col min="7938" max="7938" width="12.88671875" style="116" customWidth="1"/>
    <col min="7939" max="7943" width="34" style="116" customWidth="1"/>
    <col min="7944" max="8192" width="11.44140625" style="116"/>
    <col min="8193" max="8193" width="41.5546875" style="116" customWidth="1"/>
    <col min="8194" max="8194" width="12.88671875" style="116" customWidth="1"/>
    <col min="8195" max="8199" width="34" style="116" customWidth="1"/>
    <col min="8200" max="8448" width="11.44140625" style="116"/>
    <col min="8449" max="8449" width="41.5546875" style="116" customWidth="1"/>
    <col min="8450" max="8450" width="12.88671875" style="116" customWidth="1"/>
    <col min="8451" max="8455" width="34" style="116" customWidth="1"/>
    <col min="8456" max="8704" width="11.44140625" style="116"/>
    <col min="8705" max="8705" width="41.5546875" style="116" customWidth="1"/>
    <col min="8706" max="8706" width="12.88671875" style="116" customWidth="1"/>
    <col min="8707" max="8711" width="34" style="116" customWidth="1"/>
    <col min="8712" max="8960" width="11.44140625" style="116"/>
    <col min="8961" max="8961" width="41.5546875" style="116" customWidth="1"/>
    <col min="8962" max="8962" width="12.88671875" style="116" customWidth="1"/>
    <col min="8963" max="8967" width="34" style="116" customWidth="1"/>
    <col min="8968" max="9216" width="11.44140625" style="116"/>
    <col min="9217" max="9217" width="41.5546875" style="116" customWidth="1"/>
    <col min="9218" max="9218" width="12.88671875" style="116" customWidth="1"/>
    <col min="9219" max="9223" width="34" style="116" customWidth="1"/>
    <col min="9224" max="9472" width="11.44140625" style="116"/>
    <col min="9473" max="9473" width="41.5546875" style="116" customWidth="1"/>
    <col min="9474" max="9474" width="12.88671875" style="116" customWidth="1"/>
    <col min="9475" max="9479" width="34" style="116" customWidth="1"/>
    <col min="9480" max="9728" width="11.44140625" style="116"/>
    <col min="9729" max="9729" width="41.5546875" style="116" customWidth="1"/>
    <col min="9730" max="9730" width="12.88671875" style="116" customWidth="1"/>
    <col min="9731" max="9735" width="34" style="116" customWidth="1"/>
    <col min="9736" max="9984" width="11.44140625" style="116"/>
    <col min="9985" max="9985" width="41.5546875" style="116" customWidth="1"/>
    <col min="9986" max="9986" width="12.88671875" style="116" customWidth="1"/>
    <col min="9987" max="9991" width="34" style="116" customWidth="1"/>
    <col min="9992" max="10240" width="11.44140625" style="116"/>
    <col min="10241" max="10241" width="41.5546875" style="116" customWidth="1"/>
    <col min="10242" max="10242" width="12.88671875" style="116" customWidth="1"/>
    <col min="10243" max="10247" width="34" style="116" customWidth="1"/>
    <col min="10248" max="10496" width="11.44140625" style="116"/>
    <col min="10497" max="10497" width="41.5546875" style="116" customWidth="1"/>
    <col min="10498" max="10498" width="12.88671875" style="116" customWidth="1"/>
    <col min="10499" max="10503" width="34" style="116" customWidth="1"/>
    <col min="10504" max="10752" width="11.44140625" style="116"/>
    <col min="10753" max="10753" width="41.5546875" style="116" customWidth="1"/>
    <col min="10754" max="10754" width="12.88671875" style="116" customWidth="1"/>
    <col min="10755" max="10759" width="34" style="116" customWidth="1"/>
    <col min="10760" max="11008" width="11.44140625" style="116"/>
    <col min="11009" max="11009" width="41.5546875" style="116" customWidth="1"/>
    <col min="11010" max="11010" width="12.88671875" style="116" customWidth="1"/>
    <col min="11011" max="11015" width="34" style="116" customWidth="1"/>
    <col min="11016" max="11264" width="11.44140625" style="116"/>
    <col min="11265" max="11265" width="41.5546875" style="116" customWidth="1"/>
    <col min="11266" max="11266" width="12.88671875" style="116" customWidth="1"/>
    <col min="11267" max="11271" width="34" style="116" customWidth="1"/>
    <col min="11272" max="11520" width="11.44140625" style="116"/>
    <col min="11521" max="11521" width="41.5546875" style="116" customWidth="1"/>
    <col min="11522" max="11522" width="12.88671875" style="116" customWidth="1"/>
    <col min="11523" max="11527" width="34" style="116" customWidth="1"/>
    <col min="11528" max="11776" width="11.44140625" style="116"/>
    <col min="11777" max="11777" width="41.5546875" style="116" customWidth="1"/>
    <col min="11778" max="11778" width="12.88671875" style="116" customWidth="1"/>
    <col min="11779" max="11783" width="34" style="116" customWidth="1"/>
    <col min="11784" max="12032" width="11.44140625" style="116"/>
    <col min="12033" max="12033" width="41.5546875" style="116" customWidth="1"/>
    <col min="12034" max="12034" width="12.88671875" style="116" customWidth="1"/>
    <col min="12035" max="12039" width="34" style="116" customWidth="1"/>
    <col min="12040" max="12288" width="11.44140625" style="116"/>
    <col min="12289" max="12289" width="41.5546875" style="116" customWidth="1"/>
    <col min="12290" max="12290" width="12.88671875" style="116" customWidth="1"/>
    <col min="12291" max="12295" width="34" style="116" customWidth="1"/>
    <col min="12296" max="12544" width="11.44140625" style="116"/>
    <col min="12545" max="12545" width="41.5546875" style="116" customWidth="1"/>
    <col min="12546" max="12546" width="12.88671875" style="116" customWidth="1"/>
    <col min="12547" max="12551" width="34" style="116" customWidth="1"/>
    <col min="12552" max="12800" width="11.44140625" style="116"/>
    <col min="12801" max="12801" width="41.5546875" style="116" customWidth="1"/>
    <col min="12802" max="12802" width="12.88671875" style="116" customWidth="1"/>
    <col min="12803" max="12807" width="34" style="116" customWidth="1"/>
    <col min="12808" max="13056" width="11.44140625" style="116"/>
    <col min="13057" max="13057" width="41.5546875" style="116" customWidth="1"/>
    <col min="13058" max="13058" width="12.88671875" style="116" customWidth="1"/>
    <col min="13059" max="13063" width="34" style="116" customWidth="1"/>
    <col min="13064" max="13312" width="11.44140625" style="116"/>
    <col min="13313" max="13313" width="41.5546875" style="116" customWidth="1"/>
    <col min="13314" max="13314" width="12.88671875" style="116" customWidth="1"/>
    <col min="13315" max="13319" width="34" style="116" customWidth="1"/>
    <col min="13320" max="13568" width="11.44140625" style="116"/>
    <col min="13569" max="13569" width="41.5546875" style="116" customWidth="1"/>
    <col min="13570" max="13570" width="12.88671875" style="116" customWidth="1"/>
    <col min="13571" max="13575" width="34" style="116" customWidth="1"/>
    <col min="13576" max="13824" width="11.44140625" style="116"/>
    <col min="13825" max="13825" width="41.5546875" style="116" customWidth="1"/>
    <col min="13826" max="13826" width="12.88671875" style="116" customWidth="1"/>
    <col min="13827" max="13831" width="34" style="116" customWidth="1"/>
    <col min="13832" max="14080" width="11.44140625" style="116"/>
    <col min="14081" max="14081" width="41.5546875" style="116" customWidth="1"/>
    <col min="14082" max="14082" width="12.88671875" style="116" customWidth="1"/>
    <col min="14083" max="14087" width="34" style="116" customWidth="1"/>
    <col min="14088" max="14336" width="11.44140625" style="116"/>
    <col min="14337" max="14337" width="41.5546875" style="116" customWidth="1"/>
    <col min="14338" max="14338" width="12.88671875" style="116" customWidth="1"/>
    <col min="14339" max="14343" width="34" style="116" customWidth="1"/>
    <col min="14344" max="14592" width="11.44140625" style="116"/>
    <col min="14593" max="14593" width="41.5546875" style="116" customWidth="1"/>
    <col min="14594" max="14594" width="12.88671875" style="116" customWidth="1"/>
    <col min="14595" max="14599" width="34" style="116" customWidth="1"/>
    <col min="14600" max="14848" width="11.44140625" style="116"/>
    <col min="14849" max="14849" width="41.5546875" style="116" customWidth="1"/>
    <col min="14850" max="14850" width="12.88671875" style="116" customWidth="1"/>
    <col min="14851" max="14855" width="34" style="116" customWidth="1"/>
    <col min="14856" max="15104" width="11.44140625" style="116"/>
    <col min="15105" max="15105" width="41.5546875" style="116" customWidth="1"/>
    <col min="15106" max="15106" width="12.88671875" style="116" customWidth="1"/>
    <col min="15107" max="15111" width="34" style="116" customWidth="1"/>
    <col min="15112" max="15360" width="11.44140625" style="116"/>
    <col min="15361" max="15361" width="41.5546875" style="116" customWidth="1"/>
    <col min="15362" max="15362" width="12.88671875" style="116" customWidth="1"/>
    <col min="15363" max="15367" width="34" style="116" customWidth="1"/>
    <col min="15368" max="15616" width="11.44140625" style="116"/>
    <col min="15617" max="15617" width="41.5546875" style="116" customWidth="1"/>
    <col min="15618" max="15618" width="12.88671875" style="116" customWidth="1"/>
    <col min="15619" max="15623" width="34" style="116" customWidth="1"/>
    <col min="15624" max="15872" width="11.44140625" style="116"/>
    <col min="15873" max="15873" width="41.5546875" style="116" customWidth="1"/>
    <col min="15874" max="15874" width="12.88671875" style="116" customWidth="1"/>
    <col min="15875" max="15879" width="34" style="116" customWidth="1"/>
    <col min="15880" max="16128" width="11.44140625" style="116"/>
    <col min="16129" max="16129" width="41.5546875" style="116" customWidth="1"/>
    <col min="16130" max="16130" width="12.88671875" style="116" customWidth="1"/>
    <col min="16131" max="16135" width="34" style="116" customWidth="1"/>
    <col min="16136" max="16384" width="11.44140625" style="116"/>
  </cols>
  <sheetData>
    <row r="1" spans="1:26" x14ac:dyDescent="0.3">
      <c r="A1" s="113" t="str">
        <f ca="1">OFFSET($C1,0,$Z$5-1)</f>
        <v>Français</v>
      </c>
      <c r="B1" s="114"/>
      <c r="C1" s="115" t="s">
        <v>214</v>
      </c>
      <c r="D1" s="115" t="s">
        <v>223</v>
      </c>
      <c r="E1" s="115" t="s">
        <v>985</v>
      </c>
      <c r="F1" s="115" t="s">
        <v>986</v>
      </c>
      <c r="G1" s="113"/>
      <c r="Z1" s="108"/>
    </row>
    <row r="2" spans="1:26" x14ac:dyDescent="0.3">
      <c r="A2" s="117" t="s">
        <v>215</v>
      </c>
      <c r="B2" s="118"/>
      <c r="C2" s="119" t="s">
        <v>216</v>
      </c>
      <c r="D2" s="119" t="s">
        <v>217</v>
      </c>
      <c r="E2" s="119" t="s">
        <v>218</v>
      </c>
      <c r="F2" s="119" t="s">
        <v>219</v>
      </c>
      <c r="G2" s="120" t="s">
        <v>220</v>
      </c>
      <c r="Z2" s="108"/>
    </row>
    <row r="3" spans="1:26" x14ac:dyDescent="0.3">
      <c r="A3" s="121" t="s">
        <v>221</v>
      </c>
      <c r="B3" s="118"/>
      <c r="C3" s="122" t="s">
        <v>214</v>
      </c>
      <c r="D3" s="122" t="s">
        <v>223</v>
      </c>
      <c r="E3" s="122" t="s">
        <v>985</v>
      </c>
      <c r="F3" s="122" t="s">
        <v>986</v>
      </c>
      <c r="G3" s="123" t="s">
        <v>222</v>
      </c>
      <c r="Z3" s="108"/>
    </row>
    <row r="4" spans="1:26" ht="0.15" customHeight="1" x14ac:dyDescent="0.3">
      <c r="A4" s="117"/>
      <c r="B4" s="11">
        <v>2</v>
      </c>
      <c r="C4" s="124"/>
      <c r="D4" s="124"/>
      <c r="E4" s="124"/>
      <c r="F4" s="124"/>
      <c r="G4" s="124"/>
      <c r="Z4" s="13">
        <v>55153</v>
      </c>
    </row>
    <row r="5" spans="1:26" s="13" customFormat="1" x14ac:dyDescent="0.3">
      <c r="A5" s="125" t="str">
        <f t="shared" ref="A5:A69" ca="1" si="0">OFFSET($C5,0,$Z$5-1)</f>
        <v>B U S I N E S S   P L A N</v>
      </c>
      <c r="B5" s="126"/>
      <c r="C5" s="125" t="s">
        <v>1001</v>
      </c>
      <c r="D5" s="125" t="s">
        <v>1001</v>
      </c>
      <c r="E5" s="125" t="s">
        <v>1001</v>
      </c>
      <c r="F5" s="127"/>
      <c r="G5" s="128" t="s">
        <v>984</v>
      </c>
      <c r="Z5" s="108">
        <f ca="1">IF(AND('Menu Toolbox'!C35="© iManagement • s.imboden • www.2iManagement.ch",
Stakeholder!B25="© iManagement • s.imboden • www.2iManagement.ch",
TODAY()&lt;=$Z$4),
$B$4,5)</f>
        <v>2</v>
      </c>
    </row>
    <row r="6" spans="1:26" x14ac:dyDescent="0.3">
      <c r="A6" s="129" t="str">
        <f t="shared" ca="1" si="0"/>
        <v>Executive Summary</v>
      </c>
      <c r="B6" s="114"/>
      <c r="C6" s="130" t="s">
        <v>1002</v>
      </c>
      <c r="D6" s="130" t="s">
        <v>1002</v>
      </c>
      <c r="E6" s="130" t="s">
        <v>1002</v>
      </c>
      <c r="F6" s="130" t="s">
        <v>1002</v>
      </c>
      <c r="G6" s="131" t="s">
        <v>984</v>
      </c>
      <c r="Z6" s="13" t="s">
        <v>214</v>
      </c>
    </row>
    <row r="7" spans="1:26" x14ac:dyDescent="0.3">
      <c r="A7" s="132" t="str">
        <f t="shared" ca="1" si="0"/>
        <v>Business Model</v>
      </c>
      <c r="B7" s="114"/>
      <c r="C7" s="133" t="s">
        <v>331</v>
      </c>
      <c r="D7" s="133" t="s">
        <v>331</v>
      </c>
      <c r="E7" s="133" t="s">
        <v>331</v>
      </c>
      <c r="F7" s="133" t="s">
        <v>331</v>
      </c>
      <c r="G7" s="134" t="s">
        <v>984</v>
      </c>
      <c r="Z7" s="13" t="s">
        <v>223</v>
      </c>
    </row>
    <row r="8" spans="1:26" x14ac:dyDescent="0.3">
      <c r="A8" s="132" t="str">
        <f t="shared" ca="1" si="0"/>
        <v>Personnel &amp; Organisation</v>
      </c>
      <c r="B8" s="114"/>
      <c r="C8" s="135" t="s">
        <v>1003</v>
      </c>
      <c r="D8" s="135" t="s">
        <v>1004</v>
      </c>
      <c r="E8" s="135" t="s">
        <v>1004</v>
      </c>
      <c r="F8" s="113"/>
      <c r="G8" s="134" t="s">
        <v>984</v>
      </c>
      <c r="Z8" s="13" t="s">
        <v>985</v>
      </c>
    </row>
    <row r="9" spans="1:26" x14ac:dyDescent="0.3">
      <c r="A9" s="132" t="str">
        <f t="shared" ca="1" si="0"/>
        <v>Produits</v>
      </c>
      <c r="B9" s="114"/>
      <c r="C9" s="135" t="s">
        <v>1005</v>
      </c>
      <c r="D9" s="135" t="s">
        <v>1006</v>
      </c>
      <c r="E9" s="115" t="s">
        <v>2177</v>
      </c>
      <c r="F9" s="115" t="s">
        <v>2178</v>
      </c>
      <c r="G9" s="134" t="s">
        <v>984</v>
      </c>
      <c r="Z9" s="13" t="s">
        <v>986</v>
      </c>
    </row>
    <row r="10" spans="1:26" ht="28.8" x14ac:dyDescent="0.3">
      <c r="A10" s="132" t="str">
        <f t="shared" ca="1" si="0"/>
        <v>Marché &amp; Concur-
rence</v>
      </c>
      <c r="B10" s="114"/>
      <c r="C10" s="133" t="s">
        <v>1007</v>
      </c>
      <c r="D10" s="133" t="s">
        <v>1008</v>
      </c>
      <c r="E10" s="115" t="s">
        <v>2179</v>
      </c>
      <c r="F10" s="113"/>
      <c r="G10" s="134" t="s">
        <v>984</v>
      </c>
      <c r="Z10" s="108"/>
    </row>
    <row r="11" spans="1:26" x14ac:dyDescent="0.3">
      <c r="A11" s="132" t="str">
        <f t="shared" ca="1" si="0"/>
        <v>Marketing &amp; Distribution</v>
      </c>
      <c r="B11" s="114"/>
      <c r="C11" s="135" t="s">
        <v>1009</v>
      </c>
      <c r="D11" s="135" t="s">
        <v>1010</v>
      </c>
      <c r="E11" s="135" t="s">
        <v>1010</v>
      </c>
      <c r="F11" s="133" t="s">
        <v>2173</v>
      </c>
      <c r="G11" s="134" t="s">
        <v>984</v>
      </c>
      <c r="Z11" s="108"/>
    </row>
    <row r="12" spans="1:26" x14ac:dyDescent="0.3">
      <c r="A12" s="132" t="str">
        <f t="shared" ca="1" si="0"/>
        <v>Analyse SWOT</v>
      </c>
      <c r="B12" s="114"/>
      <c r="C12" s="135" t="s">
        <v>1011</v>
      </c>
      <c r="D12" s="135" t="s">
        <v>58</v>
      </c>
      <c r="E12" s="115" t="s">
        <v>2188</v>
      </c>
      <c r="F12" s="113"/>
      <c r="G12" s="134" t="s">
        <v>984</v>
      </c>
      <c r="Z12" s="108"/>
    </row>
    <row r="13" spans="1:26" ht="28.8" x14ac:dyDescent="0.3">
      <c r="A13" s="132" t="str">
        <f t="shared" ca="1" si="0"/>
        <v>Entreprise</v>
      </c>
      <c r="B13" s="114"/>
      <c r="C13" s="133" t="s">
        <v>1012</v>
      </c>
      <c r="D13" s="135" t="s">
        <v>1013</v>
      </c>
      <c r="E13" s="115" t="s">
        <v>2175</v>
      </c>
      <c r="F13" s="115" t="s">
        <v>2176</v>
      </c>
      <c r="G13" s="134" t="s">
        <v>984</v>
      </c>
      <c r="Z13" s="108"/>
    </row>
    <row r="14" spans="1:26" x14ac:dyDescent="0.3">
      <c r="A14" s="132" t="str">
        <f t="shared" ca="1" si="0"/>
        <v>Plan financier</v>
      </c>
      <c r="B14" s="114"/>
      <c r="C14" s="133" t="s">
        <v>1014</v>
      </c>
      <c r="D14" s="135" t="s">
        <v>1015</v>
      </c>
      <c r="E14" s="211" t="s">
        <v>2180</v>
      </c>
      <c r="F14" s="211" t="s">
        <v>2181</v>
      </c>
      <c r="G14" s="134" t="s">
        <v>984</v>
      </c>
    </row>
    <row r="15" spans="1:26" x14ac:dyDescent="0.3">
      <c r="A15" s="132" t="str">
        <f t="shared" ca="1" si="0"/>
        <v>Echéancier</v>
      </c>
      <c r="B15" s="114"/>
      <c r="C15" s="135" t="s">
        <v>1016</v>
      </c>
      <c r="D15" s="135" t="s">
        <v>1017</v>
      </c>
      <c r="E15" s="211" t="s">
        <v>2189</v>
      </c>
      <c r="F15" s="191" t="s">
        <v>1017</v>
      </c>
      <c r="G15" s="134" t="s">
        <v>984</v>
      </c>
    </row>
    <row r="16" spans="1:26" x14ac:dyDescent="0.3">
      <c r="A16" s="132" t="str">
        <f t="shared" ca="1" si="0"/>
        <v>Analyse des parties prenantes</v>
      </c>
      <c r="B16" s="114"/>
      <c r="C16" s="115" t="s">
        <v>226</v>
      </c>
      <c r="D16" s="115" t="s">
        <v>332</v>
      </c>
      <c r="E16" s="184" t="s">
        <v>332</v>
      </c>
      <c r="F16" s="184" t="s">
        <v>332</v>
      </c>
      <c r="G16" s="134" t="s">
        <v>984</v>
      </c>
    </row>
    <row r="17" spans="1:7" x14ac:dyDescent="0.3">
      <c r="A17" s="132" t="str">
        <f t="shared" ca="1" si="0"/>
        <v>Analyse PESTEL</v>
      </c>
      <c r="B17" s="114"/>
      <c r="C17" s="115" t="s">
        <v>227</v>
      </c>
      <c r="D17" s="115" t="s">
        <v>228</v>
      </c>
      <c r="E17" s="195" t="s">
        <v>2190</v>
      </c>
      <c r="F17" s="184" t="s">
        <v>228</v>
      </c>
      <c r="G17" s="134" t="s">
        <v>984</v>
      </c>
    </row>
    <row r="18" spans="1:7" x14ac:dyDescent="0.3">
      <c r="A18" s="132" t="str">
        <f t="shared" ca="1" si="0"/>
        <v>Scénarios d'avenir</v>
      </c>
      <c r="B18" s="114"/>
      <c r="C18" s="115" t="s">
        <v>229</v>
      </c>
      <c r="D18" s="115" t="s">
        <v>333</v>
      </c>
      <c r="E18" s="184" t="s">
        <v>333</v>
      </c>
      <c r="F18" s="184" t="s">
        <v>333</v>
      </c>
      <c r="G18" s="134" t="s">
        <v>984</v>
      </c>
    </row>
    <row r="19" spans="1:7" x14ac:dyDescent="0.3">
      <c r="A19" s="132" t="str">
        <f t="shared" ca="1" si="0"/>
        <v>Tendances de développement</v>
      </c>
      <c r="B19" s="114"/>
      <c r="C19" s="115" t="s">
        <v>230</v>
      </c>
      <c r="D19" s="115" t="s">
        <v>334</v>
      </c>
      <c r="E19" s="195" t="s">
        <v>2187</v>
      </c>
      <c r="F19" s="184" t="s">
        <v>334</v>
      </c>
      <c r="G19" s="134" t="s">
        <v>984</v>
      </c>
    </row>
    <row r="20" spans="1:7" x14ac:dyDescent="0.3">
      <c r="A20" s="136" t="str">
        <f t="shared" ca="1" si="0"/>
        <v>Tendances</v>
      </c>
      <c r="B20" s="137"/>
      <c r="C20" s="133" t="s">
        <v>1152</v>
      </c>
      <c r="D20" s="133" t="s">
        <v>1153</v>
      </c>
      <c r="E20" s="211" t="s">
        <v>1152</v>
      </c>
      <c r="F20" s="210" t="s">
        <v>1153</v>
      </c>
      <c r="G20" s="134"/>
    </row>
    <row r="21" spans="1:7" x14ac:dyDescent="0.3">
      <c r="A21" s="132" t="str">
        <f t="shared" ca="1" si="0"/>
        <v>5 forces de Porter</v>
      </c>
      <c r="B21" s="114"/>
      <c r="C21" s="115" t="s">
        <v>231</v>
      </c>
      <c r="D21" s="115" t="s">
        <v>232</v>
      </c>
      <c r="E21" s="195" t="s">
        <v>2186</v>
      </c>
      <c r="F21" s="184" t="s">
        <v>232</v>
      </c>
      <c r="G21" s="134" t="s">
        <v>984</v>
      </c>
    </row>
    <row r="22" spans="1:7" x14ac:dyDescent="0.3">
      <c r="A22" s="132" t="str">
        <f t="shared" ca="1" si="0"/>
        <v>Risques</v>
      </c>
      <c r="B22" s="114"/>
      <c r="C22" s="115" t="s">
        <v>664</v>
      </c>
      <c r="D22" s="115" t="s">
        <v>663</v>
      </c>
      <c r="E22" s="195" t="s">
        <v>1673</v>
      </c>
      <c r="F22" s="195" t="s">
        <v>1710</v>
      </c>
      <c r="G22" s="134" t="s">
        <v>984</v>
      </c>
    </row>
    <row r="23" spans="1:7" x14ac:dyDescent="0.3">
      <c r="A23" s="132" t="str">
        <f t="shared" ca="1" si="0"/>
        <v>Analyse de portefeuille</v>
      </c>
      <c r="B23" s="114"/>
      <c r="C23" s="115" t="s">
        <v>233</v>
      </c>
      <c r="D23" s="115" t="s">
        <v>335</v>
      </c>
      <c r="E23" s="184" t="s">
        <v>335</v>
      </c>
      <c r="F23" s="184" t="s">
        <v>335</v>
      </c>
      <c r="G23" s="134" t="s">
        <v>984</v>
      </c>
    </row>
    <row r="24" spans="1:7" x14ac:dyDescent="0.3">
      <c r="A24" s="132" t="str">
        <f t="shared" ca="1" si="0"/>
        <v>Activités principales</v>
      </c>
      <c r="B24" s="114"/>
      <c r="C24" s="115" t="s">
        <v>421</v>
      </c>
      <c r="D24" s="115" t="s">
        <v>90</v>
      </c>
      <c r="E24" s="184" t="s">
        <v>90</v>
      </c>
      <c r="F24" s="184" t="s">
        <v>90</v>
      </c>
      <c r="G24" s="134" t="s">
        <v>984</v>
      </c>
    </row>
    <row r="25" spans="1:7" x14ac:dyDescent="0.3">
      <c r="A25" s="132" t="str">
        <f t="shared" ca="1" si="0"/>
        <v>Ressources &amp; Compétences</v>
      </c>
      <c r="B25" s="114"/>
      <c r="C25" s="115" t="s">
        <v>485</v>
      </c>
      <c r="D25" s="115" t="s">
        <v>486</v>
      </c>
      <c r="E25" s="184" t="s">
        <v>486</v>
      </c>
      <c r="F25" s="184" t="s">
        <v>486</v>
      </c>
      <c r="G25" s="134" t="s">
        <v>984</v>
      </c>
    </row>
    <row r="26" spans="1:7" x14ac:dyDescent="0.3">
      <c r="A26" s="132" t="str">
        <f t="shared" ca="1" si="0"/>
        <v>Processus principaux</v>
      </c>
      <c r="B26" s="137"/>
      <c r="C26" s="133" t="s">
        <v>425</v>
      </c>
      <c r="D26" s="133" t="s">
        <v>423</v>
      </c>
      <c r="E26" s="210" t="s">
        <v>423</v>
      </c>
      <c r="F26" s="210" t="s">
        <v>423</v>
      </c>
      <c r="G26" s="134" t="s">
        <v>984</v>
      </c>
    </row>
    <row r="27" spans="1:7" x14ac:dyDescent="0.3">
      <c r="A27" s="132" t="str">
        <f t="shared" ca="1" si="0"/>
        <v>Produits &amp; Prestations de services</v>
      </c>
      <c r="B27" s="137"/>
      <c r="C27" s="133" t="s">
        <v>426</v>
      </c>
      <c r="D27" s="133" t="s">
        <v>541</v>
      </c>
      <c r="E27" s="210" t="s">
        <v>541</v>
      </c>
      <c r="F27" s="210" t="s">
        <v>541</v>
      </c>
      <c r="G27" s="134" t="s">
        <v>984</v>
      </c>
    </row>
    <row r="28" spans="1:7" x14ac:dyDescent="0.3">
      <c r="A28" s="132" t="str">
        <f t="shared" ca="1" si="0"/>
        <v>Chiffres clé</v>
      </c>
      <c r="B28" s="114"/>
      <c r="C28" s="115" t="s">
        <v>234</v>
      </c>
      <c r="D28" s="115" t="s">
        <v>235</v>
      </c>
      <c r="E28" s="195" t="s">
        <v>2191</v>
      </c>
      <c r="F28" s="184" t="s">
        <v>235</v>
      </c>
      <c r="G28" s="134" t="s">
        <v>984</v>
      </c>
    </row>
    <row r="29" spans="1:7" x14ac:dyDescent="0.3">
      <c r="A29" s="132" t="str">
        <f t="shared" ca="1" si="0"/>
        <v>Potentiel</v>
      </c>
      <c r="B29" s="114"/>
      <c r="C29" s="115" t="s">
        <v>454</v>
      </c>
      <c r="D29" s="115" t="s">
        <v>298</v>
      </c>
      <c r="E29" s="195" t="s">
        <v>2053</v>
      </c>
      <c r="F29" s="195" t="s">
        <v>2182</v>
      </c>
      <c r="G29" s="134" t="s">
        <v>984</v>
      </c>
    </row>
    <row r="30" spans="1:7" x14ac:dyDescent="0.3">
      <c r="A30" s="132" t="str">
        <f t="shared" ca="1" si="0"/>
        <v>Clients</v>
      </c>
      <c r="B30" s="137"/>
      <c r="C30" s="133" t="s">
        <v>21</v>
      </c>
      <c r="D30" s="133" t="s">
        <v>297</v>
      </c>
      <c r="E30" s="211" t="s">
        <v>1801</v>
      </c>
      <c r="F30" s="211" t="s">
        <v>1802</v>
      </c>
      <c r="G30" s="134" t="s">
        <v>984</v>
      </c>
    </row>
    <row r="31" spans="1:7" x14ac:dyDescent="0.3">
      <c r="A31" s="132" t="str">
        <f t="shared" ca="1" si="0"/>
        <v>Marché</v>
      </c>
      <c r="B31" s="137"/>
      <c r="C31" s="133" t="s">
        <v>588</v>
      </c>
      <c r="D31" s="133" t="s">
        <v>589</v>
      </c>
      <c r="E31" s="211" t="s">
        <v>2051</v>
      </c>
      <c r="F31" s="210" t="s">
        <v>589</v>
      </c>
      <c r="G31" s="134" t="s">
        <v>984</v>
      </c>
    </row>
    <row r="32" spans="1:7" x14ac:dyDescent="0.3">
      <c r="A32" s="132" t="str">
        <f t="shared" ca="1" si="0"/>
        <v>Benchmarking</v>
      </c>
      <c r="B32" s="114"/>
      <c r="C32" s="115" t="s">
        <v>236</v>
      </c>
      <c r="D32" s="115" t="s">
        <v>236</v>
      </c>
      <c r="E32" s="195" t="s">
        <v>236</v>
      </c>
      <c r="F32" s="195" t="s">
        <v>236</v>
      </c>
      <c r="G32" s="134" t="s">
        <v>984</v>
      </c>
    </row>
    <row r="33" spans="1:7" x14ac:dyDescent="0.3">
      <c r="A33" s="132" t="str">
        <f t="shared" ca="1" si="0"/>
        <v>Développer stratégies</v>
      </c>
      <c r="B33" s="114"/>
      <c r="C33" s="115" t="s">
        <v>242</v>
      </c>
      <c r="D33" s="115" t="s">
        <v>340</v>
      </c>
      <c r="E33" s="195" t="s">
        <v>2192</v>
      </c>
      <c r="F33" s="184" t="s">
        <v>340</v>
      </c>
      <c r="G33" s="134" t="s">
        <v>984</v>
      </c>
    </row>
    <row r="34" spans="1:7" x14ac:dyDescent="0.3">
      <c r="A34" s="132" t="str">
        <f t="shared" ca="1" si="0"/>
        <v>Réalisation&amp; Controlling</v>
      </c>
      <c r="B34" s="114"/>
      <c r="C34" s="115" t="s">
        <v>237</v>
      </c>
      <c r="D34" s="115" t="s">
        <v>238</v>
      </c>
      <c r="E34" s="184" t="s">
        <v>238</v>
      </c>
      <c r="F34" s="184" t="s">
        <v>238</v>
      </c>
      <c r="G34" s="134" t="s">
        <v>984</v>
      </c>
    </row>
    <row r="35" spans="1:7" x14ac:dyDescent="0.3">
      <c r="A35" s="132" t="str">
        <f t="shared" ca="1" si="0"/>
        <v>Comment atteindre les objectifs</v>
      </c>
      <c r="B35" s="114"/>
      <c r="C35" s="115" t="s">
        <v>239</v>
      </c>
      <c r="D35" s="115" t="s">
        <v>240</v>
      </c>
      <c r="E35" s="184" t="s">
        <v>240</v>
      </c>
      <c r="F35" s="184" t="s">
        <v>240</v>
      </c>
      <c r="G35" s="134" t="s">
        <v>984</v>
      </c>
    </row>
    <row r="36" spans="1:7" x14ac:dyDescent="0.3">
      <c r="A36" s="132" t="str">
        <f t="shared" ca="1" si="0"/>
        <v>Analyse SWOT</v>
      </c>
      <c r="B36" s="114"/>
      <c r="C36" s="115" t="s">
        <v>241</v>
      </c>
      <c r="D36" s="115" t="s">
        <v>58</v>
      </c>
      <c r="E36" s="115" t="s">
        <v>2174</v>
      </c>
      <c r="F36" s="184" t="s">
        <v>58</v>
      </c>
      <c r="G36" s="134" t="s">
        <v>984</v>
      </c>
    </row>
    <row r="37" spans="1:7" x14ac:dyDescent="0.3">
      <c r="A37" s="132" t="str">
        <f t="shared" ca="1" si="0"/>
        <v>Gestion de projets</v>
      </c>
      <c r="B37" s="114"/>
      <c r="C37" s="115" t="s">
        <v>470</v>
      </c>
      <c r="D37" s="115" t="s">
        <v>469</v>
      </c>
      <c r="E37" s="195" t="s">
        <v>2183</v>
      </c>
      <c r="F37" s="184" t="s">
        <v>469</v>
      </c>
      <c r="G37" s="134" t="s">
        <v>984</v>
      </c>
    </row>
    <row r="38" spans="1:7" x14ac:dyDescent="0.3">
      <c r="A38" s="132" t="str">
        <f t="shared" ca="1" si="0"/>
        <v>Stratégies</v>
      </c>
      <c r="B38" s="114"/>
      <c r="C38" s="115" t="s">
        <v>23</v>
      </c>
      <c r="D38" s="115" t="s">
        <v>128</v>
      </c>
      <c r="E38" s="195" t="s">
        <v>2184</v>
      </c>
      <c r="F38" s="184" t="s">
        <v>128</v>
      </c>
      <c r="G38" s="134" t="s">
        <v>984</v>
      </c>
    </row>
    <row r="39" spans="1:7" x14ac:dyDescent="0.3">
      <c r="A39" s="132" t="str">
        <f t="shared" ca="1" si="0"/>
        <v>Comment atteindre nos objectifs ?</v>
      </c>
      <c r="B39" s="114"/>
      <c r="C39" s="113" t="s">
        <v>239</v>
      </c>
      <c r="D39" s="115" t="s">
        <v>336</v>
      </c>
      <c r="E39" s="184" t="s">
        <v>336</v>
      </c>
      <c r="F39" s="184" t="s">
        <v>336</v>
      </c>
      <c r="G39" s="134" t="s">
        <v>984</v>
      </c>
    </row>
    <row r="40" spans="1:7" x14ac:dyDescent="0.3">
      <c r="A40" s="132" t="str">
        <f t="shared" ca="1" si="0"/>
        <v>Vision/Mission</v>
      </c>
      <c r="B40" s="114"/>
      <c r="C40" s="115" t="s">
        <v>243</v>
      </c>
      <c r="D40" s="115" t="s">
        <v>243</v>
      </c>
      <c r="E40" s="195" t="s">
        <v>243</v>
      </c>
      <c r="F40" s="184" t="s">
        <v>243</v>
      </c>
      <c r="G40" s="134" t="s">
        <v>984</v>
      </c>
    </row>
    <row r="41" spans="1:7" x14ac:dyDescent="0.3">
      <c r="A41" s="132" t="str">
        <f t="shared" ca="1" si="0"/>
        <v>Strategy Map</v>
      </c>
      <c r="B41" s="114"/>
      <c r="C41" s="115" t="s">
        <v>244</v>
      </c>
      <c r="D41" s="115" t="s">
        <v>244</v>
      </c>
      <c r="E41" s="195" t="s">
        <v>244</v>
      </c>
      <c r="F41" s="195" t="s">
        <v>244</v>
      </c>
      <c r="G41" s="134" t="s">
        <v>984</v>
      </c>
    </row>
    <row r="42" spans="1:7" ht="28.8" x14ac:dyDescent="0.3">
      <c r="A42" s="132" t="str">
        <f t="shared" ca="1" si="0"/>
        <v>Comment réaliser ? Comment assurer le succès ?</v>
      </c>
      <c r="B42" s="114"/>
      <c r="C42" s="113" t="s">
        <v>245</v>
      </c>
      <c r="D42" s="115" t="s">
        <v>337</v>
      </c>
      <c r="E42" s="184" t="s">
        <v>337</v>
      </c>
      <c r="F42" s="184" t="s">
        <v>337</v>
      </c>
      <c r="G42" s="134" t="s">
        <v>984</v>
      </c>
    </row>
    <row r="43" spans="1:7" x14ac:dyDescent="0.3">
      <c r="A43" s="132" t="str">
        <f t="shared" ca="1" si="0"/>
        <v>Sources de revenus</v>
      </c>
      <c r="B43" s="137"/>
      <c r="C43" s="133" t="s">
        <v>464</v>
      </c>
      <c r="D43" s="133" t="s">
        <v>456</v>
      </c>
      <c r="E43" s="210" t="s">
        <v>456</v>
      </c>
      <c r="F43" s="210" t="s">
        <v>456</v>
      </c>
      <c r="G43" s="134" t="s">
        <v>984</v>
      </c>
    </row>
    <row r="44" spans="1:7" x14ac:dyDescent="0.3">
      <c r="A44" s="132" t="str">
        <f t="shared" ca="1" si="0"/>
        <v>Structure des coûts</v>
      </c>
      <c r="B44" s="137"/>
      <c r="C44" s="133" t="s">
        <v>457</v>
      </c>
      <c r="D44" s="133" t="s">
        <v>458</v>
      </c>
      <c r="E44" s="210" t="s">
        <v>458</v>
      </c>
      <c r="F44" s="210" t="s">
        <v>458</v>
      </c>
      <c r="G44" s="134" t="s">
        <v>984</v>
      </c>
    </row>
    <row r="45" spans="1:7" x14ac:dyDescent="0.3">
      <c r="A45" s="132" t="str">
        <f t="shared" ca="1" si="0"/>
        <v>Plan des mesures</v>
      </c>
      <c r="B45" s="114"/>
      <c r="C45" s="115" t="s">
        <v>246</v>
      </c>
      <c r="D45" s="115" t="s">
        <v>338</v>
      </c>
      <c r="E45" s="184" t="s">
        <v>338</v>
      </c>
      <c r="F45" s="184" t="s">
        <v>338</v>
      </c>
      <c r="G45" s="134" t="s">
        <v>984</v>
      </c>
    </row>
    <row r="46" spans="1:7" x14ac:dyDescent="0.3">
      <c r="A46" s="132" t="str">
        <f t="shared" ca="1" si="0"/>
        <v>Businessplan</v>
      </c>
      <c r="B46" s="114"/>
      <c r="C46" s="115" t="s">
        <v>247</v>
      </c>
      <c r="D46" s="115" t="s">
        <v>247</v>
      </c>
      <c r="E46" s="195" t="s">
        <v>247</v>
      </c>
      <c r="F46" s="195" t="s">
        <v>247</v>
      </c>
      <c r="G46" s="134" t="s">
        <v>984</v>
      </c>
    </row>
    <row r="47" spans="1:7" x14ac:dyDescent="0.3">
      <c r="A47" s="132" t="str">
        <f t="shared" ca="1" si="0"/>
        <v>Tableau de bord</v>
      </c>
      <c r="B47" s="114"/>
      <c r="C47" s="115" t="s">
        <v>248</v>
      </c>
      <c r="D47" s="115" t="s">
        <v>339</v>
      </c>
      <c r="E47" s="195" t="s">
        <v>2185</v>
      </c>
      <c r="F47" s="184" t="s">
        <v>339</v>
      </c>
      <c r="G47" s="134" t="s">
        <v>984</v>
      </c>
    </row>
    <row r="48" spans="1:7" x14ac:dyDescent="0.3">
      <c r="A48" s="138" t="str">
        <f t="shared" ca="1" si="0"/>
        <v>Business Model</v>
      </c>
      <c r="B48" s="137"/>
      <c r="C48" s="139" t="s">
        <v>331</v>
      </c>
      <c r="D48" s="139" t="s">
        <v>331</v>
      </c>
      <c r="E48" s="139" t="s">
        <v>331</v>
      </c>
      <c r="F48" s="139" t="s">
        <v>331</v>
      </c>
      <c r="G48" s="134" t="s">
        <v>984</v>
      </c>
    </row>
    <row r="49" spans="1:26" x14ac:dyDescent="0.3">
      <c r="A49" s="140" t="str">
        <f t="shared" ca="1" si="0"/>
        <v>DAS</v>
      </c>
      <c r="B49" s="114"/>
      <c r="C49" s="141" t="s">
        <v>595</v>
      </c>
      <c r="D49" s="141" t="s">
        <v>596</v>
      </c>
      <c r="E49" s="141" t="s">
        <v>596</v>
      </c>
      <c r="F49" s="141" t="s">
        <v>596</v>
      </c>
      <c r="G49" s="143"/>
    </row>
    <row r="50" spans="1:26" s="148" customFormat="1" ht="13.8" x14ac:dyDescent="0.3">
      <c r="A50" s="144" t="str">
        <f t="shared" ca="1" si="0"/>
        <v>Votre logo:</v>
      </c>
      <c r="B50" s="145"/>
      <c r="C50" s="146" t="s">
        <v>1335</v>
      </c>
      <c r="D50" s="146" t="s">
        <v>1336</v>
      </c>
      <c r="E50" s="146" t="s">
        <v>1337</v>
      </c>
      <c r="F50" s="146" t="s">
        <v>1338</v>
      </c>
      <c r="G50" s="147"/>
      <c r="I50" s="149"/>
      <c r="J50" s="1"/>
      <c r="K50" s="149"/>
      <c r="Z50" s="112"/>
    </row>
    <row r="51" spans="1:26" s="13" customFormat="1" ht="22.8" x14ac:dyDescent="0.3">
      <c r="A51" s="150" t="str">
        <f t="shared" ca="1" si="0"/>
        <v>A N A L Y S E   D E S   P A R T I E S   P R E N A N T E S</v>
      </c>
      <c r="B51" s="126"/>
      <c r="C51" s="125" t="s">
        <v>471</v>
      </c>
      <c r="D51" s="125" t="s">
        <v>472</v>
      </c>
      <c r="E51" s="156" t="s">
        <v>1352</v>
      </c>
      <c r="F51" s="156" t="s">
        <v>1353</v>
      </c>
      <c r="G51" s="128" t="s">
        <v>984</v>
      </c>
      <c r="J51" s="108"/>
    </row>
    <row r="52" spans="1:26" x14ac:dyDescent="0.3">
      <c r="A52" s="129" t="str">
        <f t="shared" ca="1" si="0"/>
        <v>Contexte large</v>
      </c>
      <c r="B52" s="114"/>
      <c r="C52" s="130" t="s">
        <v>249</v>
      </c>
      <c r="D52" s="151" t="s">
        <v>341</v>
      </c>
      <c r="E52" s="165" t="s">
        <v>1354</v>
      </c>
      <c r="F52" s="165" t="s">
        <v>1355</v>
      </c>
      <c r="G52" s="131" t="s">
        <v>984</v>
      </c>
    </row>
    <row r="53" spans="1:26" x14ac:dyDescent="0.3">
      <c r="A53" s="132" t="str">
        <f t="shared" ca="1" si="0"/>
        <v>Contexte restreint</v>
      </c>
      <c r="B53" s="114"/>
      <c r="C53" s="113" t="s">
        <v>250</v>
      </c>
      <c r="D53" s="115" t="s">
        <v>342</v>
      </c>
      <c r="E53" s="166" t="s">
        <v>1356</v>
      </c>
      <c r="F53" s="166" t="s">
        <v>1357</v>
      </c>
      <c r="G53" s="134" t="s">
        <v>984</v>
      </c>
    </row>
    <row r="54" spans="1:26" x14ac:dyDescent="0.3">
      <c r="A54" s="132" t="str">
        <f t="shared" ca="1" si="0"/>
        <v>interne</v>
      </c>
      <c r="B54" s="114"/>
      <c r="C54" s="113" t="s">
        <v>224</v>
      </c>
      <c r="D54" s="115" t="s">
        <v>225</v>
      </c>
      <c r="E54" s="166" t="s">
        <v>1358</v>
      </c>
      <c r="F54" s="166" t="s">
        <v>1359</v>
      </c>
      <c r="G54" s="134" t="s">
        <v>984</v>
      </c>
    </row>
    <row r="55" spans="1:26" x14ac:dyDescent="0.3">
      <c r="A55" s="132" t="str">
        <f t="shared" ca="1" si="0"/>
        <v>Nous</v>
      </c>
      <c r="B55" s="114"/>
      <c r="C55" s="115" t="s">
        <v>209</v>
      </c>
      <c r="D55" s="115" t="s">
        <v>210</v>
      </c>
      <c r="E55" s="160" t="s">
        <v>1360</v>
      </c>
      <c r="F55" s="160" t="s">
        <v>1361</v>
      </c>
      <c r="G55" s="134" t="s">
        <v>984</v>
      </c>
    </row>
    <row r="56" spans="1:26" x14ac:dyDescent="0.3">
      <c r="A56" s="132" t="str">
        <f t="shared" ca="1" si="0"/>
        <v>contacts fréquents</v>
      </c>
      <c r="B56" s="114"/>
      <c r="C56" s="113" t="s">
        <v>63</v>
      </c>
      <c r="D56" s="115" t="s">
        <v>343</v>
      </c>
      <c r="E56" s="166" t="s">
        <v>1362</v>
      </c>
      <c r="F56" s="166" t="s">
        <v>1363</v>
      </c>
      <c r="G56" s="134" t="s">
        <v>984</v>
      </c>
    </row>
    <row r="57" spans="1:26" x14ac:dyDescent="0.3">
      <c r="A57" s="132" t="str">
        <f t="shared" ca="1" si="0"/>
        <v>contacts réguliers</v>
      </c>
      <c r="B57" s="114"/>
      <c r="C57" s="113" t="s">
        <v>3</v>
      </c>
      <c r="D57" s="115" t="s">
        <v>344</v>
      </c>
      <c r="E57" s="166" t="s">
        <v>1364</v>
      </c>
      <c r="F57" s="166" t="s">
        <v>1365</v>
      </c>
      <c r="G57" s="134" t="s">
        <v>984</v>
      </c>
    </row>
    <row r="58" spans="1:26" x14ac:dyDescent="0.3">
      <c r="A58" s="132" t="str">
        <f t="shared" ca="1" si="0"/>
        <v>contacts rares</v>
      </c>
      <c r="B58" s="114"/>
      <c r="C58" s="113" t="s">
        <v>64</v>
      </c>
      <c r="D58" s="113" t="s">
        <v>65</v>
      </c>
      <c r="E58" s="166" t="s">
        <v>1366</v>
      </c>
      <c r="F58" s="166" t="s">
        <v>1367</v>
      </c>
      <c r="G58" s="134" t="s">
        <v>984</v>
      </c>
    </row>
    <row r="59" spans="1:26" x14ac:dyDescent="0.3">
      <c r="A59" s="132" t="str">
        <f t="shared" ca="1" si="0"/>
        <v>grande</v>
      </c>
      <c r="B59" s="114"/>
      <c r="C59" s="115" t="s">
        <v>251</v>
      </c>
      <c r="D59" s="115" t="s">
        <v>346</v>
      </c>
      <c r="E59" s="160" t="s">
        <v>1368</v>
      </c>
      <c r="F59" s="160" t="s">
        <v>1369</v>
      </c>
      <c r="G59" s="134" t="s">
        <v>984</v>
      </c>
    </row>
    <row r="60" spans="1:26" x14ac:dyDescent="0.3">
      <c r="A60" s="132" t="str">
        <f t="shared" ca="1" si="0"/>
        <v>grand</v>
      </c>
      <c r="B60" s="137"/>
      <c r="C60" s="133" t="s">
        <v>495</v>
      </c>
      <c r="D60" s="133" t="s">
        <v>496</v>
      </c>
      <c r="E60" s="160" t="s">
        <v>1370</v>
      </c>
      <c r="F60" s="160" t="s">
        <v>346</v>
      </c>
      <c r="G60" s="134" t="s">
        <v>984</v>
      </c>
    </row>
    <row r="61" spans="1:26" x14ac:dyDescent="0.3">
      <c r="A61" s="132" t="str">
        <f t="shared" ca="1" si="0"/>
        <v>Influence des parties prenantes</v>
      </c>
      <c r="B61" s="114"/>
      <c r="C61" s="115" t="s">
        <v>252</v>
      </c>
      <c r="D61" s="115" t="s">
        <v>345</v>
      </c>
      <c r="E61" s="160" t="s">
        <v>1371</v>
      </c>
      <c r="F61" s="160" t="s">
        <v>1372</v>
      </c>
      <c r="G61" s="134" t="s">
        <v>984</v>
      </c>
    </row>
    <row r="62" spans="1:26" x14ac:dyDescent="0.3">
      <c r="A62" s="132" t="str">
        <f t="shared" ca="1" si="0"/>
        <v>petite</v>
      </c>
      <c r="B62" s="114"/>
      <c r="C62" s="115" t="s">
        <v>253</v>
      </c>
      <c r="D62" s="115" t="s">
        <v>347</v>
      </c>
      <c r="E62" s="160" t="s">
        <v>1373</v>
      </c>
      <c r="F62" s="160" t="s">
        <v>1374</v>
      </c>
      <c r="G62" s="134" t="s">
        <v>984</v>
      </c>
    </row>
    <row r="63" spans="1:26" x14ac:dyDescent="0.3">
      <c r="A63" s="132" t="str">
        <f t="shared" ca="1" si="0"/>
        <v>petit</v>
      </c>
      <c r="B63" s="137"/>
      <c r="C63" s="133" t="s">
        <v>497</v>
      </c>
      <c r="D63" s="133" t="s">
        <v>498</v>
      </c>
      <c r="E63" s="160" t="s">
        <v>1375</v>
      </c>
      <c r="F63" s="160" t="s">
        <v>1376</v>
      </c>
      <c r="G63" s="134" t="s">
        <v>984</v>
      </c>
    </row>
    <row r="64" spans="1:26" x14ac:dyDescent="0.3">
      <c r="A64" s="132" t="str">
        <f t="shared" ca="1" si="0"/>
        <v>Intérêt des parties prenantes</v>
      </c>
      <c r="B64" s="114"/>
      <c r="C64" s="115" t="s">
        <v>982</v>
      </c>
      <c r="D64" s="115" t="s">
        <v>990</v>
      </c>
      <c r="E64" s="160" t="s">
        <v>1377</v>
      </c>
      <c r="F64" s="160" t="s">
        <v>1378</v>
      </c>
      <c r="G64" s="134" t="s">
        <v>984</v>
      </c>
    </row>
    <row r="65" spans="1:10" x14ac:dyDescent="0.3">
      <c r="A65" s="132" t="str">
        <f t="shared" ca="1" si="0"/>
        <v>No.</v>
      </c>
      <c r="B65" s="114"/>
      <c r="C65" s="115" t="s">
        <v>0</v>
      </c>
      <c r="D65" s="115" t="s">
        <v>62</v>
      </c>
      <c r="E65" s="160" t="s">
        <v>62</v>
      </c>
      <c r="F65" s="160" t="s">
        <v>1379</v>
      </c>
      <c r="G65" s="134" t="s">
        <v>984</v>
      </c>
    </row>
    <row r="66" spans="1:10" x14ac:dyDescent="0.3">
      <c r="A66" s="132" t="str">
        <f t="shared" ca="1" si="0"/>
        <v>Groupe de parties prenantes</v>
      </c>
      <c r="B66" s="114"/>
      <c r="C66" s="115" t="s">
        <v>66</v>
      </c>
      <c r="D66" s="115" t="s">
        <v>348</v>
      </c>
      <c r="E66" s="160" t="s">
        <v>1380</v>
      </c>
      <c r="F66" s="160" t="s">
        <v>1381</v>
      </c>
      <c r="G66" s="134" t="s">
        <v>984</v>
      </c>
    </row>
    <row r="67" spans="1:10" x14ac:dyDescent="0.3">
      <c r="A67" s="132" t="str">
        <f t="shared" ca="1" si="0"/>
        <v>Intérêt, attentes</v>
      </c>
      <c r="B67" s="114"/>
      <c r="C67" s="115" t="s">
        <v>2</v>
      </c>
      <c r="D67" s="115" t="s">
        <v>349</v>
      </c>
      <c r="E67" s="160" t="s">
        <v>1382</v>
      </c>
      <c r="F67" s="160" t="s">
        <v>1383</v>
      </c>
      <c r="G67" s="134" t="s">
        <v>984</v>
      </c>
    </row>
    <row r="68" spans="1:10" x14ac:dyDescent="0.3">
      <c r="A68" s="132" t="str">
        <f t="shared" ca="1" si="0"/>
        <v>Etendue de l'intérêt</v>
      </c>
      <c r="B68" s="114"/>
      <c r="C68" s="115" t="s">
        <v>67</v>
      </c>
      <c r="D68" s="115" t="s">
        <v>350</v>
      </c>
      <c r="E68" s="160" t="s">
        <v>1384</v>
      </c>
      <c r="F68" s="160" t="s">
        <v>1385</v>
      </c>
      <c r="G68" s="134" t="s">
        <v>984</v>
      </c>
    </row>
    <row r="69" spans="1:10" x14ac:dyDescent="0.3">
      <c r="A69" s="132" t="str">
        <f t="shared" ca="1" si="0"/>
        <v>Etendue de l'influence</v>
      </c>
      <c r="B69" s="114"/>
      <c r="C69" s="115" t="s">
        <v>141</v>
      </c>
      <c r="D69" s="115" t="s">
        <v>351</v>
      </c>
      <c r="E69" s="160" t="s">
        <v>1386</v>
      </c>
      <c r="F69" s="160" t="s">
        <v>1387</v>
      </c>
      <c r="G69" s="134" t="s">
        <v>984</v>
      </c>
    </row>
    <row r="70" spans="1:10" ht="28.8" x14ac:dyDescent="0.3">
      <c r="A70" s="132" t="str">
        <f t="shared" ref="A70:A134" ca="1" si="1">OFFSET($C70,0,$Z$5-1)</f>
        <v>Chances (+) et 
Dangers (-)</v>
      </c>
      <c r="B70" s="114"/>
      <c r="C70" s="115" t="s">
        <v>144</v>
      </c>
      <c r="D70" s="115" t="s">
        <v>145</v>
      </c>
      <c r="E70" s="160" t="s">
        <v>1388</v>
      </c>
      <c r="F70" s="160" t="s">
        <v>1389</v>
      </c>
      <c r="G70" s="134" t="s">
        <v>984</v>
      </c>
    </row>
    <row r="71" spans="1:10" x14ac:dyDescent="0.3">
      <c r="A71" s="132" t="str">
        <f t="shared" ca="1" si="1"/>
        <v>Mesures possibles</v>
      </c>
      <c r="B71" s="114"/>
      <c r="C71" s="115" t="s">
        <v>39</v>
      </c>
      <c r="D71" s="115" t="s">
        <v>68</v>
      </c>
      <c r="E71" s="160" t="s">
        <v>1390</v>
      </c>
      <c r="F71" s="160" t="s">
        <v>1391</v>
      </c>
      <c r="G71" s="134" t="s">
        <v>984</v>
      </c>
    </row>
    <row r="72" spans="1:10" x14ac:dyDescent="0.3">
      <c r="A72" s="132" t="str">
        <f t="shared" ca="1" si="1"/>
        <v>Statut</v>
      </c>
      <c r="B72" s="114"/>
      <c r="C72" s="115" t="s">
        <v>1</v>
      </c>
      <c r="D72" s="115" t="s">
        <v>69</v>
      </c>
      <c r="E72" s="160" t="s">
        <v>1</v>
      </c>
      <c r="F72" s="160" t="s">
        <v>1392</v>
      </c>
      <c r="G72" s="134" t="s">
        <v>984</v>
      </c>
    </row>
    <row r="73" spans="1:10" x14ac:dyDescent="0.3">
      <c r="A73" s="132" t="str">
        <f t="shared" ca="1" si="1"/>
        <v>Taille du groupe</v>
      </c>
      <c r="B73" s="114"/>
      <c r="C73" s="115" t="s">
        <v>142</v>
      </c>
      <c r="D73" s="115" t="s">
        <v>143</v>
      </c>
      <c r="E73" s="160" t="s">
        <v>1393</v>
      </c>
      <c r="F73" s="160" t="s">
        <v>1394</v>
      </c>
      <c r="G73" s="134" t="s">
        <v>984</v>
      </c>
    </row>
    <row r="74" spans="1:10" ht="28.8" x14ac:dyDescent="0.3">
      <c r="A74" s="140" t="str">
        <f t="shared" ca="1" si="1"/>
        <v>A N A L Y S E   D E S   P A R T I E S   P R E N A N T E S</v>
      </c>
      <c r="B74" s="137"/>
      <c r="C74" s="141" t="s">
        <v>471</v>
      </c>
      <c r="D74" s="141" t="s">
        <v>472</v>
      </c>
      <c r="E74" s="160" t="s">
        <v>1352</v>
      </c>
      <c r="F74" s="160" t="s">
        <v>1395</v>
      </c>
      <c r="G74" s="143" t="s">
        <v>984</v>
      </c>
    </row>
    <row r="75" spans="1:10" s="13" customFormat="1" x14ac:dyDescent="0.3">
      <c r="A75" s="150" t="str">
        <f t="shared" ca="1" si="1"/>
        <v>A N A L Y S E   P E S T E L</v>
      </c>
      <c r="B75" s="126"/>
      <c r="C75" s="125" t="s">
        <v>499</v>
      </c>
      <c r="D75" s="125" t="s">
        <v>500</v>
      </c>
      <c r="E75" s="156" t="s">
        <v>1396</v>
      </c>
      <c r="F75" s="156" t="s">
        <v>1397</v>
      </c>
      <c r="G75" s="128" t="s">
        <v>984</v>
      </c>
      <c r="J75" s="108"/>
    </row>
    <row r="76" spans="1:10" x14ac:dyDescent="0.3">
      <c r="A76" s="129" t="str">
        <f t="shared" ca="1" si="1"/>
        <v>Facteurs d'influence politique</v>
      </c>
      <c r="B76" s="114"/>
      <c r="C76" s="151" t="s">
        <v>45</v>
      </c>
      <c r="D76" s="151" t="s">
        <v>352</v>
      </c>
      <c r="E76" s="157" t="s">
        <v>1398</v>
      </c>
      <c r="F76" s="157" t="s">
        <v>1399</v>
      </c>
      <c r="G76" s="131" t="s">
        <v>984</v>
      </c>
    </row>
    <row r="77" spans="1:10" x14ac:dyDescent="0.3">
      <c r="A77" s="132" t="str">
        <f t="shared" ca="1" si="1"/>
        <v>No.</v>
      </c>
      <c r="B77" s="114"/>
      <c r="C77" s="115" t="s">
        <v>0</v>
      </c>
      <c r="D77" s="115" t="s">
        <v>62</v>
      </c>
      <c r="E77" s="160" t="s">
        <v>62</v>
      </c>
      <c r="F77" s="160" t="s">
        <v>1379</v>
      </c>
      <c r="G77" s="134" t="s">
        <v>984</v>
      </c>
    </row>
    <row r="78" spans="1:10" x14ac:dyDescent="0.3">
      <c r="A78" s="132" t="str">
        <f t="shared" ca="1" si="1"/>
        <v>Facteurs d'influence</v>
      </c>
      <c r="B78" s="114"/>
      <c r="C78" s="115" t="s">
        <v>46</v>
      </c>
      <c r="D78" s="115" t="s">
        <v>70</v>
      </c>
      <c r="E78" s="160" t="s">
        <v>1400</v>
      </c>
      <c r="F78" s="160" t="s">
        <v>1401</v>
      </c>
      <c r="G78" s="134" t="s">
        <v>984</v>
      </c>
    </row>
    <row r="79" spans="1:10" x14ac:dyDescent="0.3">
      <c r="A79" s="132" t="str">
        <f t="shared" ca="1" si="1"/>
        <v>Impact</v>
      </c>
      <c r="B79" s="114"/>
      <c r="C79" s="115" t="s">
        <v>5</v>
      </c>
      <c r="D79" s="115" t="s">
        <v>71</v>
      </c>
      <c r="E79" s="160" t="s">
        <v>1402</v>
      </c>
      <c r="F79" s="160" t="s">
        <v>1403</v>
      </c>
      <c r="G79" s="134" t="s">
        <v>984</v>
      </c>
    </row>
    <row r="80" spans="1:10" x14ac:dyDescent="0.3">
      <c r="A80" s="132" t="str">
        <f t="shared" ca="1" si="1"/>
        <v>Intensité de l'impact</v>
      </c>
      <c r="B80" s="114"/>
      <c r="C80" s="115" t="s">
        <v>117</v>
      </c>
      <c r="D80" s="115" t="s">
        <v>353</v>
      </c>
      <c r="E80" s="160" t="s">
        <v>1404</v>
      </c>
      <c r="F80" s="160" t="s">
        <v>1405</v>
      </c>
      <c r="G80" s="134" t="s">
        <v>984</v>
      </c>
    </row>
    <row r="81" spans="1:10" ht="28.8" x14ac:dyDescent="0.3">
      <c r="A81" s="132" t="str">
        <f t="shared" ca="1" si="1"/>
        <v>Ten-
dance</v>
      </c>
      <c r="B81" s="114"/>
      <c r="C81" s="115" t="s">
        <v>10</v>
      </c>
      <c r="D81" s="115" t="s">
        <v>364</v>
      </c>
      <c r="E81" s="160" t="s">
        <v>10</v>
      </c>
      <c r="F81" s="160" t="s">
        <v>1406</v>
      </c>
      <c r="G81" s="134" t="s">
        <v>984</v>
      </c>
    </row>
    <row r="82" spans="1:10" x14ac:dyDescent="0.3">
      <c r="A82" s="132" t="str">
        <f t="shared" ca="1" si="1"/>
        <v>Mesures possibles</v>
      </c>
      <c r="B82" s="114"/>
      <c r="C82" s="115" t="s">
        <v>39</v>
      </c>
      <c r="D82" s="115" t="s">
        <v>68</v>
      </c>
      <c r="E82" s="160" t="s">
        <v>1390</v>
      </c>
      <c r="F82" s="160" t="s">
        <v>1391</v>
      </c>
      <c r="G82" s="134" t="s">
        <v>984</v>
      </c>
    </row>
    <row r="83" spans="1:10" x14ac:dyDescent="0.3">
      <c r="A83" s="132" t="str">
        <f t="shared" ca="1" si="1"/>
        <v>Statut</v>
      </c>
      <c r="B83" s="114"/>
      <c r="C83" s="115" t="s">
        <v>1</v>
      </c>
      <c r="D83" s="115" t="s">
        <v>69</v>
      </c>
      <c r="E83" s="160" t="s">
        <v>1</v>
      </c>
      <c r="F83" s="160" t="s">
        <v>1392</v>
      </c>
      <c r="G83" s="134" t="s">
        <v>984</v>
      </c>
    </row>
    <row r="84" spans="1:10" x14ac:dyDescent="0.3">
      <c r="A84" s="132" t="str">
        <f t="shared" ca="1" si="1"/>
        <v>Facteurs d'influence économique</v>
      </c>
      <c r="B84" s="114"/>
      <c r="C84" s="152" t="s">
        <v>47</v>
      </c>
      <c r="D84" s="115" t="s">
        <v>354</v>
      </c>
      <c r="E84" s="160" t="s">
        <v>1407</v>
      </c>
      <c r="F84" s="160" t="s">
        <v>1408</v>
      </c>
      <c r="G84" s="134" t="s">
        <v>984</v>
      </c>
    </row>
    <row r="85" spans="1:10" x14ac:dyDescent="0.3">
      <c r="A85" s="132" t="str">
        <f t="shared" ca="1" si="1"/>
        <v>Facteurs d'influence sociologique</v>
      </c>
      <c r="B85" s="114"/>
      <c r="C85" s="152" t="s">
        <v>48</v>
      </c>
      <c r="D85" s="115" t="s">
        <v>355</v>
      </c>
      <c r="E85" s="160" t="s">
        <v>1409</v>
      </c>
      <c r="F85" s="160" t="s">
        <v>1410</v>
      </c>
      <c r="G85" s="134" t="s">
        <v>984</v>
      </c>
    </row>
    <row r="86" spans="1:10" x14ac:dyDescent="0.3">
      <c r="A86" s="132" t="str">
        <f t="shared" ca="1" si="1"/>
        <v>Facteurs d'influence technologique</v>
      </c>
      <c r="B86" s="114"/>
      <c r="C86" s="152" t="s">
        <v>49</v>
      </c>
      <c r="D86" s="115" t="s">
        <v>356</v>
      </c>
      <c r="E86" s="160" t="s">
        <v>1411</v>
      </c>
      <c r="F86" s="160" t="s">
        <v>1412</v>
      </c>
      <c r="G86" s="134" t="s">
        <v>984</v>
      </c>
    </row>
    <row r="87" spans="1:10" x14ac:dyDescent="0.3">
      <c r="A87" s="132" t="str">
        <f t="shared" ca="1" si="1"/>
        <v>Facteurs d'influence écologique</v>
      </c>
      <c r="B87" s="114"/>
      <c r="C87" s="152" t="s">
        <v>51</v>
      </c>
      <c r="D87" s="115" t="s">
        <v>357</v>
      </c>
      <c r="E87" s="160" t="s">
        <v>1413</v>
      </c>
      <c r="F87" s="160" t="s">
        <v>1414</v>
      </c>
      <c r="G87" s="134" t="s">
        <v>984</v>
      </c>
    </row>
    <row r="88" spans="1:10" x14ac:dyDescent="0.3">
      <c r="A88" s="140" t="str">
        <f t="shared" ca="1" si="1"/>
        <v>Facteurs d'influence législative</v>
      </c>
      <c r="B88" s="114"/>
      <c r="C88" s="152" t="s">
        <v>50</v>
      </c>
      <c r="D88" s="141" t="s">
        <v>358</v>
      </c>
      <c r="E88" s="160" t="s">
        <v>1415</v>
      </c>
      <c r="F88" s="160" t="s">
        <v>1416</v>
      </c>
      <c r="G88" s="143" t="s">
        <v>984</v>
      </c>
    </row>
    <row r="89" spans="1:10" s="13" customFormat="1" ht="22.8" x14ac:dyDescent="0.3">
      <c r="A89" s="150" t="str">
        <f t="shared" ca="1" si="1"/>
        <v>5  F O R C E S  D E  P O R T E R</v>
      </c>
      <c r="B89" s="153"/>
      <c r="C89" s="125" t="s">
        <v>501</v>
      </c>
      <c r="D89" s="125" t="s">
        <v>502</v>
      </c>
      <c r="E89" s="156" t="s">
        <v>1417</v>
      </c>
      <c r="F89" s="156" t="s">
        <v>1418</v>
      </c>
      <c r="G89" s="128" t="s">
        <v>984</v>
      </c>
      <c r="J89" s="108"/>
    </row>
    <row r="90" spans="1:10" x14ac:dyDescent="0.3">
      <c r="A90" s="129" t="str">
        <f t="shared" ca="1" si="1"/>
        <v>Menace de nouv. entrants</v>
      </c>
      <c r="B90" s="114"/>
      <c r="C90" s="130" t="s">
        <v>254</v>
      </c>
      <c r="D90" s="151" t="s">
        <v>360</v>
      </c>
      <c r="E90" s="165" t="s">
        <v>1419</v>
      </c>
      <c r="F90" s="165" t="s">
        <v>1420</v>
      </c>
      <c r="G90" s="131" t="s">
        <v>984</v>
      </c>
    </row>
    <row r="91" spans="1:10" x14ac:dyDescent="0.3">
      <c r="A91" s="132" t="str">
        <f t="shared" ca="1" si="1"/>
        <v>Pouvoir de nég. fournisseurs</v>
      </c>
      <c r="B91" s="114"/>
      <c r="C91" s="113" t="s">
        <v>255</v>
      </c>
      <c r="D91" s="115" t="s">
        <v>359</v>
      </c>
      <c r="E91" s="166" t="s">
        <v>1421</v>
      </c>
      <c r="F91" s="166" t="s">
        <v>1422</v>
      </c>
      <c r="G91" s="134" t="s">
        <v>984</v>
      </c>
    </row>
    <row r="92" spans="1:10" x14ac:dyDescent="0.3">
      <c r="A92" s="132" t="str">
        <f t="shared" ca="1" si="1"/>
        <v>Pouvoir de nég. clients</v>
      </c>
      <c r="B92" s="114"/>
      <c r="C92" s="113" t="s">
        <v>256</v>
      </c>
      <c r="D92" s="113" t="s">
        <v>257</v>
      </c>
      <c r="E92" s="166" t="s">
        <v>1423</v>
      </c>
      <c r="F92" s="166" t="s">
        <v>1424</v>
      </c>
      <c r="G92" s="134" t="s">
        <v>984</v>
      </c>
    </row>
    <row r="93" spans="1:10" x14ac:dyDescent="0.3">
      <c r="A93" s="132" t="str">
        <f t="shared" ca="1" si="1"/>
        <v>Produits de substitution</v>
      </c>
      <c r="B93" s="114"/>
      <c r="C93" s="113" t="s">
        <v>14</v>
      </c>
      <c r="D93" s="115" t="s">
        <v>361</v>
      </c>
      <c r="E93" s="166" t="s">
        <v>1425</v>
      </c>
      <c r="F93" s="166" t="s">
        <v>1426</v>
      </c>
      <c r="G93" s="134" t="s">
        <v>984</v>
      </c>
    </row>
    <row r="94" spans="1:10" x14ac:dyDescent="0.3">
      <c r="A94" s="132" t="str">
        <f t="shared" ca="1" si="1"/>
        <v>Concurrence / rivalité</v>
      </c>
      <c r="B94" s="114"/>
      <c r="C94" s="113" t="s">
        <v>258</v>
      </c>
      <c r="D94" s="115" t="s">
        <v>362</v>
      </c>
      <c r="E94" s="166" t="s">
        <v>1427</v>
      </c>
      <c r="F94" s="166" t="s">
        <v>1428</v>
      </c>
      <c r="G94" s="134" t="s">
        <v>984</v>
      </c>
    </row>
    <row r="95" spans="1:10" x14ac:dyDescent="0.3">
      <c r="A95" s="132" t="str">
        <f t="shared" ca="1" si="1"/>
        <v>Menace de nouveaux entrants</v>
      </c>
      <c r="B95" s="114"/>
      <c r="C95" s="113" t="s">
        <v>12</v>
      </c>
      <c r="D95" s="113" t="s">
        <v>73</v>
      </c>
      <c r="E95" s="166" t="s">
        <v>1429</v>
      </c>
      <c r="F95" s="166" t="s">
        <v>1420</v>
      </c>
      <c r="G95" s="134" t="s">
        <v>984</v>
      </c>
    </row>
    <row r="96" spans="1:10" x14ac:dyDescent="0.3">
      <c r="A96" s="132" t="str">
        <f t="shared" ca="1" si="1"/>
        <v>Pouvoir de négociation des fournisseurs</v>
      </c>
      <c r="B96" s="114"/>
      <c r="C96" s="113" t="s">
        <v>72</v>
      </c>
      <c r="D96" s="115" t="s">
        <v>74</v>
      </c>
      <c r="E96" s="166" t="s">
        <v>1421</v>
      </c>
      <c r="F96" s="166" t="s">
        <v>1422</v>
      </c>
      <c r="G96" s="134" t="s">
        <v>984</v>
      </c>
    </row>
    <row r="97" spans="1:10" x14ac:dyDescent="0.3">
      <c r="A97" s="132" t="str">
        <f t="shared" ca="1" si="1"/>
        <v>Menace des produits de substitution</v>
      </c>
      <c r="B97" s="114"/>
      <c r="C97" s="113" t="s">
        <v>14</v>
      </c>
      <c r="D97" s="115" t="s">
        <v>363</v>
      </c>
      <c r="E97" s="166" t="s">
        <v>1425</v>
      </c>
      <c r="F97" s="166" t="s">
        <v>1426</v>
      </c>
      <c r="G97" s="134" t="s">
        <v>984</v>
      </c>
    </row>
    <row r="98" spans="1:10" x14ac:dyDescent="0.3">
      <c r="A98" s="132" t="str">
        <f t="shared" ca="1" si="1"/>
        <v>Pouvoir de négociation des clients</v>
      </c>
      <c r="B98" s="114"/>
      <c r="C98" s="113" t="s">
        <v>13</v>
      </c>
      <c r="D98" s="113" t="s">
        <v>75</v>
      </c>
      <c r="E98" s="166" t="s">
        <v>1423</v>
      </c>
      <c r="F98" s="166" t="s">
        <v>1424</v>
      </c>
      <c r="G98" s="134" t="s">
        <v>984</v>
      </c>
    </row>
    <row r="99" spans="1:10" x14ac:dyDescent="0.3">
      <c r="A99" s="132" t="str">
        <f t="shared" ca="1" si="1"/>
        <v>Concurrence / rivalité</v>
      </c>
      <c r="B99" s="114"/>
      <c r="C99" s="113" t="s">
        <v>76</v>
      </c>
      <c r="D99" s="115" t="s">
        <v>362</v>
      </c>
      <c r="E99" s="166" t="s">
        <v>1427</v>
      </c>
      <c r="F99" s="166" t="s">
        <v>1428</v>
      </c>
      <c r="G99" s="134" t="s">
        <v>984</v>
      </c>
    </row>
    <row r="100" spans="1:10" x14ac:dyDescent="0.3">
      <c r="A100" s="132" t="str">
        <f t="shared" ca="1" si="1"/>
        <v>No.</v>
      </c>
      <c r="B100" s="114"/>
      <c r="C100" s="113" t="s">
        <v>0</v>
      </c>
      <c r="D100" s="113" t="s">
        <v>62</v>
      </c>
      <c r="E100" s="166" t="s">
        <v>62</v>
      </c>
      <c r="F100" s="166" t="s">
        <v>1379</v>
      </c>
      <c r="G100" s="134" t="s">
        <v>984</v>
      </c>
    </row>
    <row r="101" spans="1:10" x14ac:dyDescent="0.3">
      <c r="A101" s="132" t="str">
        <f t="shared" ca="1" si="1"/>
        <v>Désignation</v>
      </c>
      <c r="B101" s="114"/>
      <c r="C101" s="113" t="s">
        <v>27</v>
      </c>
      <c r="D101" s="113" t="s">
        <v>77</v>
      </c>
      <c r="E101" s="166" t="s">
        <v>1430</v>
      </c>
      <c r="F101" s="166" t="s">
        <v>1431</v>
      </c>
      <c r="G101" s="134" t="s">
        <v>984</v>
      </c>
    </row>
    <row r="102" spans="1:10" x14ac:dyDescent="0.3">
      <c r="A102" s="132" t="str">
        <f t="shared" ca="1" si="1"/>
        <v>Impact</v>
      </c>
      <c r="B102" s="114"/>
      <c r="C102" s="113" t="s">
        <v>5</v>
      </c>
      <c r="D102" s="113" t="s">
        <v>71</v>
      </c>
      <c r="E102" s="166" t="s">
        <v>1402</v>
      </c>
      <c r="F102" s="166" t="s">
        <v>1403</v>
      </c>
      <c r="G102" s="134" t="s">
        <v>984</v>
      </c>
    </row>
    <row r="103" spans="1:10" x14ac:dyDescent="0.3">
      <c r="A103" s="132" t="str">
        <f t="shared" ca="1" si="1"/>
        <v>Degré de danger</v>
      </c>
      <c r="B103" s="114"/>
      <c r="C103" s="113" t="s">
        <v>213</v>
      </c>
      <c r="D103" s="113" t="s">
        <v>78</v>
      </c>
      <c r="E103" s="166" t="s">
        <v>1432</v>
      </c>
      <c r="F103" s="166" t="s">
        <v>1433</v>
      </c>
      <c r="G103" s="134" t="s">
        <v>984</v>
      </c>
    </row>
    <row r="104" spans="1:10" x14ac:dyDescent="0.3">
      <c r="A104" s="132" t="str">
        <f t="shared" ca="1" si="1"/>
        <v>Impact sur développm.</v>
      </c>
      <c r="B104" s="114"/>
      <c r="C104" s="113" t="s">
        <v>4</v>
      </c>
      <c r="D104" s="113" t="s">
        <v>79</v>
      </c>
      <c r="E104" s="166" t="s">
        <v>1434</v>
      </c>
      <c r="F104" s="166" t="s">
        <v>1435</v>
      </c>
      <c r="G104" s="134" t="s">
        <v>984</v>
      </c>
    </row>
    <row r="105" spans="1:10" ht="28.8" x14ac:dyDescent="0.3">
      <c r="A105" s="132" t="str">
        <f t="shared" ca="1" si="1"/>
        <v>Ten-
dance</v>
      </c>
      <c r="B105" s="114"/>
      <c r="C105" s="113" t="s">
        <v>10</v>
      </c>
      <c r="D105" s="115" t="s">
        <v>364</v>
      </c>
      <c r="E105" s="166" t="s">
        <v>10</v>
      </c>
      <c r="F105" s="166" t="s">
        <v>1406</v>
      </c>
      <c r="G105" s="134" t="s">
        <v>984</v>
      </c>
    </row>
    <row r="106" spans="1:10" x14ac:dyDescent="0.3">
      <c r="A106" s="132" t="str">
        <f t="shared" ca="1" si="1"/>
        <v>Mesures possibles</v>
      </c>
      <c r="B106" s="114"/>
      <c r="C106" s="113" t="s">
        <v>39</v>
      </c>
      <c r="D106" s="113" t="s">
        <v>68</v>
      </c>
      <c r="E106" s="166" t="s">
        <v>1390</v>
      </c>
      <c r="F106" s="166" t="s">
        <v>1391</v>
      </c>
      <c r="G106" s="134" t="s">
        <v>984</v>
      </c>
    </row>
    <row r="107" spans="1:10" x14ac:dyDescent="0.3">
      <c r="A107" s="132" t="str">
        <f t="shared" ca="1" si="1"/>
        <v>Statut</v>
      </c>
      <c r="B107" s="114"/>
      <c r="C107" s="113" t="s">
        <v>1</v>
      </c>
      <c r="D107" s="113" t="s">
        <v>69</v>
      </c>
      <c r="E107" s="166" t="s">
        <v>1</v>
      </c>
      <c r="F107" s="166" t="s">
        <v>1392</v>
      </c>
      <c r="G107" s="134" t="s">
        <v>984</v>
      </c>
    </row>
    <row r="108" spans="1:10" x14ac:dyDescent="0.3">
      <c r="A108" s="140" t="str">
        <f t="shared" ca="1" si="1"/>
        <v>Somme</v>
      </c>
      <c r="B108" s="114"/>
      <c r="C108" s="154" t="s">
        <v>1341</v>
      </c>
      <c r="D108" s="154" t="s">
        <v>1342</v>
      </c>
      <c r="E108" s="158" t="s">
        <v>1436</v>
      </c>
      <c r="F108" s="158" t="s">
        <v>1437</v>
      </c>
      <c r="G108" s="143" t="s">
        <v>984</v>
      </c>
    </row>
    <row r="109" spans="1:10" s="13" customFormat="1" x14ac:dyDescent="0.3">
      <c r="A109" s="150" t="str">
        <f t="shared" ca="1" si="1"/>
        <v>M A T R I C E   B C G</v>
      </c>
      <c r="B109" s="126"/>
      <c r="C109" s="125" t="s">
        <v>554</v>
      </c>
      <c r="D109" s="125" t="s">
        <v>553</v>
      </c>
      <c r="E109" s="156" t="s">
        <v>1438</v>
      </c>
      <c r="F109" s="156" t="s">
        <v>1439</v>
      </c>
      <c r="G109" s="128" t="s">
        <v>984</v>
      </c>
      <c r="J109" s="108"/>
    </row>
    <row r="110" spans="1:10" x14ac:dyDescent="0.3">
      <c r="A110" s="129" t="str">
        <f t="shared" ca="1" si="1"/>
        <v>Croissance du marché</v>
      </c>
      <c r="B110" s="114"/>
      <c r="C110" s="151" t="s">
        <v>544</v>
      </c>
      <c r="D110" s="151" t="s">
        <v>545</v>
      </c>
      <c r="E110" s="157" t="s">
        <v>1440</v>
      </c>
      <c r="F110" s="157" t="s">
        <v>1441</v>
      </c>
      <c r="G110" s="131" t="s">
        <v>984</v>
      </c>
    </row>
    <row r="111" spans="1:10" x14ac:dyDescent="0.3">
      <c r="A111" s="132" t="str">
        <f t="shared" ca="1" si="1"/>
        <v>Part de marché relative</v>
      </c>
      <c r="B111" s="114"/>
      <c r="C111" s="113" t="s">
        <v>38</v>
      </c>
      <c r="D111" s="113" t="s">
        <v>82</v>
      </c>
      <c r="E111" s="166" t="s">
        <v>1442</v>
      </c>
      <c r="F111" s="166" t="s">
        <v>1443</v>
      </c>
      <c r="G111" s="134" t="s">
        <v>984</v>
      </c>
    </row>
    <row r="112" spans="1:10" x14ac:dyDescent="0.3">
      <c r="A112" s="132" t="str">
        <f t="shared" ca="1" si="1"/>
        <v>Chiffre d'affaires</v>
      </c>
      <c r="B112" s="114"/>
      <c r="C112" s="113" t="s">
        <v>20</v>
      </c>
      <c r="D112" s="115" t="s">
        <v>365</v>
      </c>
      <c r="E112" s="166" t="s">
        <v>1444</v>
      </c>
      <c r="F112" s="166" t="s">
        <v>1445</v>
      </c>
      <c r="G112" s="134" t="s">
        <v>984</v>
      </c>
    </row>
    <row r="113" spans="1:10" x14ac:dyDescent="0.3">
      <c r="A113" s="132" t="str">
        <f t="shared" ca="1" si="1"/>
        <v>Croissance du marché</v>
      </c>
      <c r="B113" s="114"/>
      <c r="C113" s="115" t="s">
        <v>544</v>
      </c>
      <c r="D113" s="115" t="s">
        <v>545</v>
      </c>
      <c r="E113" s="160" t="s">
        <v>1440</v>
      </c>
      <c r="F113" s="160" t="s">
        <v>1441</v>
      </c>
      <c r="G113" s="134" t="s">
        <v>984</v>
      </c>
    </row>
    <row r="114" spans="1:10" x14ac:dyDescent="0.3">
      <c r="A114" s="132" t="str">
        <f t="shared" ca="1" si="1"/>
        <v>Part de marché relative</v>
      </c>
      <c r="B114" s="114"/>
      <c r="C114" s="113" t="s">
        <v>38</v>
      </c>
      <c r="D114" s="113" t="s">
        <v>82</v>
      </c>
      <c r="E114" s="166" t="s">
        <v>1442</v>
      </c>
      <c r="F114" s="166" t="s">
        <v>1443</v>
      </c>
      <c r="G114" s="134" t="s">
        <v>984</v>
      </c>
    </row>
    <row r="115" spans="1:10" x14ac:dyDescent="0.3">
      <c r="A115" s="132" t="str">
        <f t="shared" ca="1" si="1"/>
        <v>Remarques</v>
      </c>
      <c r="B115" s="114"/>
      <c r="C115" s="115" t="s">
        <v>43</v>
      </c>
      <c r="D115" s="115" t="s">
        <v>60</v>
      </c>
      <c r="E115" s="160" t="s">
        <v>1446</v>
      </c>
      <c r="F115" s="160" t="s">
        <v>1447</v>
      </c>
      <c r="G115" s="134" t="s">
        <v>984</v>
      </c>
    </row>
    <row r="116" spans="1:10" x14ac:dyDescent="0.3">
      <c r="A116" s="132" t="str">
        <f t="shared" ca="1" si="1"/>
        <v>Produit 2</v>
      </c>
      <c r="B116" s="114"/>
      <c r="C116" s="113" t="s">
        <v>80</v>
      </c>
      <c r="D116" s="113" t="s">
        <v>83</v>
      </c>
      <c r="E116" s="166" t="s">
        <v>994</v>
      </c>
      <c r="F116" s="166" t="s">
        <v>1448</v>
      </c>
      <c r="G116" s="134" t="s">
        <v>984</v>
      </c>
    </row>
    <row r="117" spans="1:10" x14ac:dyDescent="0.3">
      <c r="A117" s="132" t="str">
        <f t="shared" ca="1" si="1"/>
        <v>Produit 3</v>
      </c>
      <c r="B117" s="114"/>
      <c r="C117" s="113" t="s">
        <v>81</v>
      </c>
      <c r="D117" s="113" t="s">
        <v>84</v>
      </c>
      <c r="E117" s="166" t="s">
        <v>1449</v>
      </c>
      <c r="F117" s="166" t="s">
        <v>1450</v>
      </c>
      <c r="G117" s="134" t="s">
        <v>984</v>
      </c>
    </row>
    <row r="118" spans="1:10" x14ac:dyDescent="0.3">
      <c r="A118" s="132" t="str">
        <f t="shared" ca="1" si="1"/>
        <v>Produit 4</v>
      </c>
      <c r="B118" s="114"/>
      <c r="C118" s="113" t="s">
        <v>52</v>
      </c>
      <c r="D118" s="113" t="s">
        <v>85</v>
      </c>
      <c r="E118" s="166" t="s">
        <v>1451</v>
      </c>
      <c r="F118" s="166" t="s">
        <v>1452</v>
      </c>
      <c r="G118" s="134" t="s">
        <v>984</v>
      </c>
    </row>
    <row r="119" spans="1:10" x14ac:dyDescent="0.3">
      <c r="A119" s="132" t="str">
        <f t="shared" ca="1" si="1"/>
        <v>Produit 5</v>
      </c>
      <c r="B119" s="114"/>
      <c r="C119" s="113" t="s">
        <v>53</v>
      </c>
      <c r="D119" s="113" t="s">
        <v>86</v>
      </c>
      <c r="E119" s="166" t="s">
        <v>1453</v>
      </c>
      <c r="F119" s="166" t="s">
        <v>1454</v>
      </c>
      <c r="G119" s="134" t="s">
        <v>984</v>
      </c>
    </row>
    <row r="120" spans="1:10" x14ac:dyDescent="0.3">
      <c r="A120" s="132" t="str">
        <f t="shared" ca="1" si="1"/>
        <v>Produit 6</v>
      </c>
      <c r="B120" s="114"/>
      <c r="C120" s="113" t="s">
        <v>54</v>
      </c>
      <c r="D120" s="113" t="s">
        <v>87</v>
      </c>
      <c r="E120" s="166" t="s">
        <v>1455</v>
      </c>
      <c r="F120" s="166" t="s">
        <v>1456</v>
      </c>
      <c r="G120" s="134" t="s">
        <v>984</v>
      </c>
    </row>
    <row r="121" spans="1:10" x14ac:dyDescent="0.3">
      <c r="A121" s="132" t="str">
        <f t="shared" ca="1" si="1"/>
        <v>Produit</v>
      </c>
      <c r="B121" s="137"/>
      <c r="C121" s="113" t="s">
        <v>546</v>
      </c>
      <c r="D121" s="113" t="s">
        <v>547</v>
      </c>
      <c r="E121" s="166" t="s">
        <v>1457</v>
      </c>
      <c r="F121" s="166" t="s">
        <v>1458</v>
      </c>
      <c r="G121" s="134" t="s">
        <v>984</v>
      </c>
    </row>
    <row r="122" spans="1:10" x14ac:dyDescent="0.3">
      <c r="A122" s="132" t="str">
        <f t="shared" ca="1" si="1"/>
        <v>Chiffre d'affaires entreprise</v>
      </c>
      <c r="B122" s="137"/>
      <c r="C122" s="115" t="s">
        <v>548</v>
      </c>
      <c r="D122" s="115" t="s">
        <v>550</v>
      </c>
      <c r="E122" s="160" t="s">
        <v>1459</v>
      </c>
      <c r="F122" s="160" t="s">
        <v>1460</v>
      </c>
      <c r="G122" s="134" t="s">
        <v>984</v>
      </c>
    </row>
    <row r="123" spans="1:10" x14ac:dyDescent="0.3">
      <c r="A123" s="140" t="str">
        <f t="shared" ca="1" si="1"/>
        <v>Chiffre d'affaires du concurrent le plus fort</v>
      </c>
      <c r="B123" s="137"/>
      <c r="C123" s="141" t="s">
        <v>549</v>
      </c>
      <c r="D123" s="141" t="s">
        <v>584</v>
      </c>
      <c r="E123" s="158" t="s">
        <v>1461</v>
      </c>
      <c r="F123" s="158" t="s">
        <v>1462</v>
      </c>
      <c r="G123" s="143" t="s">
        <v>984</v>
      </c>
    </row>
    <row r="124" spans="1:10" s="13" customFormat="1" x14ac:dyDescent="0.3">
      <c r="A124" s="150" t="str">
        <f t="shared" ca="1" si="1"/>
        <v>M A T R I C E   M c   K I N S E Y</v>
      </c>
      <c r="B124" s="126"/>
      <c r="C124" s="125" t="s">
        <v>552</v>
      </c>
      <c r="D124" s="125" t="s">
        <v>551</v>
      </c>
      <c r="E124" s="156" t="s">
        <v>1463</v>
      </c>
      <c r="F124" s="156" t="s">
        <v>1464</v>
      </c>
      <c r="G124" s="128" t="s">
        <v>984</v>
      </c>
      <c r="J124" s="108"/>
    </row>
    <row r="125" spans="1:10" x14ac:dyDescent="0.3">
      <c r="A125" s="129" t="str">
        <f t="shared" ca="1" si="1"/>
        <v>Attrait du marché</v>
      </c>
      <c r="B125" s="137"/>
      <c r="C125" s="151" t="s">
        <v>583</v>
      </c>
      <c r="D125" s="151" t="s">
        <v>555</v>
      </c>
      <c r="E125" s="157" t="s">
        <v>1465</v>
      </c>
      <c r="F125" s="157" t="s">
        <v>1466</v>
      </c>
      <c r="G125" s="131" t="s">
        <v>984</v>
      </c>
    </row>
    <row r="126" spans="1:10" x14ac:dyDescent="0.3">
      <c r="A126" s="132" t="str">
        <f t="shared" ca="1" si="1"/>
        <v>Position concurrentielle</v>
      </c>
      <c r="B126" s="137"/>
      <c r="C126" s="133" t="s">
        <v>585</v>
      </c>
      <c r="D126" s="133" t="s">
        <v>556</v>
      </c>
      <c r="E126" s="160" t="s">
        <v>1467</v>
      </c>
      <c r="F126" s="160" t="s">
        <v>1468</v>
      </c>
      <c r="G126" s="134" t="s">
        <v>984</v>
      </c>
    </row>
    <row r="127" spans="1:10" x14ac:dyDescent="0.3">
      <c r="A127" s="132" t="str">
        <f t="shared" ca="1" si="1"/>
        <v>Position concurrentielle</v>
      </c>
      <c r="B127" s="137"/>
      <c r="C127" s="133" t="s">
        <v>1339</v>
      </c>
      <c r="D127" s="133" t="s">
        <v>556</v>
      </c>
      <c r="E127" s="160" t="s">
        <v>1467</v>
      </c>
      <c r="F127" s="160" t="s">
        <v>1468</v>
      </c>
      <c r="G127" s="134"/>
    </row>
    <row r="128" spans="1:10" x14ac:dyDescent="0.3">
      <c r="A128" s="132" t="str">
        <f t="shared" ca="1" si="1"/>
        <v>Défendre la position</v>
      </c>
      <c r="B128" s="137"/>
      <c r="C128" s="133" t="s">
        <v>557</v>
      </c>
      <c r="D128" s="133" t="s">
        <v>571</v>
      </c>
      <c r="E128" s="160" t="s">
        <v>1469</v>
      </c>
      <c r="F128" s="160" t="s">
        <v>1470</v>
      </c>
      <c r="G128" s="134" t="s">
        <v>984</v>
      </c>
    </row>
    <row r="129" spans="1:10" x14ac:dyDescent="0.3">
      <c r="A129" s="132" t="str">
        <f t="shared" ca="1" si="1"/>
        <v>Expansion sélective</v>
      </c>
      <c r="B129" s="137"/>
      <c r="C129" s="133" t="s">
        <v>558</v>
      </c>
      <c r="D129" s="133" t="s">
        <v>568</v>
      </c>
      <c r="E129" s="160" t="s">
        <v>1471</v>
      </c>
      <c r="F129" s="160" t="s">
        <v>1472</v>
      </c>
      <c r="G129" s="134" t="s">
        <v>984</v>
      </c>
    </row>
    <row r="130" spans="1:10" x14ac:dyDescent="0.3">
      <c r="A130" s="132" t="str">
        <f t="shared" ca="1" si="1"/>
        <v>Expansion avec investissement</v>
      </c>
      <c r="B130" s="137"/>
      <c r="C130" s="133" t="s">
        <v>559</v>
      </c>
      <c r="D130" s="133" t="s">
        <v>569</v>
      </c>
      <c r="E130" s="160" t="s">
        <v>1473</v>
      </c>
      <c r="F130" s="160" t="s">
        <v>1474</v>
      </c>
      <c r="G130" s="134" t="s">
        <v>984</v>
      </c>
    </row>
    <row r="131" spans="1:10" x14ac:dyDescent="0.3">
      <c r="A131" s="132" t="str">
        <f t="shared" ca="1" si="1"/>
        <v>Expansion modeste ou récolter</v>
      </c>
      <c r="B131" s="137"/>
      <c r="C131" s="133" t="s">
        <v>560</v>
      </c>
      <c r="D131" s="133" t="s">
        <v>570</v>
      </c>
      <c r="E131" s="160" t="s">
        <v>1475</v>
      </c>
      <c r="F131" s="160" t="s">
        <v>1476</v>
      </c>
      <c r="G131" s="134" t="s">
        <v>984</v>
      </c>
    </row>
    <row r="132" spans="1:10" x14ac:dyDescent="0.3">
      <c r="A132" s="132" t="str">
        <f t="shared" ca="1" si="1"/>
        <v>Orientation bénéfice</v>
      </c>
      <c r="B132" s="137"/>
      <c r="C132" s="133" t="s">
        <v>561</v>
      </c>
      <c r="D132" s="133" t="s">
        <v>572</v>
      </c>
      <c r="E132" s="160" t="s">
        <v>1477</v>
      </c>
      <c r="F132" s="160" t="s">
        <v>1478</v>
      </c>
      <c r="G132" s="134" t="s">
        <v>984</v>
      </c>
    </row>
    <row r="133" spans="1:10" x14ac:dyDescent="0.3">
      <c r="A133" s="132" t="str">
        <f t="shared" ca="1" si="1"/>
        <v>Désinvestissement</v>
      </c>
      <c r="B133" s="137"/>
      <c r="C133" s="133" t="s">
        <v>562</v>
      </c>
      <c r="D133" s="133" t="s">
        <v>573</v>
      </c>
      <c r="E133" s="160" t="s">
        <v>1479</v>
      </c>
      <c r="F133" s="160" t="s">
        <v>1480</v>
      </c>
      <c r="G133" s="134" t="s">
        <v>984</v>
      </c>
    </row>
    <row r="134" spans="1:10" x14ac:dyDescent="0.3">
      <c r="A134" s="132" t="str">
        <f t="shared" ca="1" si="1"/>
        <v>Sélection/ orientation bénéfice</v>
      </c>
      <c r="B134" s="137"/>
      <c r="C134" s="133" t="s">
        <v>564</v>
      </c>
      <c r="D134" s="133" t="s">
        <v>574</v>
      </c>
      <c r="E134" s="160" t="s">
        <v>1481</v>
      </c>
      <c r="F134" s="160" t="s">
        <v>1482</v>
      </c>
      <c r="G134" s="134" t="s">
        <v>984</v>
      </c>
    </row>
    <row r="135" spans="1:10" x14ac:dyDescent="0.3">
      <c r="A135" s="132" t="str">
        <f t="shared" ref="A135:A198" ca="1" si="2">OFFSET($C135,0,$Z$5-1)</f>
        <v>Défendre et changer le focus</v>
      </c>
      <c r="B135" s="137"/>
      <c r="C135" s="133" t="s">
        <v>563</v>
      </c>
      <c r="D135" s="133" t="s">
        <v>575</v>
      </c>
      <c r="E135" s="160" t="s">
        <v>1483</v>
      </c>
      <c r="F135" s="160" t="s">
        <v>1484</v>
      </c>
      <c r="G135" s="134" t="s">
        <v>984</v>
      </c>
    </row>
    <row r="136" spans="1:10" x14ac:dyDescent="0.3">
      <c r="A136" s="132" t="str">
        <f t="shared" ca="1" si="2"/>
        <v>Expansion</v>
      </c>
      <c r="B136" s="137"/>
      <c r="C136" s="115" t="s">
        <v>565</v>
      </c>
      <c r="D136" s="115" t="s">
        <v>576</v>
      </c>
      <c r="E136" s="160" t="s">
        <v>576</v>
      </c>
      <c r="F136" s="160" t="s">
        <v>1485</v>
      </c>
      <c r="G136" s="134" t="s">
        <v>984</v>
      </c>
    </row>
    <row r="137" spans="1:10" x14ac:dyDescent="0.3">
      <c r="A137" s="132" t="str">
        <f t="shared" ca="1" si="2"/>
        <v>Sélectionner</v>
      </c>
      <c r="B137" s="137"/>
      <c r="C137" s="115" t="s">
        <v>566</v>
      </c>
      <c r="D137" s="115" t="s">
        <v>577</v>
      </c>
      <c r="E137" s="160" t="s">
        <v>1486</v>
      </c>
      <c r="F137" s="160" t="s">
        <v>1487</v>
      </c>
      <c r="G137" s="134" t="s">
        <v>984</v>
      </c>
    </row>
    <row r="138" spans="1:10" x14ac:dyDescent="0.3">
      <c r="A138" s="138" t="str">
        <f t="shared" ca="1" si="2"/>
        <v xml:space="preserve">Écrémage </v>
      </c>
      <c r="B138" s="137"/>
      <c r="C138" s="139" t="s">
        <v>567</v>
      </c>
      <c r="D138" s="139" t="s">
        <v>578</v>
      </c>
      <c r="E138" s="158" t="s">
        <v>1488</v>
      </c>
      <c r="F138" s="158" t="s">
        <v>1489</v>
      </c>
      <c r="G138" s="143" t="s">
        <v>984</v>
      </c>
    </row>
    <row r="139" spans="1:10" s="13" customFormat="1" ht="22.8" x14ac:dyDescent="0.3">
      <c r="A139" s="150" t="str">
        <f t="shared" ca="1" si="2"/>
        <v>C H A Î N E   D E   V A L E U R   D E  P O R T E R</v>
      </c>
      <c r="B139" s="126"/>
      <c r="C139" s="125" t="s">
        <v>56</v>
      </c>
      <c r="D139" s="125" t="s">
        <v>88</v>
      </c>
      <c r="E139" s="182" t="s">
        <v>1490</v>
      </c>
      <c r="F139" s="182" t="s">
        <v>1491</v>
      </c>
      <c r="G139" s="128" t="s">
        <v>984</v>
      </c>
      <c r="J139" s="108"/>
    </row>
    <row r="140" spans="1:10" x14ac:dyDescent="0.3">
      <c r="A140" s="129" t="str">
        <f t="shared" ca="1" si="2"/>
        <v>Activités de soutien</v>
      </c>
      <c r="B140" s="114"/>
      <c r="C140" s="151" t="s">
        <v>540</v>
      </c>
      <c r="D140" s="151" t="s">
        <v>89</v>
      </c>
      <c r="E140" s="155" t="s">
        <v>1492</v>
      </c>
      <c r="F140" s="155" t="s">
        <v>1493</v>
      </c>
      <c r="G140" s="131" t="s">
        <v>984</v>
      </c>
    </row>
    <row r="141" spans="1:10" x14ac:dyDescent="0.3">
      <c r="A141" s="132" t="str">
        <f t="shared" ca="1" si="2"/>
        <v>Activités principales</v>
      </c>
      <c r="B141" s="114"/>
      <c r="C141" s="115" t="s">
        <v>28</v>
      </c>
      <c r="D141" s="115" t="s">
        <v>90</v>
      </c>
      <c r="E141" s="155" t="s">
        <v>1494</v>
      </c>
      <c r="F141" s="155" t="s">
        <v>1495</v>
      </c>
      <c r="G141" s="134" t="s">
        <v>984</v>
      </c>
    </row>
    <row r="142" spans="1:10" x14ac:dyDescent="0.3">
      <c r="A142" s="132" t="str">
        <f t="shared" ca="1" si="2"/>
        <v>Achats / approvisionnements</v>
      </c>
      <c r="B142" s="114"/>
      <c r="C142" s="115" t="s">
        <v>41</v>
      </c>
      <c r="D142" s="115" t="s">
        <v>366</v>
      </c>
      <c r="E142" s="155" t="s">
        <v>1496</v>
      </c>
      <c r="F142" s="155" t="s">
        <v>1497</v>
      </c>
      <c r="G142" s="134" t="s">
        <v>984</v>
      </c>
    </row>
    <row r="143" spans="1:10" x14ac:dyDescent="0.3">
      <c r="A143" s="132" t="str">
        <f t="shared" ca="1" si="2"/>
        <v>Développement technologique / R&amp;D</v>
      </c>
      <c r="B143" s="114"/>
      <c r="C143" s="115" t="s">
        <v>93</v>
      </c>
      <c r="D143" s="115" t="s">
        <v>96</v>
      </c>
      <c r="E143" s="155" t="s">
        <v>1498</v>
      </c>
      <c r="F143" s="155" t="s">
        <v>1499</v>
      </c>
      <c r="G143" s="134" t="s">
        <v>984</v>
      </c>
    </row>
    <row r="144" spans="1:10" x14ac:dyDescent="0.3">
      <c r="A144" s="132" t="str">
        <f t="shared" ca="1" si="2"/>
        <v>Gestion des ressources humaines</v>
      </c>
      <c r="B144" s="114"/>
      <c r="C144" s="115" t="s">
        <v>94</v>
      </c>
      <c r="D144" s="115" t="s">
        <v>97</v>
      </c>
      <c r="E144" s="155" t="s">
        <v>1500</v>
      </c>
      <c r="F144" s="155" t="s">
        <v>1501</v>
      </c>
      <c r="G144" s="134" t="s">
        <v>984</v>
      </c>
    </row>
    <row r="145" spans="1:7" x14ac:dyDescent="0.3">
      <c r="A145" s="132" t="str">
        <f t="shared" ca="1" si="2"/>
        <v>Infrastructure</v>
      </c>
      <c r="B145" s="114"/>
      <c r="C145" s="115" t="s">
        <v>42</v>
      </c>
      <c r="D145" s="115" t="s">
        <v>101</v>
      </c>
      <c r="E145" s="155" t="s">
        <v>101</v>
      </c>
      <c r="F145" s="155" t="s">
        <v>1502</v>
      </c>
      <c r="G145" s="134" t="s">
        <v>984</v>
      </c>
    </row>
    <row r="146" spans="1:7" x14ac:dyDescent="0.3">
      <c r="A146" s="132" t="str">
        <f t="shared" ca="1" si="2"/>
        <v>Logistique interne</v>
      </c>
      <c r="B146" s="114"/>
      <c r="C146" s="115" t="s">
        <v>95</v>
      </c>
      <c r="D146" s="115" t="s">
        <v>98</v>
      </c>
      <c r="E146" s="155" t="s">
        <v>1503</v>
      </c>
      <c r="F146" s="155" t="s">
        <v>1504</v>
      </c>
      <c r="G146" s="134" t="s">
        <v>984</v>
      </c>
    </row>
    <row r="147" spans="1:7" x14ac:dyDescent="0.3">
      <c r="A147" s="132" t="str">
        <f t="shared" ca="1" si="2"/>
        <v xml:space="preserve">Production </v>
      </c>
      <c r="B147" s="114"/>
      <c r="C147" s="115" t="s">
        <v>29</v>
      </c>
      <c r="D147" s="115" t="s">
        <v>367</v>
      </c>
      <c r="E147" s="155" t="s">
        <v>204</v>
      </c>
      <c r="F147" s="155" t="s">
        <v>1505</v>
      </c>
      <c r="G147" s="134" t="s">
        <v>984</v>
      </c>
    </row>
    <row r="148" spans="1:7" x14ac:dyDescent="0.3">
      <c r="A148" s="132" t="str">
        <f t="shared" ca="1" si="2"/>
        <v>Logistique externe</v>
      </c>
      <c r="B148" s="114"/>
      <c r="C148" s="115" t="s">
        <v>99</v>
      </c>
      <c r="D148" s="115" t="s">
        <v>102</v>
      </c>
      <c r="E148" s="155" t="s">
        <v>1506</v>
      </c>
      <c r="F148" s="155" t="s">
        <v>1507</v>
      </c>
      <c r="G148" s="134" t="s">
        <v>984</v>
      </c>
    </row>
    <row r="149" spans="1:7" x14ac:dyDescent="0.3">
      <c r="A149" s="132" t="str">
        <f t="shared" ca="1" si="2"/>
        <v>Marketing&amp;Vente</v>
      </c>
      <c r="B149" s="114"/>
      <c r="C149" s="115" t="s">
        <v>100</v>
      </c>
      <c r="D149" s="115" t="s">
        <v>103</v>
      </c>
      <c r="E149" s="155" t="s">
        <v>1508</v>
      </c>
      <c r="F149" s="155" t="s">
        <v>1509</v>
      </c>
      <c r="G149" s="134" t="s">
        <v>984</v>
      </c>
    </row>
    <row r="150" spans="1:7" x14ac:dyDescent="0.3">
      <c r="A150" s="132" t="str">
        <f t="shared" ca="1" si="2"/>
        <v>Service à la clientèle</v>
      </c>
      <c r="B150" s="114"/>
      <c r="C150" s="115" t="s">
        <v>30</v>
      </c>
      <c r="D150" s="115" t="s">
        <v>104</v>
      </c>
      <c r="E150" s="155" t="s">
        <v>1510</v>
      </c>
      <c r="F150" s="155" t="s">
        <v>1511</v>
      </c>
      <c r="G150" s="134" t="s">
        <v>984</v>
      </c>
    </row>
    <row r="151" spans="1:7" x14ac:dyDescent="0.3">
      <c r="A151" s="132" t="str">
        <f t="shared" ca="1" si="2"/>
        <v>Produit:</v>
      </c>
      <c r="B151" s="114"/>
      <c r="C151" s="115" t="s">
        <v>24</v>
      </c>
      <c r="D151" s="115" t="s">
        <v>92</v>
      </c>
      <c r="E151" s="155" t="s">
        <v>1512</v>
      </c>
      <c r="F151" s="155" t="s">
        <v>1513</v>
      </c>
      <c r="G151" s="134" t="s">
        <v>984</v>
      </c>
    </row>
    <row r="152" spans="1:7" x14ac:dyDescent="0.3">
      <c r="A152" s="132" t="str">
        <f t="shared" ca="1" si="2"/>
        <v>No. activités</v>
      </c>
      <c r="B152" s="114"/>
      <c r="C152" s="115" t="s">
        <v>25</v>
      </c>
      <c r="D152" s="115" t="s">
        <v>368</v>
      </c>
      <c r="E152" s="155" t="s">
        <v>1514</v>
      </c>
      <c r="F152" s="155" t="s">
        <v>1515</v>
      </c>
      <c r="G152" s="134" t="s">
        <v>984</v>
      </c>
    </row>
    <row r="153" spans="1:7" x14ac:dyDescent="0.3">
      <c r="A153" s="132" t="str">
        <f t="shared" ca="1" si="2"/>
        <v>Activités de soutien</v>
      </c>
      <c r="B153" s="114"/>
      <c r="C153" s="115" t="s">
        <v>26</v>
      </c>
      <c r="D153" s="115" t="s">
        <v>89</v>
      </c>
      <c r="E153" s="155" t="s">
        <v>1516</v>
      </c>
      <c r="F153" s="155" t="s">
        <v>1493</v>
      </c>
      <c r="G153" s="134" t="s">
        <v>984</v>
      </c>
    </row>
    <row r="154" spans="1:7" x14ac:dyDescent="0.3">
      <c r="A154" s="132" t="str">
        <f t="shared" ca="1" si="2"/>
        <v>No.</v>
      </c>
      <c r="B154" s="114"/>
      <c r="C154" s="115" t="s">
        <v>0</v>
      </c>
      <c r="D154" s="115" t="s">
        <v>62</v>
      </c>
      <c r="E154" s="155" t="s">
        <v>62</v>
      </c>
      <c r="F154" s="155" t="s">
        <v>1379</v>
      </c>
      <c r="G154" s="134" t="s">
        <v>984</v>
      </c>
    </row>
    <row r="155" spans="1:7" x14ac:dyDescent="0.3">
      <c r="A155" s="132" t="str">
        <f t="shared" ca="1" si="2"/>
        <v>Désignation</v>
      </c>
      <c r="B155" s="114"/>
      <c r="C155" s="115" t="s">
        <v>27</v>
      </c>
      <c r="D155" s="115" t="s">
        <v>77</v>
      </c>
      <c r="E155" s="155" t="s">
        <v>1430</v>
      </c>
      <c r="F155" s="155" t="s">
        <v>1431</v>
      </c>
      <c r="G155" s="134" t="s">
        <v>984</v>
      </c>
    </row>
    <row r="156" spans="1:7" x14ac:dyDescent="0.3">
      <c r="A156" s="132" t="str">
        <f t="shared" ca="1" si="2"/>
        <v>Achats / approvisionnements</v>
      </c>
      <c r="B156" s="114"/>
      <c r="C156" s="115" t="s">
        <v>41</v>
      </c>
      <c r="D156" s="115" t="s">
        <v>366</v>
      </c>
      <c r="E156" s="155" t="s">
        <v>1517</v>
      </c>
      <c r="F156" s="155" t="s">
        <v>1497</v>
      </c>
      <c r="G156" s="134" t="s">
        <v>984</v>
      </c>
    </row>
    <row r="157" spans="1:7" x14ac:dyDescent="0.3">
      <c r="A157" s="132" t="str">
        <f t="shared" ca="1" si="2"/>
        <v>Développement technologique / R&amp;D</v>
      </c>
      <c r="B157" s="114"/>
      <c r="C157" s="115" t="s">
        <v>93</v>
      </c>
      <c r="D157" s="115" t="s">
        <v>96</v>
      </c>
      <c r="E157" s="155" t="s">
        <v>1498</v>
      </c>
      <c r="F157" s="155" t="s">
        <v>1499</v>
      </c>
      <c r="G157" s="134" t="s">
        <v>984</v>
      </c>
    </row>
    <row r="158" spans="1:7" x14ac:dyDescent="0.3">
      <c r="A158" s="132" t="str">
        <f t="shared" ca="1" si="2"/>
        <v>Gestion des ressources humaines</v>
      </c>
      <c r="B158" s="114"/>
      <c r="C158" s="115" t="s">
        <v>94</v>
      </c>
      <c r="D158" s="115" t="s">
        <v>97</v>
      </c>
      <c r="E158" s="155" t="s">
        <v>1500</v>
      </c>
      <c r="F158" s="155" t="s">
        <v>1501</v>
      </c>
      <c r="G158" s="134" t="s">
        <v>984</v>
      </c>
    </row>
    <row r="159" spans="1:7" x14ac:dyDescent="0.3">
      <c r="A159" s="132" t="str">
        <f t="shared" ca="1" si="2"/>
        <v>Logistique interne</v>
      </c>
      <c r="B159" s="114"/>
      <c r="C159" s="115" t="s">
        <v>95</v>
      </c>
      <c r="D159" s="115" t="s">
        <v>98</v>
      </c>
      <c r="E159" s="155" t="s">
        <v>1503</v>
      </c>
      <c r="F159" s="155" t="s">
        <v>1504</v>
      </c>
      <c r="G159" s="134" t="s">
        <v>984</v>
      </c>
    </row>
    <row r="160" spans="1:7" x14ac:dyDescent="0.3">
      <c r="A160" s="132" t="str">
        <f t="shared" ca="1" si="2"/>
        <v>Activités principales</v>
      </c>
      <c r="B160" s="114"/>
      <c r="C160" s="115" t="s">
        <v>28</v>
      </c>
      <c r="D160" s="115" t="s">
        <v>90</v>
      </c>
      <c r="E160" s="155" t="s">
        <v>1494</v>
      </c>
      <c r="F160" s="155" t="s">
        <v>1495</v>
      </c>
      <c r="G160" s="134" t="s">
        <v>984</v>
      </c>
    </row>
    <row r="161" spans="1:10" x14ac:dyDescent="0.3">
      <c r="A161" s="132" t="str">
        <f t="shared" ca="1" si="2"/>
        <v>Logistique interne</v>
      </c>
      <c r="B161" s="114"/>
      <c r="C161" s="115" t="s">
        <v>95</v>
      </c>
      <c r="D161" s="115" t="s">
        <v>98</v>
      </c>
      <c r="E161" s="155" t="s">
        <v>1503</v>
      </c>
      <c r="F161" s="155" t="s">
        <v>1504</v>
      </c>
      <c r="G161" s="134" t="s">
        <v>984</v>
      </c>
    </row>
    <row r="162" spans="1:10" x14ac:dyDescent="0.3">
      <c r="A162" s="132" t="str">
        <f t="shared" ca="1" si="2"/>
        <v>Production</v>
      </c>
      <c r="B162" s="114"/>
      <c r="C162" s="115" t="s">
        <v>29</v>
      </c>
      <c r="D162" s="115" t="s">
        <v>204</v>
      </c>
      <c r="E162" s="155" t="s">
        <v>204</v>
      </c>
      <c r="F162" s="155" t="s">
        <v>1505</v>
      </c>
      <c r="G162" s="134" t="s">
        <v>984</v>
      </c>
    </row>
    <row r="163" spans="1:10" x14ac:dyDescent="0.3">
      <c r="A163" s="132" t="str">
        <f t="shared" ca="1" si="2"/>
        <v>Logistique externe</v>
      </c>
      <c r="B163" s="114"/>
      <c r="C163" s="115" t="s">
        <v>99</v>
      </c>
      <c r="D163" s="115" t="s">
        <v>102</v>
      </c>
      <c r="E163" s="155" t="s">
        <v>1506</v>
      </c>
      <c r="F163" s="155" t="s">
        <v>1507</v>
      </c>
      <c r="G163" s="134" t="s">
        <v>984</v>
      </c>
    </row>
    <row r="164" spans="1:10" x14ac:dyDescent="0.3">
      <c r="A164" s="132" t="str">
        <f t="shared" ca="1" si="2"/>
        <v>Marketing&amp;Vente</v>
      </c>
      <c r="B164" s="114"/>
      <c r="C164" s="115" t="s">
        <v>100</v>
      </c>
      <c r="D164" s="115" t="s">
        <v>103</v>
      </c>
      <c r="E164" s="155" t="s">
        <v>1508</v>
      </c>
      <c r="F164" s="155" t="s">
        <v>1509</v>
      </c>
      <c r="G164" s="134" t="s">
        <v>984</v>
      </c>
    </row>
    <row r="165" spans="1:10" x14ac:dyDescent="0.3">
      <c r="A165" s="132" t="str">
        <f t="shared" ca="1" si="2"/>
        <v>Service à la clientèle</v>
      </c>
      <c r="B165" s="114"/>
      <c r="C165" s="115" t="s">
        <v>30</v>
      </c>
      <c r="D165" s="115" t="s">
        <v>104</v>
      </c>
      <c r="E165" s="155" t="s">
        <v>1510</v>
      </c>
      <c r="F165" s="155" t="s">
        <v>1511</v>
      </c>
      <c r="G165" s="134" t="s">
        <v>984</v>
      </c>
    </row>
    <row r="166" spans="1:10" x14ac:dyDescent="0.3">
      <c r="A166" s="132" t="str">
        <f t="shared" ca="1" si="2"/>
        <v>Description des activités principales</v>
      </c>
      <c r="B166" s="114"/>
      <c r="C166" s="115" t="s">
        <v>91</v>
      </c>
      <c r="D166" s="115" t="s">
        <v>369</v>
      </c>
      <c r="E166" s="155" t="s">
        <v>1518</v>
      </c>
      <c r="F166" s="155" t="s">
        <v>1519</v>
      </c>
      <c r="G166" s="134" t="s">
        <v>984</v>
      </c>
    </row>
    <row r="167" spans="1:10" x14ac:dyDescent="0.3">
      <c r="A167" s="140" t="str">
        <f t="shared" ca="1" si="2"/>
        <v>Activité</v>
      </c>
      <c r="B167" s="114"/>
      <c r="C167" s="141" t="s">
        <v>535</v>
      </c>
      <c r="D167" s="141" t="s">
        <v>536</v>
      </c>
      <c r="E167" s="155" t="s">
        <v>1520</v>
      </c>
      <c r="F167" s="155" t="s">
        <v>1521</v>
      </c>
      <c r="G167" s="143" t="s">
        <v>984</v>
      </c>
    </row>
    <row r="168" spans="1:10" s="13" customFormat="1" x14ac:dyDescent="0.3">
      <c r="A168" s="150" t="str">
        <f t="shared" ca="1" si="2"/>
        <v>R E S S O U R C E S   &amp;  C O M P É T E N C E S   C L É</v>
      </c>
      <c r="B168" s="126"/>
      <c r="C168" s="125" t="s">
        <v>503</v>
      </c>
      <c r="D168" s="125" t="s">
        <v>504</v>
      </c>
      <c r="E168" s="182" t="s">
        <v>1522</v>
      </c>
      <c r="F168" s="182" t="s">
        <v>1523</v>
      </c>
      <c r="G168" s="128" t="s">
        <v>984</v>
      </c>
      <c r="J168" s="108"/>
    </row>
    <row r="169" spans="1:10" x14ac:dyDescent="0.3">
      <c r="A169" s="129" t="str">
        <f t="shared" ca="1" si="2"/>
        <v>Compétences clé</v>
      </c>
      <c r="B169" s="114"/>
      <c r="C169" s="151" t="s">
        <v>422</v>
      </c>
      <c r="D169" s="151" t="s">
        <v>106</v>
      </c>
      <c r="E169" s="155" t="s">
        <v>1524</v>
      </c>
      <c r="F169" s="155" t="s">
        <v>1525</v>
      </c>
      <c r="G169" s="131" t="s">
        <v>984</v>
      </c>
    </row>
    <row r="170" spans="1:10" x14ac:dyDescent="0.3">
      <c r="A170" s="136" t="str">
        <f t="shared" ca="1" si="2"/>
        <v>Compétences clé</v>
      </c>
      <c r="B170" s="137"/>
      <c r="C170" s="133" t="s">
        <v>484</v>
      </c>
      <c r="D170" s="115" t="s">
        <v>106</v>
      </c>
      <c r="E170" s="155" t="s">
        <v>1524</v>
      </c>
      <c r="F170" s="155" t="s">
        <v>1525</v>
      </c>
      <c r="G170" s="134" t="s">
        <v>984</v>
      </c>
    </row>
    <row r="171" spans="1:10" x14ac:dyDescent="0.3">
      <c r="A171" s="132" t="str">
        <f t="shared" ca="1" si="2"/>
        <v>Ressources</v>
      </c>
      <c r="B171" s="114"/>
      <c r="C171" s="115" t="s">
        <v>259</v>
      </c>
      <c r="D171" s="115" t="s">
        <v>260</v>
      </c>
      <c r="E171" s="155" t="s">
        <v>1526</v>
      </c>
      <c r="F171" s="155" t="s">
        <v>1527</v>
      </c>
      <c r="G171" s="134" t="s">
        <v>984</v>
      </c>
    </row>
    <row r="172" spans="1:10" ht="86.4" x14ac:dyDescent="0.3">
      <c r="A172" s="132" t="str">
        <f t="shared" ca="1" si="2"/>
        <v xml:space="preserve">
Ressources matérielles
(p.ex. équipement, emplacement)
Ressources immatérielles
(p.ex. personnel, technologies, image)</v>
      </c>
      <c r="B172" s="114"/>
      <c r="C172" s="115" t="s">
        <v>488</v>
      </c>
      <c r="D172" s="115" t="s">
        <v>487</v>
      </c>
      <c r="E172" s="184" t="s">
        <v>488</v>
      </c>
      <c r="F172" s="184" t="s">
        <v>487</v>
      </c>
      <c r="G172" s="134" t="s">
        <v>984</v>
      </c>
    </row>
    <row r="173" spans="1:10" ht="86.4" x14ac:dyDescent="0.3">
      <c r="A173" s="132" t="str">
        <f t="shared" ca="1" si="2"/>
        <v xml:space="preserve">
Capacité à utiliser les ressources
Coordination par les structures, les processus et les systèmes</v>
      </c>
      <c r="B173" s="114"/>
      <c r="C173" s="115" t="s">
        <v>266</v>
      </c>
      <c r="D173" s="115" t="s">
        <v>370</v>
      </c>
      <c r="E173" s="184" t="s">
        <v>266</v>
      </c>
      <c r="F173" s="184" t="s">
        <v>370</v>
      </c>
      <c r="G173" s="134" t="s">
        <v>984</v>
      </c>
    </row>
    <row r="174" spans="1:10" x14ac:dyDescent="0.3">
      <c r="A174" s="132" t="str">
        <f t="shared" ca="1" si="2"/>
        <v>Compétences</v>
      </c>
      <c r="B174" s="114"/>
      <c r="C174" s="115" t="s">
        <v>261</v>
      </c>
      <c r="D174" s="115" t="s">
        <v>57</v>
      </c>
      <c r="E174" s="155" t="s">
        <v>1528</v>
      </c>
      <c r="F174" s="155" t="s">
        <v>1529</v>
      </c>
      <c r="G174" s="134" t="s">
        <v>984</v>
      </c>
    </row>
    <row r="175" spans="1:10" x14ac:dyDescent="0.3">
      <c r="A175" s="132" t="str">
        <f t="shared" ca="1" si="2"/>
        <v>Importance stratégique</v>
      </c>
      <c r="B175" s="114"/>
      <c r="C175" s="115" t="s">
        <v>262</v>
      </c>
      <c r="D175" s="115" t="s">
        <v>263</v>
      </c>
      <c r="E175" s="155" t="s">
        <v>1530</v>
      </c>
      <c r="F175" s="155" t="s">
        <v>1531</v>
      </c>
      <c r="G175" s="134" t="s">
        <v>984</v>
      </c>
    </row>
    <row r="176" spans="1:10" ht="57.6" x14ac:dyDescent="0.3">
      <c r="A176" s="132" t="str">
        <f t="shared" ca="1" si="2"/>
        <v xml:space="preserve">
- Précieux pour le client
- Difficile à substituer</v>
      </c>
      <c r="B176" s="114"/>
      <c r="C176" s="115" t="s">
        <v>264</v>
      </c>
      <c r="D176" s="115" t="s">
        <v>265</v>
      </c>
      <c r="E176" s="155" t="s">
        <v>1532</v>
      </c>
      <c r="F176" s="155" t="s">
        <v>1533</v>
      </c>
      <c r="G176" s="134" t="s">
        <v>984</v>
      </c>
    </row>
    <row r="177" spans="1:10" x14ac:dyDescent="0.3">
      <c r="A177" s="132" t="str">
        <f t="shared" ca="1" si="2"/>
        <v>No.</v>
      </c>
      <c r="B177" s="114"/>
      <c r="C177" s="115" t="s">
        <v>0</v>
      </c>
      <c r="D177" s="115" t="s">
        <v>62</v>
      </c>
      <c r="E177" s="155" t="s">
        <v>62</v>
      </c>
      <c r="F177" s="155" t="s">
        <v>1379</v>
      </c>
      <c r="G177" s="134" t="s">
        <v>984</v>
      </c>
    </row>
    <row r="178" spans="1:10" x14ac:dyDescent="0.3">
      <c r="A178" s="132" t="str">
        <f t="shared" ca="1" si="2"/>
        <v>Ressources clé</v>
      </c>
      <c r="B178" s="114"/>
      <c r="C178" s="115" t="s">
        <v>473</v>
      </c>
      <c r="D178" s="115" t="s">
        <v>474</v>
      </c>
      <c r="E178" s="155" t="s">
        <v>1534</v>
      </c>
      <c r="F178" s="155" t="s">
        <v>1535</v>
      </c>
      <c r="G178" s="134" t="s">
        <v>984</v>
      </c>
    </row>
    <row r="179" spans="1:10" x14ac:dyDescent="0.3">
      <c r="A179" s="132" t="str">
        <f t="shared" ca="1" si="2"/>
        <v>Chances principales</v>
      </c>
      <c r="B179" s="114"/>
      <c r="C179" s="115" t="s">
        <v>18</v>
      </c>
      <c r="D179" s="115" t="s">
        <v>107</v>
      </c>
      <c r="E179" s="155" t="s">
        <v>1536</v>
      </c>
      <c r="F179" s="155" t="s">
        <v>1537</v>
      </c>
      <c r="G179" s="134" t="s">
        <v>984</v>
      </c>
    </row>
    <row r="180" spans="1:10" x14ac:dyDescent="0.3">
      <c r="A180" s="132" t="str">
        <f t="shared" ca="1" si="2"/>
        <v>Dangers principaux</v>
      </c>
      <c r="B180" s="114"/>
      <c r="C180" s="115" t="s">
        <v>17</v>
      </c>
      <c r="D180" s="115" t="s">
        <v>108</v>
      </c>
      <c r="E180" s="155" t="s">
        <v>1538</v>
      </c>
      <c r="F180" s="155" t="s">
        <v>1539</v>
      </c>
      <c r="G180" s="134" t="s">
        <v>984</v>
      </c>
    </row>
    <row r="181" spans="1:10" x14ac:dyDescent="0.3">
      <c r="A181" s="132" t="str">
        <f t="shared" ca="1" si="2"/>
        <v>Forces principales</v>
      </c>
      <c r="B181" s="137"/>
      <c r="C181" s="133" t="s">
        <v>538</v>
      </c>
      <c r="D181" s="133" t="s">
        <v>531</v>
      </c>
      <c r="E181" s="155" t="s">
        <v>1540</v>
      </c>
      <c r="F181" s="155" t="s">
        <v>1541</v>
      </c>
      <c r="G181" s="134" t="s">
        <v>984</v>
      </c>
    </row>
    <row r="182" spans="1:10" x14ac:dyDescent="0.3">
      <c r="A182" s="132" t="str">
        <f t="shared" ca="1" si="2"/>
        <v>Faiblesses principales</v>
      </c>
      <c r="B182" s="137"/>
      <c r="C182" s="133" t="s">
        <v>539</v>
      </c>
      <c r="D182" s="133" t="s">
        <v>532</v>
      </c>
      <c r="E182" s="155" t="s">
        <v>1542</v>
      </c>
      <c r="F182" s="155" t="s">
        <v>1543</v>
      </c>
      <c r="G182" s="134" t="s">
        <v>984</v>
      </c>
    </row>
    <row r="183" spans="1:10" x14ac:dyDescent="0.3">
      <c r="A183" s="132" t="str">
        <f t="shared" ca="1" si="2"/>
        <v>court, moy., long terme</v>
      </c>
      <c r="B183" s="114"/>
      <c r="C183" s="115" t="s">
        <v>105</v>
      </c>
      <c r="D183" s="115" t="s">
        <v>371</v>
      </c>
      <c r="E183" s="155" t="s">
        <v>1544</v>
      </c>
      <c r="F183" s="155" t="s">
        <v>1545</v>
      </c>
      <c r="G183" s="134" t="s">
        <v>984</v>
      </c>
    </row>
    <row r="184" spans="1:10" x14ac:dyDescent="0.3">
      <c r="A184" s="132" t="str">
        <f t="shared" ca="1" si="2"/>
        <v>Plus value pour clients</v>
      </c>
      <c r="B184" s="114"/>
      <c r="C184" s="115" t="s">
        <v>533</v>
      </c>
      <c r="D184" s="115" t="s">
        <v>534</v>
      </c>
      <c r="E184" s="155" t="s">
        <v>1546</v>
      </c>
      <c r="F184" s="155" t="s">
        <v>1547</v>
      </c>
      <c r="G184" s="134" t="s">
        <v>984</v>
      </c>
    </row>
    <row r="185" spans="1:10" x14ac:dyDescent="0.3">
      <c r="A185" s="136" t="str">
        <f t="shared" ca="1" si="2"/>
        <v>Difficile à substituer</v>
      </c>
      <c r="B185" s="137"/>
      <c r="C185" s="133" t="s">
        <v>490</v>
      </c>
      <c r="D185" s="133" t="s">
        <v>489</v>
      </c>
      <c r="E185" s="155" t="s">
        <v>1548</v>
      </c>
      <c r="F185" s="155" t="s">
        <v>1549</v>
      </c>
      <c r="G185" s="134" t="s">
        <v>984</v>
      </c>
    </row>
    <row r="186" spans="1:10" x14ac:dyDescent="0.3">
      <c r="A186" s="132" t="str">
        <f t="shared" ca="1" si="2"/>
        <v>Mesures possibles</v>
      </c>
      <c r="B186" s="114"/>
      <c r="C186" s="115" t="s">
        <v>39</v>
      </c>
      <c r="D186" s="115" t="s">
        <v>68</v>
      </c>
      <c r="E186" s="155" t="s">
        <v>1390</v>
      </c>
      <c r="F186" s="155" t="s">
        <v>1391</v>
      </c>
      <c r="G186" s="134" t="s">
        <v>984</v>
      </c>
    </row>
    <row r="187" spans="1:10" x14ac:dyDescent="0.3">
      <c r="A187" s="132" t="str">
        <f t="shared" ca="1" si="2"/>
        <v>Statut</v>
      </c>
      <c r="B187" s="114"/>
      <c r="C187" s="115" t="s">
        <v>1</v>
      </c>
      <c r="D187" s="115" t="s">
        <v>69</v>
      </c>
      <c r="E187" s="155" t="s">
        <v>1</v>
      </c>
      <c r="F187" s="155" t="s">
        <v>1392</v>
      </c>
      <c r="G187" s="134" t="s">
        <v>984</v>
      </c>
    </row>
    <row r="188" spans="1:10" x14ac:dyDescent="0.3">
      <c r="A188" s="132" t="str">
        <f t="shared" ca="1" si="2"/>
        <v>très</v>
      </c>
      <c r="B188" s="137"/>
      <c r="C188" s="115" t="s">
        <v>491</v>
      </c>
      <c r="D188" s="115" t="s">
        <v>493</v>
      </c>
      <c r="E188" s="155" t="s">
        <v>1550</v>
      </c>
      <c r="F188" s="155" t="s">
        <v>1369</v>
      </c>
      <c r="G188" s="134" t="s">
        <v>984</v>
      </c>
    </row>
    <row r="189" spans="1:10" x14ac:dyDescent="0.3">
      <c r="A189" s="140" t="str">
        <f t="shared" ca="1" si="2"/>
        <v>peu</v>
      </c>
      <c r="B189" s="137"/>
      <c r="C189" s="141" t="s">
        <v>492</v>
      </c>
      <c r="D189" s="141" t="s">
        <v>494</v>
      </c>
      <c r="E189" s="155" t="s">
        <v>1551</v>
      </c>
      <c r="F189" s="155" t="s">
        <v>1374</v>
      </c>
      <c r="G189" s="143" t="s">
        <v>984</v>
      </c>
    </row>
    <row r="190" spans="1:10" s="13" customFormat="1" x14ac:dyDescent="0.3">
      <c r="A190" s="150" t="str">
        <f t="shared" ca="1" si="2"/>
        <v>A N A L Y S E   D U  P O T E N T I E L</v>
      </c>
      <c r="B190" s="126"/>
      <c r="C190" s="125" t="s">
        <v>505</v>
      </c>
      <c r="D190" s="125" t="s">
        <v>506</v>
      </c>
      <c r="E190" s="182" t="s">
        <v>1552</v>
      </c>
      <c r="F190" s="182" t="s">
        <v>1553</v>
      </c>
      <c r="G190" s="128" t="s">
        <v>984</v>
      </c>
      <c r="J190" s="108"/>
    </row>
    <row r="191" spans="1:10" x14ac:dyDescent="0.3">
      <c r="A191" s="129" t="str">
        <f t="shared" ca="1" si="2"/>
        <v xml:space="preserve">                                                             Avantage</v>
      </c>
      <c r="B191" s="114"/>
      <c r="C191" s="151" t="s">
        <v>179</v>
      </c>
      <c r="D191" s="151" t="s">
        <v>180</v>
      </c>
      <c r="E191" s="155" t="s">
        <v>1554</v>
      </c>
      <c r="F191" s="155" t="s">
        <v>1555</v>
      </c>
      <c r="G191" s="131" t="s">
        <v>984</v>
      </c>
    </row>
    <row r="192" spans="1:10" x14ac:dyDescent="0.3">
      <c r="A192" s="132" t="str">
        <f t="shared" ca="1" si="2"/>
        <v xml:space="preserve">                    Désavantage</v>
      </c>
      <c r="B192" s="114"/>
      <c r="C192" s="113" t="s">
        <v>178</v>
      </c>
      <c r="D192" s="115" t="s">
        <v>372</v>
      </c>
      <c r="E192" s="155" t="s">
        <v>1556</v>
      </c>
      <c r="F192" s="155" t="s">
        <v>1557</v>
      </c>
      <c r="G192" s="134" t="s">
        <v>984</v>
      </c>
    </row>
    <row r="193" spans="1:7" x14ac:dyDescent="0.3">
      <c r="A193" s="132" t="str">
        <f t="shared" ca="1" si="2"/>
        <v>Concurrence</v>
      </c>
      <c r="B193" s="114"/>
      <c r="C193" s="113" t="s">
        <v>177</v>
      </c>
      <c r="D193" s="113" t="s">
        <v>181</v>
      </c>
      <c r="E193" s="183" t="s">
        <v>1558</v>
      </c>
      <c r="F193" s="183" t="s">
        <v>1559</v>
      </c>
      <c r="G193" s="134" t="s">
        <v>984</v>
      </c>
    </row>
    <row r="194" spans="1:7" x14ac:dyDescent="0.3">
      <c r="A194" s="132" t="str">
        <f t="shared" ca="1" si="2"/>
        <v>No.</v>
      </c>
      <c r="B194" s="114"/>
      <c r="C194" s="113" t="s">
        <v>0</v>
      </c>
      <c r="D194" s="113" t="s">
        <v>62</v>
      </c>
      <c r="E194" s="183" t="s">
        <v>62</v>
      </c>
      <c r="F194" s="183" t="s">
        <v>1379</v>
      </c>
      <c r="G194" s="134" t="s">
        <v>984</v>
      </c>
    </row>
    <row r="195" spans="1:7" x14ac:dyDescent="0.3">
      <c r="A195" s="132" t="str">
        <f t="shared" ca="1" si="2"/>
        <v>Facteur clé</v>
      </c>
      <c r="B195" s="114"/>
      <c r="C195" s="113" t="s">
        <v>146</v>
      </c>
      <c r="D195" s="115" t="s">
        <v>373</v>
      </c>
      <c r="E195" s="183" t="s">
        <v>1560</v>
      </c>
      <c r="F195" s="183" t="s">
        <v>1561</v>
      </c>
      <c r="G195" s="134" t="s">
        <v>984</v>
      </c>
    </row>
    <row r="196" spans="1:7" x14ac:dyDescent="0.3">
      <c r="A196" s="132" t="str">
        <f t="shared" ca="1" si="2"/>
        <v>Remarques</v>
      </c>
      <c r="B196" s="114"/>
      <c r="C196" s="113" t="s">
        <v>43</v>
      </c>
      <c r="D196" s="113" t="s">
        <v>60</v>
      </c>
      <c r="E196" s="183" t="s">
        <v>1446</v>
      </c>
      <c r="F196" s="183" t="s">
        <v>1447</v>
      </c>
      <c r="G196" s="134" t="s">
        <v>984</v>
      </c>
    </row>
    <row r="197" spans="1:7" x14ac:dyDescent="0.3">
      <c r="A197" s="132" t="str">
        <f t="shared" ca="1" si="2"/>
        <v>Produit, assortiment</v>
      </c>
      <c r="B197" s="114"/>
      <c r="C197" s="113" t="s">
        <v>147</v>
      </c>
      <c r="D197" s="115" t="s">
        <v>374</v>
      </c>
      <c r="E197" s="183" t="s">
        <v>1562</v>
      </c>
      <c r="F197" s="183" t="s">
        <v>1563</v>
      </c>
      <c r="G197" s="134" t="s">
        <v>984</v>
      </c>
    </row>
    <row r="198" spans="1:7" x14ac:dyDescent="0.3">
      <c r="A198" s="132" t="str">
        <f t="shared" ca="1" si="2"/>
        <v>Prix, conditions</v>
      </c>
      <c r="B198" s="114"/>
      <c r="C198" s="113" t="s">
        <v>148</v>
      </c>
      <c r="D198" s="115" t="s">
        <v>183</v>
      </c>
      <c r="E198" s="183" t="s">
        <v>1564</v>
      </c>
      <c r="F198" s="183" t="s">
        <v>1565</v>
      </c>
      <c r="G198" s="134" t="s">
        <v>984</v>
      </c>
    </row>
    <row r="199" spans="1:7" ht="28.8" x14ac:dyDescent="0.3">
      <c r="A199" s="132" t="str">
        <f t="shared" ref="A199:A262" ca="1" si="3">OFFSET($C199,0,$Z$5-1)</f>
        <v>Part du marché, croissance, structure</v>
      </c>
      <c r="B199" s="114"/>
      <c r="C199" s="113" t="s">
        <v>170</v>
      </c>
      <c r="D199" s="115" t="s">
        <v>375</v>
      </c>
      <c r="E199" s="183" t="s">
        <v>1566</v>
      </c>
      <c r="F199" s="183" t="s">
        <v>1567</v>
      </c>
      <c r="G199" s="134" t="s">
        <v>984</v>
      </c>
    </row>
    <row r="200" spans="1:7" x14ac:dyDescent="0.3">
      <c r="A200" s="132" t="str">
        <f t="shared" ca="1" si="3"/>
        <v>Nom de marque, image de marque</v>
      </c>
      <c r="B200" s="114"/>
      <c r="C200" s="113" t="s">
        <v>171</v>
      </c>
      <c r="D200" s="113" t="s">
        <v>184</v>
      </c>
      <c r="E200" s="183" t="s">
        <v>1568</v>
      </c>
      <c r="F200" s="183" t="s">
        <v>1569</v>
      </c>
      <c r="G200" s="134" t="s">
        <v>984</v>
      </c>
    </row>
    <row r="201" spans="1:7" x14ac:dyDescent="0.3">
      <c r="A201" s="132" t="str">
        <f t="shared" ca="1" si="3"/>
        <v>Organisation de la distribution</v>
      </c>
      <c r="B201" s="114"/>
      <c r="C201" s="113" t="s">
        <v>173</v>
      </c>
      <c r="D201" s="113" t="s">
        <v>186</v>
      </c>
      <c r="E201" s="183" t="s">
        <v>1570</v>
      </c>
      <c r="F201" s="183" t="s">
        <v>1571</v>
      </c>
      <c r="G201" s="134" t="s">
        <v>984</v>
      </c>
    </row>
    <row r="202" spans="1:7" x14ac:dyDescent="0.3">
      <c r="A202" s="132" t="str">
        <f t="shared" ca="1" si="3"/>
        <v>Service clients</v>
      </c>
      <c r="B202" s="114"/>
      <c r="C202" s="113" t="s">
        <v>149</v>
      </c>
      <c r="D202" s="113" t="s">
        <v>185</v>
      </c>
      <c r="E202" s="183" t="s">
        <v>1510</v>
      </c>
      <c r="F202" s="183" t="s">
        <v>1572</v>
      </c>
      <c r="G202" s="134" t="s">
        <v>984</v>
      </c>
    </row>
    <row r="203" spans="1:7" ht="28.8" x14ac:dyDescent="0.3">
      <c r="A203" s="132" t="str">
        <f t="shared" ca="1" si="3"/>
        <v>Délais de livraison, respect des délais, fiabilité</v>
      </c>
      <c r="B203" s="114"/>
      <c r="C203" s="113" t="s">
        <v>172</v>
      </c>
      <c r="D203" s="115" t="s">
        <v>376</v>
      </c>
      <c r="E203" s="183" t="s">
        <v>1573</v>
      </c>
      <c r="F203" s="183" t="s">
        <v>1574</v>
      </c>
      <c r="G203" s="134" t="s">
        <v>984</v>
      </c>
    </row>
    <row r="204" spans="1:7" x14ac:dyDescent="0.3">
      <c r="A204" s="132" t="str">
        <f t="shared" ca="1" si="3"/>
        <v>Qualité</v>
      </c>
      <c r="B204" s="114"/>
      <c r="C204" s="113" t="s">
        <v>44</v>
      </c>
      <c r="D204" s="113" t="s">
        <v>59</v>
      </c>
      <c r="E204" s="183" t="s">
        <v>1575</v>
      </c>
      <c r="F204" s="183" t="s">
        <v>1576</v>
      </c>
      <c r="G204" s="134" t="s">
        <v>984</v>
      </c>
    </row>
    <row r="205" spans="1:7" x14ac:dyDescent="0.3">
      <c r="A205" s="132" t="str">
        <f t="shared" ca="1" si="3"/>
        <v>Niveau de coût</v>
      </c>
      <c r="B205" s="114"/>
      <c r="C205" s="113" t="s">
        <v>150</v>
      </c>
      <c r="D205" s="113" t="s">
        <v>187</v>
      </c>
      <c r="E205" s="183" t="s">
        <v>1577</v>
      </c>
      <c r="F205" s="183" t="s">
        <v>1578</v>
      </c>
      <c r="G205" s="134" t="s">
        <v>984</v>
      </c>
    </row>
    <row r="206" spans="1:7" x14ac:dyDescent="0.3">
      <c r="A206" s="132" t="str">
        <f t="shared" ca="1" si="3"/>
        <v>Modernité de l'équipement</v>
      </c>
      <c r="B206" s="114"/>
      <c r="C206" s="113" t="s">
        <v>151</v>
      </c>
      <c r="D206" s="113" t="s">
        <v>188</v>
      </c>
      <c r="E206" s="183" t="s">
        <v>1579</v>
      </c>
      <c r="F206" s="183" t="s">
        <v>1580</v>
      </c>
      <c r="G206" s="134" t="s">
        <v>984</v>
      </c>
    </row>
    <row r="207" spans="1:7" x14ac:dyDescent="0.3">
      <c r="A207" s="132" t="str">
        <f t="shared" ca="1" si="3"/>
        <v>Productivité</v>
      </c>
      <c r="B207" s="114"/>
      <c r="C207" s="113" t="s">
        <v>152</v>
      </c>
      <c r="D207" s="113" t="s">
        <v>189</v>
      </c>
      <c r="E207" s="183" t="s">
        <v>1581</v>
      </c>
      <c r="F207" s="183" t="s">
        <v>1582</v>
      </c>
      <c r="G207" s="134" t="s">
        <v>984</v>
      </c>
    </row>
    <row r="208" spans="1:7" ht="28.8" x14ac:dyDescent="0.3">
      <c r="A208" s="132" t="str">
        <f t="shared" ca="1" si="3"/>
        <v>Pollution, consommation d'énergie</v>
      </c>
      <c r="B208" s="114"/>
      <c r="C208" s="113" t="s">
        <v>169</v>
      </c>
      <c r="D208" s="113" t="s">
        <v>377</v>
      </c>
      <c r="E208" s="183" t="s">
        <v>1583</v>
      </c>
      <c r="F208" s="183" t="s">
        <v>1584</v>
      </c>
      <c r="G208" s="134" t="s">
        <v>984</v>
      </c>
    </row>
    <row r="209" spans="1:7" x14ac:dyDescent="0.3">
      <c r="A209" s="132" t="str">
        <f t="shared" ca="1" si="3"/>
        <v>Emplacement, logistique</v>
      </c>
      <c r="B209" s="114"/>
      <c r="C209" s="113" t="s">
        <v>153</v>
      </c>
      <c r="D209" s="113" t="s">
        <v>378</v>
      </c>
      <c r="E209" s="183" t="s">
        <v>1585</v>
      </c>
      <c r="F209" s="183" t="s">
        <v>1586</v>
      </c>
      <c r="G209" s="134" t="s">
        <v>984</v>
      </c>
    </row>
    <row r="210" spans="1:7" x14ac:dyDescent="0.3">
      <c r="A210" s="132" t="str">
        <f t="shared" ca="1" si="3"/>
        <v>Pénuries d'approvisionnement</v>
      </c>
      <c r="B210" s="114"/>
      <c r="C210" s="113" t="s">
        <v>154</v>
      </c>
      <c r="D210" s="113" t="s">
        <v>379</v>
      </c>
      <c r="E210" s="183" t="s">
        <v>1587</v>
      </c>
      <c r="F210" s="183" t="s">
        <v>1588</v>
      </c>
      <c r="G210" s="134" t="s">
        <v>984</v>
      </c>
    </row>
    <row r="211" spans="1:7" x14ac:dyDescent="0.3">
      <c r="A211" s="132" t="str">
        <f t="shared" ca="1" si="3"/>
        <v>Dépendance des prix</v>
      </c>
      <c r="B211" s="114"/>
      <c r="C211" s="113" t="s">
        <v>156</v>
      </c>
      <c r="D211" s="113" t="s">
        <v>190</v>
      </c>
      <c r="E211" s="183" t="s">
        <v>1589</v>
      </c>
      <c r="F211" s="183" t="s">
        <v>1590</v>
      </c>
      <c r="G211" s="134" t="s">
        <v>984</v>
      </c>
    </row>
    <row r="212" spans="1:7" x14ac:dyDescent="0.3">
      <c r="A212" s="132" t="str">
        <f t="shared" ca="1" si="3"/>
        <v>Dépendance du taux de change</v>
      </c>
      <c r="B212" s="114"/>
      <c r="C212" s="113" t="s">
        <v>182</v>
      </c>
      <c r="D212" s="115" t="s">
        <v>380</v>
      </c>
      <c r="E212" s="183" t="s">
        <v>1591</v>
      </c>
      <c r="F212" s="183" t="s">
        <v>1592</v>
      </c>
      <c r="G212" s="134" t="s">
        <v>984</v>
      </c>
    </row>
    <row r="213" spans="1:7" x14ac:dyDescent="0.3">
      <c r="A213" s="132" t="str">
        <f t="shared" ca="1" si="3"/>
        <v>Qualité des fournisseurs</v>
      </c>
      <c r="B213" s="114"/>
      <c r="C213" s="113" t="s">
        <v>155</v>
      </c>
      <c r="D213" s="113" t="s">
        <v>191</v>
      </c>
      <c r="E213" s="183" t="s">
        <v>1593</v>
      </c>
      <c r="F213" s="183" t="s">
        <v>1594</v>
      </c>
      <c r="G213" s="134" t="s">
        <v>984</v>
      </c>
    </row>
    <row r="214" spans="1:7" x14ac:dyDescent="0.3">
      <c r="A214" s="132" t="str">
        <f t="shared" ca="1" si="3"/>
        <v>Innovation, brevets</v>
      </c>
      <c r="B214" s="114"/>
      <c r="C214" s="113" t="s">
        <v>193</v>
      </c>
      <c r="D214" s="113" t="s">
        <v>192</v>
      </c>
      <c r="E214" s="183" t="s">
        <v>1595</v>
      </c>
      <c r="F214" s="183" t="s">
        <v>1596</v>
      </c>
      <c r="G214" s="134" t="s">
        <v>984</v>
      </c>
    </row>
    <row r="215" spans="1:7" x14ac:dyDescent="0.3">
      <c r="A215" s="132" t="str">
        <f t="shared" ca="1" si="3"/>
        <v>Savoir-faire</v>
      </c>
      <c r="B215" s="114"/>
      <c r="C215" s="113" t="s">
        <v>195</v>
      </c>
      <c r="D215" s="113" t="s">
        <v>194</v>
      </c>
      <c r="E215" s="183" t="s">
        <v>1597</v>
      </c>
      <c r="F215" s="183" t="s">
        <v>195</v>
      </c>
      <c r="G215" s="134" t="s">
        <v>984</v>
      </c>
    </row>
    <row r="216" spans="1:7" x14ac:dyDescent="0.3">
      <c r="A216" s="132" t="str">
        <f t="shared" ca="1" si="3"/>
        <v>Équipement</v>
      </c>
      <c r="B216" s="114"/>
      <c r="C216" s="113" t="s">
        <v>159</v>
      </c>
      <c r="D216" s="113" t="s">
        <v>196</v>
      </c>
      <c r="E216" s="183" t="s">
        <v>1598</v>
      </c>
      <c r="F216" s="155" t="s">
        <v>1599</v>
      </c>
      <c r="G216" s="134" t="s">
        <v>984</v>
      </c>
    </row>
    <row r="217" spans="1:7" ht="28.8" x14ac:dyDescent="0.3">
      <c r="A217" s="132" t="str">
        <f t="shared" ca="1" si="3"/>
        <v>Motivation et engagement des collab.</v>
      </c>
      <c r="B217" s="114"/>
      <c r="C217" s="113" t="s">
        <v>174</v>
      </c>
      <c r="D217" s="113" t="s">
        <v>197</v>
      </c>
      <c r="E217" s="183" t="s">
        <v>1600</v>
      </c>
      <c r="F217" s="183" t="s">
        <v>1601</v>
      </c>
      <c r="G217" s="134" t="s">
        <v>984</v>
      </c>
    </row>
    <row r="218" spans="1:7" x14ac:dyDescent="0.3">
      <c r="A218" s="132" t="str">
        <f t="shared" ca="1" si="3"/>
        <v>Outils de gestion, management</v>
      </c>
      <c r="B218" s="114"/>
      <c r="C218" s="113" t="s">
        <v>175</v>
      </c>
      <c r="D218" s="113" t="s">
        <v>198</v>
      </c>
      <c r="E218" s="183" t="s">
        <v>1602</v>
      </c>
      <c r="F218" s="183" t="s">
        <v>1603</v>
      </c>
      <c r="G218" s="134" t="s">
        <v>984</v>
      </c>
    </row>
    <row r="219" spans="1:7" x14ac:dyDescent="0.3">
      <c r="A219" s="132" t="str">
        <f t="shared" ca="1" si="3"/>
        <v>Organisation "lean" et flexible</v>
      </c>
      <c r="B219" s="114"/>
      <c r="C219" s="113" t="s">
        <v>161</v>
      </c>
      <c r="D219" s="115" t="s">
        <v>381</v>
      </c>
      <c r="E219" s="183" t="s">
        <v>1604</v>
      </c>
      <c r="F219" s="183" t="s">
        <v>1605</v>
      </c>
      <c r="G219" s="134" t="s">
        <v>984</v>
      </c>
    </row>
    <row r="220" spans="1:7" x14ac:dyDescent="0.3">
      <c r="A220" s="132" t="str">
        <f t="shared" ca="1" si="3"/>
        <v>Formation, qualification des collab.</v>
      </c>
      <c r="B220" s="114"/>
      <c r="C220" s="113" t="s">
        <v>176</v>
      </c>
      <c r="D220" s="113" t="s">
        <v>199</v>
      </c>
      <c r="E220" s="183" t="s">
        <v>1606</v>
      </c>
      <c r="F220" s="183" t="s">
        <v>1607</v>
      </c>
      <c r="G220" s="134" t="s">
        <v>984</v>
      </c>
    </row>
    <row r="221" spans="1:7" x14ac:dyDescent="0.3">
      <c r="A221" s="132" t="str">
        <f t="shared" ca="1" si="3"/>
        <v>Pyramide des âges</v>
      </c>
      <c r="B221" s="114"/>
      <c r="C221" s="115" t="s">
        <v>384</v>
      </c>
      <c r="D221" s="113" t="s">
        <v>382</v>
      </c>
      <c r="E221" s="155" t="s">
        <v>1608</v>
      </c>
      <c r="F221" s="155" t="s">
        <v>1609</v>
      </c>
      <c r="G221" s="134" t="s">
        <v>984</v>
      </c>
    </row>
    <row r="222" spans="1:7" ht="28.8" x14ac:dyDescent="0.3">
      <c r="A222" s="132" t="str">
        <f t="shared" ca="1" si="3"/>
        <v>Taux de fluctuation, absentéisme</v>
      </c>
      <c r="B222" s="114"/>
      <c r="C222" s="113" t="s">
        <v>162</v>
      </c>
      <c r="D222" s="113" t="s">
        <v>383</v>
      </c>
      <c r="E222" s="183" t="s">
        <v>1610</v>
      </c>
      <c r="F222" s="183" t="s">
        <v>1611</v>
      </c>
      <c r="G222" s="134" t="s">
        <v>984</v>
      </c>
    </row>
    <row r="223" spans="1:7" x14ac:dyDescent="0.3">
      <c r="A223" s="132" t="str">
        <f t="shared" ca="1" si="3"/>
        <v>Solidité financière, liquidité</v>
      </c>
      <c r="B223" s="114"/>
      <c r="C223" s="113" t="s">
        <v>164</v>
      </c>
      <c r="D223" s="113" t="s">
        <v>200</v>
      </c>
      <c r="E223" s="183" t="s">
        <v>1612</v>
      </c>
      <c r="F223" s="183" t="s">
        <v>1613</v>
      </c>
      <c r="G223" s="134" t="s">
        <v>984</v>
      </c>
    </row>
    <row r="224" spans="1:7" x14ac:dyDescent="0.3">
      <c r="A224" s="132" t="str">
        <f t="shared" ca="1" si="3"/>
        <v>Emplacement, espaces à disposition</v>
      </c>
      <c r="B224" s="114"/>
      <c r="C224" s="113" t="s">
        <v>165</v>
      </c>
      <c r="D224" s="115" t="s">
        <v>385</v>
      </c>
      <c r="E224" s="183" t="s">
        <v>1614</v>
      </c>
      <c r="F224" s="183" t="s">
        <v>1615</v>
      </c>
      <c r="G224" s="134" t="s">
        <v>984</v>
      </c>
    </row>
    <row r="225" spans="1:10" x14ac:dyDescent="0.3">
      <c r="A225" s="132" t="str">
        <f t="shared" ca="1" si="3"/>
        <v>Controlling</v>
      </c>
      <c r="B225" s="114"/>
      <c r="C225" s="113" t="s">
        <v>166</v>
      </c>
      <c r="D225" s="113" t="s">
        <v>166</v>
      </c>
      <c r="E225" s="183" t="s">
        <v>166</v>
      </c>
      <c r="F225" s="183" t="s">
        <v>166</v>
      </c>
      <c r="G225" s="134" t="s">
        <v>984</v>
      </c>
    </row>
    <row r="226" spans="1:10" x14ac:dyDescent="0.3">
      <c r="A226" s="132" t="str">
        <f t="shared" ca="1" si="3"/>
        <v>Processus de décision</v>
      </c>
      <c r="B226" s="114"/>
      <c r="C226" s="113" t="s">
        <v>167</v>
      </c>
      <c r="D226" s="113" t="s">
        <v>201</v>
      </c>
      <c r="E226" s="183" t="s">
        <v>1616</v>
      </c>
      <c r="F226" s="183" t="s">
        <v>1617</v>
      </c>
      <c r="G226" s="134" t="s">
        <v>984</v>
      </c>
    </row>
    <row r="227" spans="1:10" x14ac:dyDescent="0.3">
      <c r="A227" s="132" t="str">
        <f t="shared" ca="1" si="3"/>
        <v>Distribution</v>
      </c>
      <c r="B227" s="114"/>
      <c r="C227" s="113" t="s">
        <v>157</v>
      </c>
      <c r="D227" s="113" t="s">
        <v>203</v>
      </c>
      <c r="E227" s="183" t="s">
        <v>203</v>
      </c>
      <c r="F227" s="183" t="s">
        <v>1618</v>
      </c>
      <c r="G227" s="134" t="s">
        <v>984</v>
      </c>
    </row>
    <row r="228" spans="1:10" x14ac:dyDescent="0.3">
      <c r="A228" s="132" t="str">
        <f t="shared" ca="1" si="3"/>
        <v>Production</v>
      </c>
      <c r="B228" s="114"/>
      <c r="C228" s="113" t="s">
        <v>29</v>
      </c>
      <c r="D228" s="113" t="s">
        <v>204</v>
      </c>
      <c r="E228" s="183" t="s">
        <v>204</v>
      </c>
      <c r="F228" s="183" t="s">
        <v>1619</v>
      </c>
      <c r="G228" s="134" t="s">
        <v>984</v>
      </c>
    </row>
    <row r="229" spans="1:10" x14ac:dyDescent="0.3">
      <c r="A229" s="132" t="str">
        <f t="shared" ca="1" si="3"/>
        <v>Approvisionne.</v>
      </c>
      <c r="B229" s="114"/>
      <c r="C229" s="113" t="s">
        <v>158</v>
      </c>
      <c r="D229" s="113" t="s">
        <v>207</v>
      </c>
      <c r="E229" s="183" t="s">
        <v>1620</v>
      </c>
      <c r="F229" s="183" t="s">
        <v>1621</v>
      </c>
      <c r="G229" s="134" t="s">
        <v>984</v>
      </c>
    </row>
    <row r="230" spans="1:10" x14ac:dyDescent="0.3">
      <c r="A230" s="132" t="str">
        <f t="shared" ca="1" si="3"/>
        <v>R &amp; D</v>
      </c>
      <c r="B230" s="114"/>
      <c r="C230" s="113" t="s">
        <v>160</v>
      </c>
      <c r="D230" s="113" t="s">
        <v>202</v>
      </c>
      <c r="E230" s="183" t="s">
        <v>202</v>
      </c>
      <c r="F230" s="183" t="s">
        <v>202</v>
      </c>
      <c r="G230" s="134" t="s">
        <v>984</v>
      </c>
    </row>
    <row r="231" spans="1:10" x14ac:dyDescent="0.3">
      <c r="A231" s="132" t="str">
        <f t="shared" ca="1" si="3"/>
        <v>Personnel</v>
      </c>
      <c r="B231" s="114"/>
      <c r="C231" s="113" t="s">
        <v>163</v>
      </c>
      <c r="D231" s="113" t="s">
        <v>205</v>
      </c>
      <c r="E231" s="183" t="s">
        <v>205</v>
      </c>
      <c r="F231" s="183" t="s">
        <v>1622</v>
      </c>
      <c r="G231" s="134" t="s">
        <v>984</v>
      </c>
    </row>
    <row r="232" spans="1:10" x14ac:dyDescent="0.3">
      <c r="A232" s="140" t="str">
        <f t="shared" ca="1" si="3"/>
        <v>Administration</v>
      </c>
      <c r="B232" s="114"/>
      <c r="C232" s="142" t="s">
        <v>168</v>
      </c>
      <c r="D232" s="142" t="s">
        <v>206</v>
      </c>
      <c r="E232" s="183" t="s">
        <v>206</v>
      </c>
      <c r="F232" s="183" t="s">
        <v>1623</v>
      </c>
      <c r="G232" s="143" t="s">
        <v>984</v>
      </c>
    </row>
    <row r="233" spans="1:10" s="13" customFormat="1" x14ac:dyDescent="0.3">
      <c r="A233" s="150" t="str">
        <f t="shared" ca="1" si="3"/>
        <v>C H I F F R E S   C L É</v>
      </c>
      <c r="B233" s="126"/>
      <c r="C233" s="125" t="s">
        <v>507</v>
      </c>
      <c r="D233" s="125" t="s">
        <v>508</v>
      </c>
      <c r="E233" s="182" t="s">
        <v>1624</v>
      </c>
      <c r="F233" s="182" t="s">
        <v>1625</v>
      </c>
      <c r="G233" s="128" t="s">
        <v>984</v>
      </c>
      <c r="J233" s="108"/>
    </row>
    <row r="234" spans="1:10" x14ac:dyDescent="0.3">
      <c r="A234" s="129" t="str">
        <f t="shared" ca="1" si="3"/>
        <v>Chiffres clé externes</v>
      </c>
      <c r="B234" s="114"/>
      <c r="C234" s="130" t="s">
        <v>35</v>
      </c>
      <c r="D234" s="130" t="s">
        <v>115</v>
      </c>
      <c r="E234" s="183" t="s">
        <v>1626</v>
      </c>
      <c r="F234" s="183" t="s">
        <v>1627</v>
      </c>
      <c r="G234" s="131" t="s">
        <v>984</v>
      </c>
    </row>
    <row r="235" spans="1:10" x14ac:dyDescent="0.3">
      <c r="A235" s="132" t="str">
        <f t="shared" ca="1" si="3"/>
        <v>Chiffres clé internes</v>
      </c>
      <c r="B235" s="114"/>
      <c r="C235" s="113" t="s">
        <v>32</v>
      </c>
      <c r="D235" s="113" t="s">
        <v>110</v>
      </c>
      <c r="E235" s="183" t="s">
        <v>1628</v>
      </c>
      <c r="F235" s="183" t="s">
        <v>1629</v>
      </c>
      <c r="G235" s="134" t="s">
        <v>984</v>
      </c>
    </row>
    <row r="236" spans="1:10" x14ac:dyDescent="0.3">
      <c r="A236" s="132" t="str">
        <f t="shared" ca="1" si="3"/>
        <v>No.</v>
      </c>
      <c r="B236" s="114"/>
      <c r="C236" s="113" t="s">
        <v>0</v>
      </c>
      <c r="D236" s="113" t="s">
        <v>62</v>
      </c>
      <c r="E236" s="183" t="s">
        <v>62</v>
      </c>
      <c r="F236" s="183" t="s">
        <v>1379</v>
      </c>
      <c r="G236" s="134" t="s">
        <v>984</v>
      </c>
    </row>
    <row r="237" spans="1:10" x14ac:dyDescent="0.3">
      <c r="A237" s="132" t="str">
        <f t="shared" ca="1" si="3"/>
        <v>Chiffre clé</v>
      </c>
      <c r="B237" s="114"/>
      <c r="C237" s="113" t="s">
        <v>22</v>
      </c>
      <c r="D237" s="113" t="s">
        <v>111</v>
      </c>
      <c r="E237" s="183" t="s">
        <v>1630</v>
      </c>
      <c r="F237" s="183" t="s">
        <v>1631</v>
      </c>
      <c r="G237" s="134" t="s">
        <v>984</v>
      </c>
    </row>
    <row r="238" spans="1:10" x14ac:dyDescent="0.3">
      <c r="A238" s="132" t="str">
        <f t="shared" ca="1" si="3"/>
        <v>Explications</v>
      </c>
      <c r="B238" s="114"/>
      <c r="C238" s="113" t="s">
        <v>33</v>
      </c>
      <c r="D238" s="113" t="s">
        <v>112</v>
      </c>
      <c r="E238" s="183" t="s">
        <v>1632</v>
      </c>
      <c r="F238" s="183" t="s">
        <v>1633</v>
      </c>
      <c r="G238" s="134" t="s">
        <v>984</v>
      </c>
    </row>
    <row r="239" spans="1:10" x14ac:dyDescent="0.3">
      <c r="A239" s="132" t="str">
        <f t="shared" ca="1" si="3"/>
        <v>Influence sur le dével.</v>
      </c>
      <c r="B239" s="114"/>
      <c r="C239" s="113" t="s">
        <v>4</v>
      </c>
      <c r="D239" s="113" t="s">
        <v>114</v>
      </c>
      <c r="E239" s="183" t="s">
        <v>1434</v>
      </c>
      <c r="F239" s="183" t="s">
        <v>1634</v>
      </c>
      <c r="G239" s="134" t="s">
        <v>984</v>
      </c>
    </row>
    <row r="240" spans="1:10" ht="28.8" x14ac:dyDescent="0.3">
      <c r="A240" s="132" t="str">
        <f t="shared" ca="1" si="3"/>
        <v>Ten-
dance</v>
      </c>
      <c r="B240" s="114"/>
      <c r="C240" s="113" t="s">
        <v>10</v>
      </c>
      <c r="D240" s="113" t="s">
        <v>364</v>
      </c>
      <c r="E240" s="183" t="s">
        <v>10</v>
      </c>
      <c r="F240" s="183" t="s">
        <v>1406</v>
      </c>
      <c r="G240" s="134" t="s">
        <v>984</v>
      </c>
    </row>
    <row r="241" spans="1:10" x14ac:dyDescent="0.3">
      <c r="A241" s="132" t="str">
        <f t="shared" ca="1" si="3"/>
        <v>Avantages - désavantages</v>
      </c>
      <c r="B241" s="114"/>
      <c r="C241" s="113" t="s">
        <v>34</v>
      </c>
      <c r="D241" s="113" t="s">
        <v>386</v>
      </c>
      <c r="E241" s="183" t="s">
        <v>1635</v>
      </c>
      <c r="F241" s="183" t="s">
        <v>1636</v>
      </c>
      <c r="G241" s="134" t="s">
        <v>984</v>
      </c>
    </row>
    <row r="242" spans="1:10" x14ac:dyDescent="0.3">
      <c r="A242" s="140" t="str">
        <f t="shared" ca="1" si="3"/>
        <v>Source</v>
      </c>
      <c r="B242" s="114"/>
      <c r="C242" s="142" t="s">
        <v>109</v>
      </c>
      <c r="D242" s="142" t="s">
        <v>113</v>
      </c>
      <c r="E242" s="183" t="s">
        <v>113</v>
      </c>
      <c r="F242" s="183" t="s">
        <v>1637</v>
      </c>
      <c r="G242" s="143" t="s">
        <v>984</v>
      </c>
    </row>
    <row r="243" spans="1:10" s="13" customFormat="1" x14ac:dyDescent="0.3">
      <c r="A243" s="150" t="str">
        <f t="shared" ca="1" si="3"/>
        <v>T E N D A N C E S   D E   D É V E L O P P E M E N T</v>
      </c>
      <c r="B243" s="126"/>
      <c r="C243" s="125" t="s">
        <v>509</v>
      </c>
      <c r="D243" s="125" t="s">
        <v>510</v>
      </c>
      <c r="E243" s="192" t="s">
        <v>2133</v>
      </c>
      <c r="F243" s="192" t="s">
        <v>2134</v>
      </c>
      <c r="G243" s="128" t="s">
        <v>984</v>
      </c>
      <c r="J243" s="108"/>
    </row>
    <row r="244" spans="1:10" x14ac:dyDescent="0.3">
      <c r="A244" s="129" t="str">
        <f t="shared" ca="1" si="3"/>
        <v>Politique</v>
      </c>
      <c r="B244" s="114"/>
      <c r="C244" s="130" t="s">
        <v>267</v>
      </c>
      <c r="D244" s="130" t="s">
        <v>272</v>
      </c>
      <c r="E244" s="193" t="s">
        <v>2135</v>
      </c>
      <c r="F244" s="155" t="s">
        <v>2136</v>
      </c>
      <c r="G244" s="131" t="s">
        <v>984</v>
      </c>
    </row>
    <row r="245" spans="1:10" x14ac:dyDescent="0.3">
      <c r="A245" s="132" t="str">
        <f t="shared" ca="1" si="3"/>
        <v>Économique</v>
      </c>
      <c r="B245" s="114"/>
      <c r="C245" s="113" t="s">
        <v>268</v>
      </c>
      <c r="D245" s="113" t="s">
        <v>273</v>
      </c>
      <c r="E245" s="168" t="s">
        <v>2137</v>
      </c>
      <c r="F245" s="155" t="s">
        <v>2138</v>
      </c>
      <c r="G245" s="134" t="s">
        <v>984</v>
      </c>
    </row>
    <row r="246" spans="1:10" x14ac:dyDescent="0.3">
      <c r="A246" s="132" t="str">
        <f t="shared" ca="1" si="3"/>
        <v>Sociologique</v>
      </c>
      <c r="B246" s="114"/>
      <c r="C246" s="113" t="s">
        <v>269</v>
      </c>
      <c r="D246" s="113" t="s">
        <v>274</v>
      </c>
      <c r="E246" s="168" t="s">
        <v>2139</v>
      </c>
      <c r="F246" s="155" t="s">
        <v>2140</v>
      </c>
      <c r="G246" s="134" t="s">
        <v>984</v>
      </c>
    </row>
    <row r="247" spans="1:10" x14ac:dyDescent="0.3">
      <c r="A247" s="132" t="str">
        <f t="shared" ca="1" si="3"/>
        <v>Technologique</v>
      </c>
      <c r="B247" s="114"/>
      <c r="C247" s="113" t="s">
        <v>270</v>
      </c>
      <c r="D247" s="113" t="s">
        <v>275</v>
      </c>
      <c r="E247" s="155" t="s">
        <v>2141</v>
      </c>
      <c r="F247" s="155" t="s">
        <v>2142</v>
      </c>
      <c r="G247" s="134" t="s">
        <v>984</v>
      </c>
    </row>
    <row r="248" spans="1:10" x14ac:dyDescent="0.3">
      <c r="A248" s="132" t="str">
        <f t="shared" ca="1" si="3"/>
        <v>Légal</v>
      </c>
      <c r="B248" s="114"/>
      <c r="C248" s="113" t="s">
        <v>271</v>
      </c>
      <c r="D248" s="113" t="s">
        <v>276</v>
      </c>
      <c r="E248" s="155" t="s">
        <v>2143</v>
      </c>
      <c r="F248" s="155" t="s">
        <v>2144</v>
      </c>
      <c r="G248" s="134" t="s">
        <v>984</v>
      </c>
    </row>
    <row r="249" spans="1:10" x14ac:dyDescent="0.3">
      <c r="A249" s="132" t="str">
        <f t="shared" ca="1" si="3"/>
        <v>Écologique</v>
      </c>
      <c r="B249" s="114"/>
      <c r="C249" s="115" t="s">
        <v>278</v>
      </c>
      <c r="D249" s="113" t="s">
        <v>277</v>
      </c>
      <c r="E249" s="168" t="s">
        <v>2145</v>
      </c>
      <c r="F249" s="155" t="s">
        <v>2146</v>
      </c>
      <c r="G249" s="134" t="s">
        <v>984</v>
      </c>
    </row>
    <row r="250" spans="1:10" x14ac:dyDescent="0.3">
      <c r="A250" s="132" t="str">
        <f t="shared" ca="1" si="3"/>
        <v>Tendances politiques</v>
      </c>
      <c r="B250" s="114"/>
      <c r="C250" s="113" t="s">
        <v>11</v>
      </c>
      <c r="D250" s="113" t="s">
        <v>116</v>
      </c>
      <c r="E250" s="193" t="s">
        <v>2135</v>
      </c>
      <c r="F250" s="155" t="s">
        <v>2136</v>
      </c>
      <c r="G250" s="134" t="s">
        <v>984</v>
      </c>
    </row>
    <row r="251" spans="1:10" x14ac:dyDescent="0.3">
      <c r="A251" s="132" t="str">
        <f t="shared" ca="1" si="3"/>
        <v>No.</v>
      </c>
      <c r="B251" s="114"/>
      <c r="C251" s="113" t="s">
        <v>0</v>
      </c>
      <c r="D251" s="113" t="s">
        <v>62</v>
      </c>
      <c r="E251" s="183" t="s">
        <v>62</v>
      </c>
      <c r="F251" s="183" t="s">
        <v>1379</v>
      </c>
      <c r="G251" s="134" t="s">
        <v>984</v>
      </c>
    </row>
    <row r="252" spans="1:10" x14ac:dyDescent="0.3">
      <c r="A252" s="132" t="str">
        <f t="shared" ca="1" si="3"/>
        <v>Désignation</v>
      </c>
      <c r="B252" s="114"/>
      <c r="C252" s="115" t="s">
        <v>27</v>
      </c>
      <c r="D252" s="115" t="s">
        <v>77</v>
      </c>
      <c r="E252" s="166" t="s">
        <v>1430</v>
      </c>
      <c r="F252" s="166" t="s">
        <v>1431</v>
      </c>
      <c r="G252" s="134" t="s">
        <v>984</v>
      </c>
    </row>
    <row r="253" spans="1:10" x14ac:dyDescent="0.3">
      <c r="A253" s="132" t="str">
        <f t="shared" ca="1" si="3"/>
        <v>Impact</v>
      </c>
      <c r="B253" s="114"/>
      <c r="C253" s="113" t="s">
        <v>5</v>
      </c>
      <c r="D253" s="113" t="s">
        <v>71</v>
      </c>
      <c r="E253" s="183" t="s">
        <v>1402</v>
      </c>
      <c r="F253" s="183" t="s">
        <v>1403</v>
      </c>
      <c r="G253" s="134" t="s">
        <v>984</v>
      </c>
    </row>
    <row r="254" spans="1:10" x14ac:dyDescent="0.3">
      <c r="A254" s="132" t="str">
        <f t="shared" ca="1" si="3"/>
        <v>Intensité de l'impact</v>
      </c>
      <c r="B254" s="114"/>
      <c r="C254" s="113" t="s">
        <v>117</v>
      </c>
      <c r="D254" s="115" t="s">
        <v>353</v>
      </c>
      <c r="E254" s="155" t="s">
        <v>1675</v>
      </c>
      <c r="F254" s="155" t="s">
        <v>1676</v>
      </c>
      <c r="G254" s="134" t="s">
        <v>984</v>
      </c>
    </row>
    <row r="255" spans="1:10" ht="28.8" x14ac:dyDescent="0.3">
      <c r="A255" s="132" t="str">
        <f t="shared" ca="1" si="3"/>
        <v>Ten-
dance</v>
      </c>
      <c r="B255" s="114"/>
      <c r="C255" s="113" t="s">
        <v>10</v>
      </c>
      <c r="D255" s="113" t="s">
        <v>364</v>
      </c>
      <c r="E255" s="183" t="s">
        <v>10</v>
      </c>
      <c r="F255" s="183" t="s">
        <v>1406</v>
      </c>
      <c r="G255" s="134" t="s">
        <v>984</v>
      </c>
    </row>
    <row r="256" spans="1:10" x14ac:dyDescent="0.3">
      <c r="A256" s="132" t="str">
        <f t="shared" ca="1" si="3"/>
        <v>Mesures possibles</v>
      </c>
      <c r="B256" s="114"/>
      <c r="C256" s="113" t="s">
        <v>39</v>
      </c>
      <c r="D256" s="113" t="s">
        <v>68</v>
      </c>
      <c r="E256" s="183" t="s">
        <v>1390</v>
      </c>
      <c r="F256" s="183" t="s">
        <v>1391</v>
      </c>
      <c r="G256" s="134" t="s">
        <v>984</v>
      </c>
    </row>
    <row r="257" spans="1:10" x14ac:dyDescent="0.3">
      <c r="A257" s="132" t="str">
        <f t="shared" ca="1" si="3"/>
        <v>Statut</v>
      </c>
      <c r="B257" s="114"/>
      <c r="C257" s="113" t="s">
        <v>1</v>
      </c>
      <c r="D257" s="113" t="s">
        <v>69</v>
      </c>
      <c r="E257" s="183" t="s">
        <v>1</v>
      </c>
      <c r="F257" s="183" t="s">
        <v>1392</v>
      </c>
      <c r="G257" s="134" t="s">
        <v>984</v>
      </c>
    </row>
    <row r="258" spans="1:10" x14ac:dyDescent="0.3">
      <c r="A258" s="132" t="str">
        <f t="shared" ca="1" si="3"/>
        <v>Tendances économiques</v>
      </c>
      <c r="B258" s="114"/>
      <c r="C258" s="113" t="s">
        <v>31</v>
      </c>
      <c r="D258" s="113" t="s">
        <v>118</v>
      </c>
      <c r="E258" s="168" t="s">
        <v>2137</v>
      </c>
      <c r="F258" s="155" t="s">
        <v>2138</v>
      </c>
      <c r="G258" s="134" t="s">
        <v>984</v>
      </c>
    </row>
    <row r="259" spans="1:10" x14ac:dyDescent="0.3">
      <c r="A259" s="132" t="str">
        <f t="shared" ca="1" si="3"/>
        <v>Tendances sociologiques</v>
      </c>
      <c r="B259" s="114"/>
      <c r="C259" s="113" t="s">
        <v>9</v>
      </c>
      <c r="D259" s="113" t="s">
        <v>119</v>
      </c>
      <c r="E259" s="168" t="s">
        <v>2139</v>
      </c>
      <c r="F259" s="155" t="s">
        <v>2140</v>
      </c>
      <c r="G259" s="134" t="s">
        <v>984</v>
      </c>
    </row>
    <row r="260" spans="1:10" x14ac:dyDescent="0.3">
      <c r="A260" s="132" t="str">
        <f t="shared" ca="1" si="3"/>
        <v>Tendances technologiques</v>
      </c>
      <c r="B260" s="114"/>
      <c r="C260" s="113" t="s">
        <v>8</v>
      </c>
      <c r="D260" s="113" t="s">
        <v>387</v>
      </c>
      <c r="E260" s="155" t="s">
        <v>2141</v>
      </c>
      <c r="F260" s="155" t="s">
        <v>2142</v>
      </c>
      <c r="G260" s="134" t="s">
        <v>984</v>
      </c>
    </row>
    <row r="261" spans="1:10" x14ac:dyDescent="0.3">
      <c r="A261" s="132" t="str">
        <f t="shared" ca="1" si="3"/>
        <v>Tendances légales</v>
      </c>
      <c r="B261" s="114"/>
      <c r="C261" s="113" t="s">
        <v>7</v>
      </c>
      <c r="D261" s="113" t="s">
        <v>388</v>
      </c>
      <c r="E261" s="168" t="s">
        <v>2145</v>
      </c>
      <c r="F261" s="155" t="s">
        <v>2146</v>
      </c>
      <c r="G261" s="134" t="s">
        <v>984</v>
      </c>
    </row>
    <row r="262" spans="1:10" x14ac:dyDescent="0.3">
      <c r="A262" s="140" t="str">
        <f t="shared" ca="1" si="3"/>
        <v>Tendances écologiques</v>
      </c>
      <c r="B262" s="114"/>
      <c r="C262" s="142" t="s">
        <v>6</v>
      </c>
      <c r="D262" s="142" t="s">
        <v>120</v>
      </c>
      <c r="E262" s="155" t="s">
        <v>2143</v>
      </c>
      <c r="F262" s="155" t="s">
        <v>2144</v>
      </c>
      <c r="G262" s="143" t="s">
        <v>984</v>
      </c>
    </row>
    <row r="263" spans="1:10" s="13" customFormat="1" x14ac:dyDescent="0.3">
      <c r="A263" s="150" t="str">
        <f t="shared" ref="A263:A327" ca="1" si="4">OFFSET($C263,0,$Z$5-1)</f>
        <v>S C E N A R I O S   D'A V E N I R</v>
      </c>
      <c r="B263" s="126"/>
      <c r="C263" s="125" t="s">
        <v>511</v>
      </c>
      <c r="D263" s="125" t="s">
        <v>512</v>
      </c>
      <c r="E263" s="182" t="s">
        <v>1638</v>
      </c>
      <c r="F263" s="182" t="s">
        <v>1639</v>
      </c>
      <c r="G263" s="128" t="s">
        <v>984</v>
      </c>
      <c r="J263" s="108"/>
    </row>
    <row r="264" spans="1:10" x14ac:dyDescent="0.3">
      <c r="A264" s="129" t="str">
        <f t="shared" ca="1" si="4"/>
        <v>Données empiriques</v>
      </c>
      <c r="B264" s="114"/>
      <c r="C264" s="130" t="s">
        <v>279</v>
      </c>
      <c r="D264" s="130" t="s">
        <v>284</v>
      </c>
      <c r="E264" s="183" t="s">
        <v>1640</v>
      </c>
      <c r="F264" s="183" t="s">
        <v>1641</v>
      </c>
      <c r="G264" s="131" t="s">
        <v>984</v>
      </c>
    </row>
    <row r="265" spans="1:10" x14ac:dyDescent="0.3">
      <c r="A265" s="132" t="str">
        <f t="shared" ca="1" si="4"/>
        <v>Situation actuelle</v>
      </c>
      <c r="B265" s="114"/>
      <c r="C265" s="113" t="s">
        <v>280</v>
      </c>
      <c r="D265" s="113" t="s">
        <v>285</v>
      </c>
      <c r="E265" s="183" t="s">
        <v>1642</v>
      </c>
      <c r="F265" s="183" t="s">
        <v>1643</v>
      </c>
      <c r="G265" s="134" t="s">
        <v>984</v>
      </c>
    </row>
    <row r="266" spans="1:10" x14ac:dyDescent="0.3">
      <c r="A266" s="132" t="str">
        <f t="shared" ca="1" si="4"/>
        <v>Passé</v>
      </c>
      <c r="B266" s="114"/>
      <c r="C266" s="113" t="s">
        <v>281</v>
      </c>
      <c r="D266" s="113" t="s">
        <v>286</v>
      </c>
      <c r="E266" s="183" t="s">
        <v>1644</v>
      </c>
      <c r="F266" s="183" t="s">
        <v>1645</v>
      </c>
      <c r="G266" s="134" t="s">
        <v>984</v>
      </c>
    </row>
    <row r="267" spans="1:10" x14ac:dyDescent="0.3">
      <c r="A267" s="132" t="str">
        <f t="shared" ca="1" si="4"/>
        <v>Présent</v>
      </c>
      <c r="B267" s="114"/>
      <c r="C267" s="113" t="s">
        <v>282</v>
      </c>
      <c r="D267" s="113" t="s">
        <v>287</v>
      </c>
      <c r="E267" s="183" t="s">
        <v>1646</v>
      </c>
      <c r="F267" s="183" t="s">
        <v>1647</v>
      </c>
      <c r="G267" s="134" t="s">
        <v>984</v>
      </c>
    </row>
    <row r="268" spans="1:10" x14ac:dyDescent="0.3">
      <c r="A268" s="132" t="str">
        <f t="shared" ca="1" si="4"/>
        <v>Futur</v>
      </c>
      <c r="B268" s="114"/>
      <c r="C268" s="113" t="s">
        <v>283</v>
      </c>
      <c r="D268" s="115" t="s">
        <v>389</v>
      </c>
      <c r="E268" s="183" t="s">
        <v>1648</v>
      </c>
      <c r="F268" s="183" t="s">
        <v>1649</v>
      </c>
      <c r="G268" s="134" t="s">
        <v>984</v>
      </c>
    </row>
    <row r="269" spans="1:10" x14ac:dyDescent="0.3">
      <c r="A269" s="132" t="str">
        <f t="shared" ca="1" si="4"/>
        <v>No.</v>
      </c>
      <c r="B269" s="114"/>
      <c r="C269" s="113" t="s">
        <v>0</v>
      </c>
      <c r="D269" s="113" t="s">
        <v>62</v>
      </c>
      <c r="E269" s="183" t="s">
        <v>62</v>
      </c>
      <c r="F269" s="183" t="s">
        <v>1379</v>
      </c>
      <c r="G269" s="134" t="s">
        <v>984</v>
      </c>
    </row>
    <row r="270" spans="1:10" x14ac:dyDescent="0.3">
      <c r="A270" s="132" t="str">
        <f t="shared" ca="1" si="4"/>
        <v>Scénario</v>
      </c>
      <c r="B270" s="114"/>
      <c r="C270" s="113" t="s">
        <v>19</v>
      </c>
      <c r="D270" s="115" t="s">
        <v>390</v>
      </c>
      <c r="E270" s="183" t="s">
        <v>1650</v>
      </c>
      <c r="F270" s="183" t="s">
        <v>1650</v>
      </c>
      <c r="G270" s="134" t="s">
        <v>984</v>
      </c>
    </row>
    <row r="271" spans="1:10" x14ac:dyDescent="0.3">
      <c r="A271" s="132" t="str">
        <f t="shared" ca="1" si="4"/>
        <v>Chances principales</v>
      </c>
      <c r="B271" s="114"/>
      <c r="C271" s="113" t="s">
        <v>18</v>
      </c>
      <c r="D271" s="113" t="s">
        <v>107</v>
      </c>
      <c r="E271" s="183" t="s">
        <v>1651</v>
      </c>
      <c r="F271" s="183" t="s">
        <v>1652</v>
      </c>
      <c r="G271" s="134" t="s">
        <v>984</v>
      </c>
    </row>
    <row r="272" spans="1:10" x14ac:dyDescent="0.3">
      <c r="A272" s="132" t="str">
        <f t="shared" ca="1" si="4"/>
        <v>Dangers principaux</v>
      </c>
      <c r="B272" s="114"/>
      <c r="C272" s="113" t="s">
        <v>17</v>
      </c>
      <c r="D272" s="113" t="s">
        <v>108</v>
      </c>
      <c r="E272" s="183" t="s">
        <v>1538</v>
      </c>
      <c r="F272" s="183" t="s">
        <v>1539</v>
      </c>
      <c r="G272" s="134" t="s">
        <v>984</v>
      </c>
    </row>
    <row r="273" spans="1:10" x14ac:dyDescent="0.3">
      <c r="A273" s="132" t="str">
        <f t="shared" ca="1" si="4"/>
        <v>Probabilité d'occur-rence en %</v>
      </c>
      <c r="B273" s="114"/>
      <c r="C273" s="115" t="s">
        <v>602</v>
      </c>
      <c r="D273" s="115" t="s">
        <v>603</v>
      </c>
      <c r="E273" s="155" t="s">
        <v>1653</v>
      </c>
      <c r="F273" s="155" t="s">
        <v>1654</v>
      </c>
      <c r="G273" s="134" t="s">
        <v>984</v>
      </c>
    </row>
    <row r="274" spans="1:10" x14ac:dyDescent="0.3">
      <c r="A274" s="140" t="str">
        <f t="shared" ca="1" si="4"/>
        <v>Facteurs favorisants</v>
      </c>
      <c r="B274" s="114"/>
      <c r="C274" s="142" t="s">
        <v>135</v>
      </c>
      <c r="D274" s="141" t="s">
        <v>391</v>
      </c>
      <c r="E274" s="183" t="s">
        <v>1655</v>
      </c>
      <c r="F274" s="183" t="s">
        <v>1656</v>
      </c>
      <c r="G274" s="143" t="s">
        <v>984</v>
      </c>
    </row>
    <row r="275" spans="1:10" s="13" customFormat="1" x14ac:dyDescent="0.3">
      <c r="A275" s="150" t="str">
        <f t="shared" ca="1" si="4"/>
        <v>G E S T I O N   D U   R I S Q U E</v>
      </c>
      <c r="B275" s="126"/>
      <c r="C275" s="125" t="s">
        <v>513</v>
      </c>
      <c r="D275" s="125" t="s">
        <v>514</v>
      </c>
      <c r="E275" s="182" t="s">
        <v>1657</v>
      </c>
      <c r="F275" s="182" t="s">
        <v>1658</v>
      </c>
      <c r="G275" s="128" t="s">
        <v>984</v>
      </c>
      <c r="J275" s="108"/>
    </row>
    <row r="276" spans="1:10" x14ac:dyDescent="0.3">
      <c r="A276" s="129" t="str">
        <f t="shared" ca="1" si="4"/>
        <v>Probabilité d'occurrence</v>
      </c>
      <c r="B276" s="114"/>
      <c r="C276" s="130" t="s">
        <v>288</v>
      </c>
      <c r="D276" s="130" t="s">
        <v>137</v>
      </c>
      <c r="E276" s="183" t="s">
        <v>1659</v>
      </c>
      <c r="F276" s="183" t="s">
        <v>1660</v>
      </c>
      <c r="G276" s="131" t="s">
        <v>984</v>
      </c>
    </row>
    <row r="277" spans="1:10" x14ac:dyDescent="0.3">
      <c r="A277" s="132" t="str">
        <f t="shared" ca="1" si="4"/>
        <v>élevée</v>
      </c>
      <c r="B277" s="114"/>
      <c r="C277" s="113" t="s">
        <v>251</v>
      </c>
      <c r="D277" s="113" t="s">
        <v>392</v>
      </c>
      <c r="E277" s="183" t="s">
        <v>1368</v>
      </c>
      <c r="F277" s="183" t="s">
        <v>1661</v>
      </c>
      <c r="G277" s="134" t="s">
        <v>984</v>
      </c>
    </row>
    <row r="278" spans="1:10" x14ac:dyDescent="0.3">
      <c r="A278" s="132" t="str">
        <f t="shared" ca="1" si="4"/>
        <v>moyenne</v>
      </c>
      <c r="B278" s="114"/>
      <c r="C278" s="113" t="s">
        <v>61</v>
      </c>
      <c r="D278" s="113" t="s">
        <v>393</v>
      </c>
      <c r="E278" s="183" t="s">
        <v>1662</v>
      </c>
      <c r="F278" s="183" t="s">
        <v>1663</v>
      </c>
      <c r="G278" s="134" t="s">
        <v>984</v>
      </c>
    </row>
    <row r="279" spans="1:10" x14ac:dyDescent="0.3">
      <c r="A279" s="132" t="str">
        <f t="shared" ca="1" si="4"/>
        <v>faible</v>
      </c>
      <c r="B279" s="114"/>
      <c r="C279" s="113" t="s">
        <v>253</v>
      </c>
      <c r="D279" s="113" t="s">
        <v>293</v>
      </c>
      <c r="E279" s="183" t="s">
        <v>1373</v>
      </c>
      <c r="F279" s="183" t="s">
        <v>1664</v>
      </c>
      <c r="G279" s="134" t="s">
        <v>984</v>
      </c>
    </row>
    <row r="280" spans="1:10" x14ac:dyDescent="0.3">
      <c r="A280" s="132" t="str">
        <f t="shared" ca="1" si="4"/>
        <v>Étendue des dégâts</v>
      </c>
      <c r="B280" s="114"/>
      <c r="C280" s="113" t="s">
        <v>289</v>
      </c>
      <c r="D280" s="113" t="s">
        <v>294</v>
      </c>
      <c r="E280" s="183" t="s">
        <v>1665</v>
      </c>
      <c r="F280" s="183" t="s">
        <v>1666</v>
      </c>
      <c r="G280" s="134" t="s">
        <v>984</v>
      </c>
    </row>
    <row r="281" spans="1:10" x14ac:dyDescent="0.3">
      <c r="A281" s="132" t="str">
        <f t="shared" ca="1" si="4"/>
        <v>Aucune action nécessaire</v>
      </c>
      <c r="B281" s="114"/>
      <c r="C281" s="113" t="s">
        <v>290</v>
      </c>
      <c r="D281" s="115" t="s">
        <v>394</v>
      </c>
      <c r="E281" s="183" t="s">
        <v>1667</v>
      </c>
      <c r="F281" s="183" t="s">
        <v>1668</v>
      </c>
      <c r="G281" s="134" t="s">
        <v>984</v>
      </c>
    </row>
    <row r="282" spans="1:10" x14ac:dyDescent="0.3">
      <c r="A282" s="132" t="str">
        <f t="shared" ca="1" si="4"/>
        <v>Action nécessaire</v>
      </c>
      <c r="B282" s="114"/>
      <c r="C282" s="113" t="s">
        <v>291</v>
      </c>
      <c r="D282" s="115" t="s">
        <v>395</v>
      </c>
      <c r="E282" s="183" t="s">
        <v>1669</v>
      </c>
      <c r="F282" s="183" t="s">
        <v>1670</v>
      </c>
      <c r="G282" s="134" t="s">
        <v>984</v>
      </c>
    </row>
    <row r="283" spans="1:10" x14ac:dyDescent="0.3">
      <c r="A283" s="132" t="str">
        <f t="shared" ca="1" si="4"/>
        <v>Action urgente</v>
      </c>
      <c r="B283" s="114"/>
      <c r="C283" s="113" t="s">
        <v>292</v>
      </c>
      <c r="D283" s="113" t="s">
        <v>295</v>
      </c>
      <c r="E283" s="183" t="s">
        <v>1671</v>
      </c>
      <c r="F283" s="183" t="s">
        <v>1672</v>
      </c>
      <c r="G283" s="134" t="s">
        <v>984</v>
      </c>
    </row>
    <row r="284" spans="1:10" x14ac:dyDescent="0.3">
      <c r="A284" s="132" t="str">
        <f t="shared" ca="1" si="4"/>
        <v>No.</v>
      </c>
      <c r="B284" s="114"/>
      <c r="C284" s="113" t="s">
        <v>0</v>
      </c>
      <c r="D284" s="113" t="s">
        <v>62</v>
      </c>
      <c r="E284" s="183" t="s">
        <v>62</v>
      </c>
      <c r="F284" s="183" t="s">
        <v>1379</v>
      </c>
      <c r="G284" s="134" t="s">
        <v>984</v>
      </c>
    </row>
    <row r="285" spans="1:10" x14ac:dyDescent="0.3">
      <c r="A285" s="132" t="str">
        <f t="shared" ca="1" si="4"/>
        <v>Risque</v>
      </c>
      <c r="B285" s="114"/>
      <c r="C285" s="113" t="s">
        <v>40</v>
      </c>
      <c r="D285" s="113" t="s">
        <v>121</v>
      </c>
      <c r="E285" s="155" t="s">
        <v>1673</v>
      </c>
      <c r="F285" s="155" t="s">
        <v>1674</v>
      </c>
      <c r="G285" s="134" t="s">
        <v>984</v>
      </c>
    </row>
    <row r="286" spans="1:10" x14ac:dyDescent="0.3">
      <c r="A286" s="132" t="str">
        <f t="shared" ca="1" si="4"/>
        <v>Impact</v>
      </c>
      <c r="B286" s="114"/>
      <c r="C286" s="113" t="s">
        <v>5</v>
      </c>
      <c r="D286" s="113" t="s">
        <v>71</v>
      </c>
      <c r="E286" s="183" t="s">
        <v>1402</v>
      </c>
      <c r="F286" s="183" t="s">
        <v>1403</v>
      </c>
      <c r="G286" s="134" t="s">
        <v>984</v>
      </c>
    </row>
    <row r="287" spans="1:10" x14ac:dyDescent="0.3">
      <c r="A287" s="132" t="str">
        <f t="shared" ca="1" si="4"/>
        <v>Probabilité d'occurrence</v>
      </c>
      <c r="B287" s="114"/>
      <c r="C287" s="115" t="s">
        <v>662</v>
      </c>
      <c r="D287" s="113" t="s">
        <v>137</v>
      </c>
      <c r="E287" s="155" t="s">
        <v>1659</v>
      </c>
      <c r="F287" s="155" t="s">
        <v>1660</v>
      </c>
      <c r="G287" s="134" t="s">
        <v>984</v>
      </c>
    </row>
    <row r="288" spans="1:10" x14ac:dyDescent="0.3">
      <c r="A288" s="132" t="str">
        <f t="shared" ca="1" si="4"/>
        <v>Étendue des dommages</v>
      </c>
      <c r="B288" s="114"/>
      <c r="C288" s="113" t="s">
        <v>136</v>
      </c>
      <c r="D288" s="113" t="s">
        <v>122</v>
      </c>
      <c r="E288" s="183" t="s">
        <v>1665</v>
      </c>
      <c r="F288" s="183" t="s">
        <v>1666</v>
      </c>
      <c r="G288" s="134" t="s">
        <v>984</v>
      </c>
    </row>
    <row r="289" spans="1:10" ht="28.8" x14ac:dyDescent="0.3">
      <c r="A289" s="132" t="str">
        <f t="shared" ca="1" si="4"/>
        <v>Ten-
dance</v>
      </c>
      <c r="B289" s="114"/>
      <c r="C289" s="113" t="s">
        <v>10</v>
      </c>
      <c r="D289" s="115" t="s">
        <v>364</v>
      </c>
      <c r="E289" s="183" t="s">
        <v>10</v>
      </c>
      <c r="F289" s="183" t="s">
        <v>1406</v>
      </c>
      <c r="G289" s="134" t="s">
        <v>984</v>
      </c>
    </row>
    <row r="290" spans="1:10" x14ac:dyDescent="0.3">
      <c r="A290" s="132" t="str">
        <f t="shared" ca="1" si="4"/>
        <v>Mesures possibles</v>
      </c>
      <c r="B290" s="114"/>
      <c r="C290" s="113" t="s">
        <v>39</v>
      </c>
      <c r="D290" s="113" t="s">
        <v>68</v>
      </c>
      <c r="E290" s="183" t="s">
        <v>1390</v>
      </c>
      <c r="F290" s="183" t="s">
        <v>1391</v>
      </c>
      <c r="G290" s="134" t="s">
        <v>984</v>
      </c>
    </row>
    <row r="291" spans="1:10" x14ac:dyDescent="0.3">
      <c r="A291" s="132" t="str">
        <f t="shared" ca="1" si="4"/>
        <v>Statut</v>
      </c>
      <c r="B291" s="114"/>
      <c r="C291" s="113" t="s">
        <v>1</v>
      </c>
      <c r="D291" s="113" t="s">
        <v>69</v>
      </c>
      <c r="E291" s="183" t="s">
        <v>1</v>
      </c>
      <c r="F291" s="183" t="s">
        <v>1392</v>
      </c>
      <c r="G291" s="134" t="s">
        <v>984</v>
      </c>
    </row>
    <row r="292" spans="1:10" x14ac:dyDescent="0.3">
      <c r="A292" s="140" t="str">
        <f t="shared" ca="1" si="4"/>
        <v>Étendue de l'impact</v>
      </c>
      <c r="B292" s="114"/>
      <c r="C292" s="141" t="s">
        <v>661</v>
      </c>
      <c r="D292" s="141" t="s">
        <v>660</v>
      </c>
      <c r="E292" s="155" t="s">
        <v>1675</v>
      </c>
      <c r="F292" s="155" t="s">
        <v>1676</v>
      </c>
      <c r="G292" s="143" t="s">
        <v>984</v>
      </c>
    </row>
    <row r="293" spans="1:10" s="13" customFormat="1" x14ac:dyDescent="0.3">
      <c r="A293" s="150" t="str">
        <f t="shared" ca="1" si="4"/>
        <v>B E N C H M A R K I N G</v>
      </c>
      <c r="B293" s="126"/>
      <c r="C293" s="125" t="s">
        <v>515</v>
      </c>
      <c r="D293" s="125" t="s">
        <v>515</v>
      </c>
      <c r="E293" s="182" t="s">
        <v>515</v>
      </c>
      <c r="F293" s="182" t="s">
        <v>515</v>
      </c>
      <c r="G293" s="128" t="s">
        <v>984</v>
      </c>
      <c r="J293" s="108"/>
    </row>
    <row r="294" spans="1:10" x14ac:dyDescent="0.3">
      <c r="A294" s="129" t="str">
        <f t="shared" ca="1" si="4"/>
        <v>Statut</v>
      </c>
      <c r="B294" s="114"/>
      <c r="C294" s="151" t="s">
        <v>1</v>
      </c>
      <c r="D294" s="151" t="s">
        <v>69</v>
      </c>
      <c r="E294" s="155" t="s">
        <v>1</v>
      </c>
      <c r="F294" s="155" t="s">
        <v>1392</v>
      </c>
      <c r="G294" s="131" t="s">
        <v>984</v>
      </c>
    </row>
    <row r="295" spans="1:10" x14ac:dyDescent="0.3">
      <c r="A295" s="132" t="str">
        <f t="shared" ca="1" si="4"/>
        <v>No.</v>
      </c>
      <c r="B295" s="114"/>
      <c r="C295" s="113" t="s">
        <v>0</v>
      </c>
      <c r="D295" s="113" t="s">
        <v>62</v>
      </c>
      <c r="E295" s="183" t="s">
        <v>62</v>
      </c>
      <c r="F295" s="183" t="s">
        <v>1379</v>
      </c>
      <c r="G295" s="134" t="s">
        <v>984</v>
      </c>
    </row>
    <row r="296" spans="1:10" x14ac:dyDescent="0.3">
      <c r="A296" s="132" t="str">
        <f t="shared" ca="1" si="4"/>
        <v>Objets de comparaison</v>
      </c>
      <c r="B296" s="114"/>
      <c r="C296" s="113" t="s">
        <v>208</v>
      </c>
      <c r="D296" s="115" t="s">
        <v>396</v>
      </c>
      <c r="E296" s="183" t="s">
        <v>1677</v>
      </c>
      <c r="F296" s="183" t="s">
        <v>1678</v>
      </c>
      <c r="G296" s="134" t="s">
        <v>984</v>
      </c>
    </row>
    <row r="297" spans="1:10" x14ac:dyDescent="0.3">
      <c r="A297" s="132" t="str">
        <f t="shared" ca="1" si="4"/>
        <v>Propositions d'amélioration</v>
      </c>
      <c r="B297" s="114"/>
      <c r="C297" s="115" t="s">
        <v>528</v>
      </c>
      <c r="D297" s="115" t="s">
        <v>529</v>
      </c>
      <c r="E297" s="155" t="s">
        <v>1679</v>
      </c>
      <c r="F297" s="155" t="s">
        <v>1447</v>
      </c>
      <c r="G297" s="134" t="s">
        <v>984</v>
      </c>
    </row>
    <row r="298" spans="1:10" x14ac:dyDescent="0.3">
      <c r="A298" s="132" t="str">
        <f t="shared" ca="1" si="4"/>
        <v>Nous</v>
      </c>
      <c r="B298" s="114"/>
      <c r="C298" s="113" t="s">
        <v>209</v>
      </c>
      <c r="D298" s="113" t="s">
        <v>210</v>
      </c>
      <c r="E298" s="183" t="s">
        <v>1360</v>
      </c>
      <c r="F298" s="183" t="s">
        <v>1361</v>
      </c>
      <c r="G298" s="134" t="s">
        <v>984</v>
      </c>
    </row>
    <row r="299" spans="1:10" x14ac:dyDescent="0.3">
      <c r="A299" s="140" t="str">
        <f t="shared" ca="1" si="4"/>
        <v>Concurrence</v>
      </c>
      <c r="B299" s="114"/>
      <c r="C299" s="142" t="s">
        <v>177</v>
      </c>
      <c r="D299" s="142" t="s">
        <v>181</v>
      </c>
      <c r="E299" s="183" t="s">
        <v>1558</v>
      </c>
      <c r="F299" s="183" t="s">
        <v>1559</v>
      </c>
      <c r="G299" s="143" t="s">
        <v>984</v>
      </c>
    </row>
    <row r="300" spans="1:10" s="13" customFormat="1" x14ac:dyDescent="0.3">
      <c r="A300" s="150" t="str">
        <f t="shared" ca="1" si="4"/>
        <v>A N A L Y S E   S W O T</v>
      </c>
      <c r="B300" s="126"/>
      <c r="C300" s="125" t="s">
        <v>517</v>
      </c>
      <c r="D300" s="125" t="s">
        <v>516</v>
      </c>
      <c r="E300" s="182" t="s">
        <v>1680</v>
      </c>
      <c r="F300" s="182" t="s">
        <v>1681</v>
      </c>
      <c r="G300" s="128" t="s">
        <v>984</v>
      </c>
      <c r="J300" s="108"/>
    </row>
    <row r="301" spans="1:10" ht="28.8" x14ac:dyDescent="0.3">
      <c r="A301" s="129" t="str">
        <f t="shared" ca="1" si="4"/>
        <v>Forces / faiblesses -&gt; facteurs internes</v>
      </c>
      <c r="B301" s="114"/>
      <c r="C301" s="130" t="s">
        <v>123</v>
      </c>
      <c r="D301" s="151" t="s">
        <v>397</v>
      </c>
      <c r="E301" s="183" t="s">
        <v>1682</v>
      </c>
      <c r="F301" s="183" t="s">
        <v>1683</v>
      </c>
      <c r="G301" s="131" t="s">
        <v>984</v>
      </c>
    </row>
    <row r="302" spans="1:10" x14ac:dyDescent="0.3">
      <c r="A302" s="132" t="str">
        <f t="shared" ca="1" si="4"/>
        <v>Forces / faiblesses</v>
      </c>
      <c r="B302" s="114"/>
      <c r="C302" s="115" t="s">
        <v>399</v>
      </c>
      <c r="D302" s="115" t="s">
        <v>400</v>
      </c>
      <c r="E302" s="155" t="s">
        <v>1684</v>
      </c>
      <c r="F302" s="155" t="s">
        <v>1685</v>
      </c>
      <c r="G302" s="134" t="s">
        <v>984</v>
      </c>
    </row>
    <row r="303" spans="1:10" x14ac:dyDescent="0.3">
      <c r="A303" s="132" t="str">
        <f t="shared" ca="1" si="4"/>
        <v>Opportunités / menaces</v>
      </c>
      <c r="B303" s="114"/>
      <c r="C303" s="115" t="s">
        <v>401</v>
      </c>
      <c r="D303" s="115" t="s">
        <v>906</v>
      </c>
      <c r="E303" s="155" t="s">
        <v>1686</v>
      </c>
      <c r="F303" s="155" t="s">
        <v>1687</v>
      </c>
      <c r="G303" s="134" t="s">
        <v>984</v>
      </c>
    </row>
    <row r="304" spans="1:10" x14ac:dyDescent="0.3">
      <c r="A304" s="132" t="str">
        <f t="shared" ca="1" si="4"/>
        <v>Pondération</v>
      </c>
      <c r="B304" s="114"/>
      <c r="C304" s="113" t="s">
        <v>125</v>
      </c>
      <c r="D304" s="113" t="s">
        <v>124</v>
      </c>
      <c r="E304" s="183" t="s">
        <v>1688</v>
      </c>
      <c r="F304" s="183" t="s">
        <v>1689</v>
      </c>
      <c r="G304" s="134" t="s">
        <v>984</v>
      </c>
    </row>
    <row r="305" spans="1:10" x14ac:dyDescent="0.3">
      <c r="A305" s="132" t="str">
        <f t="shared" ca="1" si="4"/>
        <v>Opportunités / menaces -&gt; facteurs externes</v>
      </c>
      <c r="B305" s="114"/>
      <c r="C305" s="113" t="s">
        <v>126</v>
      </c>
      <c r="D305" s="115" t="s">
        <v>905</v>
      </c>
      <c r="E305" s="183" t="s">
        <v>1690</v>
      </c>
      <c r="F305" s="183" t="s">
        <v>1691</v>
      </c>
      <c r="G305" s="134" t="s">
        <v>984</v>
      </c>
    </row>
    <row r="306" spans="1:10" x14ac:dyDescent="0.3">
      <c r="A306" s="132" t="str">
        <f t="shared" ca="1" si="4"/>
        <v>Forces</v>
      </c>
      <c r="B306" s="114"/>
      <c r="C306" s="115" t="s">
        <v>16</v>
      </c>
      <c r="D306" s="115" t="s">
        <v>127</v>
      </c>
      <c r="E306" s="155" t="s">
        <v>1692</v>
      </c>
      <c r="F306" s="155" t="s">
        <v>1693</v>
      </c>
      <c r="G306" s="134" t="s">
        <v>984</v>
      </c>
    </row>
    <row r="307" spans="1:10" x14ac:dyDescent="0.3">
      <c r="A307" s="132" t="str">
        <f t="shared" ca="1" si="4"/>
        <v>Faiblesses</v>
      </c>
      <c r="B307" s="114"/>
      <c r="C307" s="115" t="s">
        <v>134</v>
      </c>
      <c r="D307" s="115" t="s">
        <v>398</v>
      </c>
      <c r="E307" s="155" t="s">
        <v>1694</v>
      </c>
      <c r="F307" s="155" t="s">
        <v>1695</v>
      </c>
      <c r="G307" s="134" t="s">
        <v>984</v>
      </c>
    </row>
    <row r="308" spans="1:10" x14ac:dyDescent="0.3">
      <c r="A308" s="132" t="str">
        <f t="shared" ca="1" si="4"/>
        <v>Opportunités</v>
      </c>
      <c r="B308" s="114"/>
      <c r="C308" s="115" t="s">
        <v>15</v>
      </c>
      <c r="D308" s="115" t="s">
        <v>296</v>
      </c>
      <c r="E308" s="155" t="s">
        <v>1696</v>
      </c>
      <c r="F308" s="155" t="s">
        <v>1697</v>
      </c>
      <c r="G308" s="134" t="s">
        <v>984</v>
      </c>
    </row>
    <row r="309" spans="1:10" x14ac:dyDescent="0.3">
      <c r="A309" s="140" t="str">
        <f t="shared" ca="1" si="4"/>
        <v>Menaces</v>
      </c>
      <c r="B309" s="114"/>
      <c r="C309" s="141" t="s">
        <v>36</v>
      </c>
      <c r="D309" s="141" t="s">
        <v>904</v>
      </c>
      <c r="E309" s="155" t="s">
        <v>1698</v>
      </c>
      <c r="F309" s="155" t="s">
        <v>1699</v>
      </c>
      <c r="G309" s="143" t="s">
        <v>984</v>
      </c>
    </row>
    <row r="310" spans="1:10" s="13" customFormat="1" x14ac:dyDescent="0.3">
      <c r="A310" s="150" t="str">
        <f t="shared" ca="1" si="4"/>
        <v>V I S I O N   &amp;    M I S S I O N</v>
      </c>
      <c r="B310" s="126"/>
      <c r="C310" s="125" t="s">
        <v>518</v>
      </c>
      <c r="D310" s="125" t="s">
        <v>518</v>
      </c>
      <c r="E310" s="182" t="s">
        <v>1700</v>
      </c>
      <c r="F310" s="182" t="s">
        <v>1701</v>
      </c>
      <c r="G310" s="128" t="s">
        <v>984</v>
      </c>
      <c r="J310" s="108"/>
    </row>
    <row r="311" spans="1:10" x14ac:dyDescent="0.3">
      <c r="A311" s="129" t="str">
        <f t="shared" ca="1" si="4"/>
        <v>Forces</v>
      </c>
      <c r="B311" s="114"/>
      <c r="C311" s="130" t="s">
        <v>16</v>
      </c>
      <c r="D311" s="130" t="s">
        <v>127</v>
      </c>
      <c r="E311" s="183" t="s">
        <v>1692</v>
      </c>
      <c r="F311" s="183" t="s">
        <v>1693</v>
      </c>
      <c r="G311" s="131" t="s">
        <v>984</v>
      </c>
    </row>
    <row r="312" spans="1:10" x14ac:dyDescent="0.3">
      <c r="A312" s="132" t="str">
        <f t="shared" ca="1" si="4"/>
        <v>Faiblesses</v>
      </c>
      <c r="B312" s="114"/>
      <c r="C312" s="113" t="s">
        <v>134</v>
      </c>
      <c r="D312" s="113" t="s">
        <v>398</v>
      </c>
      <c r="E312" s="183" t="s">
        <v>1694</v>
      </c>
      <c r="F312" s="183" t="s">
        <v>1695</v>
      </c>
      <c r="G312" s="134" t="s">
        <v>984</v>
      </c>
    </row>
    <row r="313" spans="1:10" x14ac:dyDescent="0.3">
      <c r="A313" s="132" t="str">
        <f t="shared" ca="1" si="4"/>
        <v>Forces / faiblesses</v>
      </c>
      <c r="B313" s="114"/>
      <c r="C313" s="115" t="s">
        <v>399</v>
      </c>
      <c r="D313" s="115" t="s">
        <v>400</v>
      </c>
      <c r="E313" s="155" t="s">
        <v>1702</v>
      </c>
      <c r="F313" s="155" t="s">
        <v>1685</v>
      </c>
      <c r="G313" s="134" t="s">
        <v>984</v>
      </c>
    </row>
    <row r="314" spans="1:10" x14ac:dyDescent="0.3">
      <c r="A314" s="140" t="str">
        <f t="shared" ca="1" si="4"/>
        <v>Vision</v>
      </c>
      <c r="B314" s="114"/>
      <c r="C314" s="141" t="s">
        <v>55</v>
      </c>
      <c r="D314" s="141" t="s">
        <v>55</v>
      </c>
      <c r="E314" s="155" t="s">
        <v>1703</v>
      </c>
      <c r="F314" s="155" t="s">
        <v>1704</v>
      </c>
      <c r="G314" s="143" t="s">
        <v>984</v>
      </c>
    </row>
    <row r="315" spans="1:10" s="13" customFormat="1" x14ac:dyDescent="0.3">
      <c r="A315" s="125" t="str">
        <f t="shared" ca="1" si="4"/>
        <v>S T R A T É G I E S</v>
      </c>
      <c r="B315" s="126"/>
      <c r="C315" s="125" t="s">
        <v>477</v>
      </c>
      <c r="D315" s="125" t="s">
        <v>582</v>
      </c>
      <c r="E315" s="182" t="s">
        <v>1705</v>
      </c>
      <c r="F315" s="182" t="s">
        <v>1706</v>
      </c>
      <c r="G315" s="128" t="s">
        <v>984</v>
      </c>
      <c r="J315" s="108"/>
    </row>
    <row r="316" spans="1:10" ht="28.8" x14ac:dyDescent="0.3">
      <c r="A316" s="129" t="str">
        <f t="shared" ca="1" si="4"/>
        <v>Notre vision 
(Où serons-nous dans 10 à 20 ans ?)</v>
      </c>
      <c r="B316" s="114"/>
      <c r="C316" s="155" t="s">
        <v>475</v>
      </c>
      <c r="D316" s="155" t="s">
        <v>476</v>
      </c>
      <c r="E316" s="155" t="s">
        <v>1325</v>
      </c>
      <c r="F316" s="155" t="s">
        <v>1326</v>
      </c>
      <c r="G316" s="131" t="s">
        <v>984</v>
      </c>
    </row>
    <row r="317" spans="1:10" ht="28.8" x14ac:dyDescent="0.3">
      <c r="A317" s="132" t="str">
        <f t="shared" ca="1" si="4"/>
        <v>Notre mission  
(Quelle est notre mandat ?)</v>
      </c>
      <c r="B317" s="114"/>
      <c r="C317" s="155" t="s">
        <v>1327</v>
      </c>
      <c r="D317" s="155" t="s">
        <v>1328</v>
      </c>
      <c r="E317" s="155" t="s">
        <v>1329</v>
      </c>
      <c r="F317" s="155" t="s">
        <v>1330</v>
      </c>
      <c r="G317" s="134" t="s">
        <v>984</v>
      </c>
    </row>
    <row r="318" spans="1:10" ht="16.350000000000001" customHeight="1" x14ac:dyDescent="0.3">
      <c r="A318" s="132" t="str">
        <f t="shared" ca="1" si="4"/>
        <v>Nos valeurs</v>
      </c>
      <c r="B318" s="137"/>
      <c r="C318" s="155" t="s">
        <v>1331</v>
      </c>
      <c r="D318" s="155" t="s">
        <v>1332</v>
      </c>
      <c r="E318" s="155" t="s">
        <v>1686</v>
      </c>
      <c r="F318" s="155" t="s">
        <v>1707</v>
      </c>
      <c r="G318" s="134"/>
    </row>
    <row r="319" spans="1:10" x14ac:dyDescent="0.3">
      <c r="A319" s="132" t="str">
        <f t="shared" ca="1" si="4"/>
        <v>Opportunités / dangers</v>
      </c>
      <c r="B319" s="114"/>
      <c r="C319" s="115" t="s">
        <v>401</v>
      </c>
      <c r="D319" s="115" t="s">
        <v>402</v>
      </c>
      <c r="E319" s="183" t="s">
        <v>1696</v>
      </c>
      <c r="F319" s="183" t="s">
        <v>1697</v>
      </c>
      <c r="G319" s="134" t="s">
        <v>984</v>
      </c>
    </row>
    <row r="320" spans="1:10" x14ac:dyDescent="0.3">
      <c r="A320" s="132" t="str">
        <f t="shared" ca="1" si="4"/>
        <v>Opportunités</v>
      </c>
      <c r="B320" s="114"/>
      <c r="C320" s="113" t="s">
        <v>15</v>
      </c>
      <c r="D320" s="115" t="s">
        <v>296</v>
      </c>
      <c r="E320" s="183" t="s">
        <v>1698</v>
      </c>
      <c r="F320" s="183" t="s">
        <v>1708</v>
      </c>
      <c r="G320" s="134" t="s">
        <v>984</v>
      </c>
    </row>
    <row r="321" spans="1:10" x14ac:dyDescent="0.3">
      <c r="A321" s="132" t="str">
        <f t="shared" ca="1" si="4"/>
        <v>Dangers</v>
      </c>
      <c r="B321" s="114"/>
      <c r="C321" s="113" t="s">
        <v>36</v>
      </c>
      <c r="D321" s="113" t="s">
        <v>129</v>
      </c>
      <c r="E321" s="155" t="s">
        <v>37</v>
      </c>
      <c r="F321" s="155" t="s">
        <v>1709</v>
      </c>
      <c r="G321" s="134" t="s">
        <v>984</v>
      </c>
    </row>
    <row r="322" spans="1:10" x14ac:dyDescent="0.3">
      <c r="A322" s="132" t="str">
        <f t="shared" ca="1" si="4"/>
        <v>Mission</v>
      </c>
      <c r="B322" s="114"/>
      <c r="C322" s="115" t="s">
        <v>37</v>
      </c>
      <c r="D322" s="115" t="s">
        <v>37</v>
      </c>
      <c r="E322" s="155" t="s">
        <v>1333</v>
      </c>
      <c r="F322" s="155" t="s">
        <v>1334</v>
      </c>
      <c r="G322" s="134" t="s">
        <v>984</v>
      </c>
    </row>
    <row r="323" spans="1:10" x14ac:dyDescent="0.3">
      <c r="A323" s="132" t="str">
        <f t="shared" ca="1" si="4"/>
        <v>Mesures possibles</v>
      </c>
      <c r="B323" s="114"/>
      <c r="C323" s="115" t="s">
        <v>39</v>
      </c>
      <c r="D323" s="115" t="s">
        <v>68</v>
      </c>
      <c r="E323" s="155" t="s">
        <v>1390</v>
      </c>
      <c r="F323" s="155" t="s">
        <v>1391</v>
      </c>
      <c r="G323" s="134" t="s">
        <v>984</v>
      </c>
    </row>
    <row r="324" spans="1:10" x14ac:dyDescent="0.3">
      <c r="A324" s="140" t="str">
        <f t="shared" ca="1" si="4"/>
        <v>Risques</v>
      </c>
      <c r="B324" s="137"/>
      <c r="C324" s="141" t="s">
        <v>664</v>
      </c>
      <c r="D324" s="141" t="s">
        <v>663</v>
      </c>
      <c r="E324" s="155" t="s">
        <v>1673</v>
      </c>
      <c r="F324" s="155" t="s">
        <v>1710</v>
      </c>
      <c r="G324" s="143" t="s">
        <v>984</v>
      </c>
    </row>
    <row r="325" spans="1:10" s="13" customFormat="1" ht="22.8" x14ac:dyDescent="0.3">
      <c r="A325" s="150" t="str">
        <f t="shared" ca="1" si="4"/>
        <v>T H E   B U S I N E S S   M O D E L   C A N V A S</v>
      </c>
      <c r="B325" s="126"/>
      <c r="C325" s="125" t="s">
        <v>520</v>
      </c>
      <c r="D325" s="125" t="s">
        <v>519</v>
      </c>
      <c r="E325" s="182" t="s">
        <v>1711</v>
      </c>
      <c r="F325" s="182" t="s">
        <v>1711</v>
      </c>
      <c r="G325" s="128" t="s">
        <v>984</v>
      </c>
      <c r="J325" s="108"/>
    </row>
    <row r="326" spans="1:10" x14ac:dyDescent="0.3">
      <c r="A326" s="129" t="str">
        <f t="shared" ca="1" si="4"/>
        <v>Conçu pour:</v>
      </c>
      <c r="B326" s="137"/>
      <c r="C326" s="130" t="s">
        <v>131</v>
      </c>
      <c r="D326" s="130" t="s">
        <v>130</v>
      </c>
      <c r="E326" s="183" t="s">
        <v>1712</v>
      </c>
      <c r="F326" s="183" t="s">
        <v>1713</v>
      </c>
      <c r="G326" s="131" t="s">
        <v>984</v>
      </c>
    </row>
    <row r="327" spans="1:10" x14ac:dyDescent="0.3">
      <c r="A327" s="136" t="str">
        <f t="shared" ca="1" si="4"/>
        <v>Conçu par:</v>
      </c>
      <c r="B327" s="137"/>
      <c r="C327" s="133" t="s">
        <v>537</v>
      </c>
      <c r="D327" s="135" t="s">
        <v>132</v>
      </c>
      <c r="E327" s="155" t="s">
        <v>1714</v>
      </c>
      <c r="F327" s="155" t="s">
        <v>1715</v>
      </c>
      <c r="G327" s="134" t="s">
        <v>984</v>
      </c>
    </row>
    <row r="328" spans="1:10" x14ac:dyDescent="0.3">
      <c r="A328" s="136" t="str">
        <f t="shared" ref="A328:A391" ca="1" si="5">OFFSET($C328,0,$Z$5-1)</f>
        <v>Mis à jour le :</v>
      </c>
      <c r="B328" s="137"/>
      <c r="C328" s="135" t="s">
        <v>133</v>
      </c>
      <c r="D328" s="133" t="s">
        <v>412</v>
      </c>
      <c r="E328" s="183" t="s">
        <v>1716</v>
      </c>
      <c r="F328" s="183" t="s">
        <v>1717</v>
      </c>
      <c r="G328" s="134" t="s">
        <v>984</v>
      </c>
    </row>
    <row r="329" spans="1:10" x14ac:dyDescent="0.3">
      <c r="A329" s="136" t="str">
        <f t="shared" ca="1" si="5"/>
        <v>Qu’offrez vous aux clients ?</v>
      </c>
      <c r="B329" s="137"/>
      <c r="C329" s="135" t="s">
        <v>301</v>
      </c>
      <c r="D329" s="135" t="s">
        <v>316</v>
      </c>
      <c r="E329" s="183" t="s">
        <v>1718</v>
      </c>
      <c r="F329" s="183" t="s">
        <v>1719</v>
      </c>
      <c r="G329" s="134" t="s">
        <v>984</v>
      </c>
    </row>
    <row r="330" spans="1:10" x14ac:dyDescent="0.3">
      <c r="A330" s="136" t="str">
        <f t="shared" ca="1" si="5"/>
        <v>Quels sont les produits qu’ils désirent véritablement ?</v>
      </c>
      <c r="B330" s="137"/>
      <c r="C330" s="135" t="s">
        <v>302</v>
      </c>
      <c r="D330" s="133" t="s">
        <v>413</v>
      </c>
      <c r="E330" s="183" t="s">
        <v>1720</v>
      </c>
      <c r="F330" s="183" t="s">
        <v>1721</v>
      </c>
      <c r="G330" s="134" t="s">
        <v>984</v>
      </c>
    </row>
    <row r="331" spans="1:10" x14ac:dyDescent="0.3">
      <c r="A331" s="136" t="str">
        <f t="shared" ca="1" si="5"/>
        <v>Sont-ils intéressés ?</v>
      </c>
      <c r="B331" s="137"/>
      <c r="C331" s="135" t="s">
        <v>303</v>
      </c>
      <c r="D331" s="135" t="s">
        <v>317</v>
      </c>
      <c r="E331" s="183" t="s">
        <v>1722</v>
      </c>
      <c r="F331" s="183" t="s">
        <v>1723</v>
      </c>
      <c r="G331" s="134" t="s">
        <v>984</v>
      </c>
    </row>
    <row r="332" spans="1:10" ht="43.2" x14ac:dyDescent="0.3">
      <c r="A332" s="136" t="str">
        <f t="shared" ca="1" si="5"/>
        <v>Quelles sont les relations que vous souhaitez entretenir avec les différents segments de clients ? Relations personnelles ? Virtuelles ? Réservées ? etc.</v>
      </c>
      <c r="B332" s="137"/>
      <c r="C332" s="133" t="s">
        <v>414</v>
      </c>
      <c r="D332" s="133" t="s">
        <v>415</v>
      </c>
      <c r="E332" s="155" t="s">
        <v>1724</v>
      </c>
      <c r="F332" s="155" t="s">
        <v>1725</v>
      </c>
      <c r="G332" s="134" t="s">
        <v>984</v>
      </c>
    </row>
    <row r="333" spans="1:10" x14ac:dyDescent="0.3">
      <c r="A333" s="136" t="str">
        <f t="shared" ca="1" si="5"/>
        <v>Comment atteindre le client ?</v>
      </c>
      <c r="B333" s="137"/>
      <c r="C333" s="135" t="s">
        <v>304</v>
      </c>
      <c r="D333" s="133" t="s">
        <v>416</v>
      </c>
      <c r="E333" s="155" t="s">
        <v>1727</v>
      </c>
      <c r="F333" s="183" t="s">
        <v>1728</v>
      </c>
      <c r="G333" s="134" t="s">
        <v>984</v>
      </c>
    </row>
    <row r="334" spans="1:10" x14ac:dyDescent="0.3">
      <c r="A334" s="136" t="str">
        <f t="shared" ca="1" si="5"/>
        <v>Qui sont nos clients ?</v>
      </c>
      <c r="B334" s="137"/>
      <c r="C334" s="135" t="s">
        <v>305</v>
      </c>
      <c r="D334" s="135" t="s">
        <v>318</v>
      </c>
      <c r="E334" s="155" t="s">
        <v>1729</v>
      </c>
      <c r="F334" s="155" t="s">
        <v>1730</v>
      </c>
      <c r="G334" s="134" t="s">
        <v>984</v>
      </c>
    </row>
    <row r="335" spans="1:10" x14ac:dyDescent="0.3">
      <c r="A335" s="136" t="str">
        <f t="shared" ca="1" si="5"/>
        <v>Quels sont leurs besoins ?</v>
      </c>
      <c r="B335" s="137"/>
      <c r="C335" s="135" t="s">
        <v>306</v>
      </c>
      <c r="D335" s="135" t="s">
        <v>319</v>
      </c>
      <c r="E335" s="183" t="s">
        <v>1731</v>
      </c>
      <c r="F335" s="183" t="s">
        <v>1732</v>
      </c>
      <c r="G335" s="134" t="s">
        <v>984</v>
      </c>
    </row>
    <row r="336" spans="1:10" ht="43.2" x14ac:dyDescent="0.3">
      <c r="A336" s="136" t="str">
        <f t="shared" ca="1" si="5"/>
        <v>Quel montant le client est-il d’accord de payer ? Comment le client veut-il payer ? Comment générer des rentrées ?</v>
      </c>
      <c r="B336" s="137"/>
      <c r="C336" s="135" t="s">
        <v>307</v>
      </c>
      <c r="D336" s="135" t="s">
        <v>320</v>
      </c>
      <c r="E336" s="183" t="s">
        <v>1733</v>
      </c>
      <c r="F336" s="183" t="s">
        <v>1734</v>
      </c>
      <c r="G336" s="134" t="s">
        <v>984</v>
      </c>
    </row>
    <row r="337" spans="1:10" ht="28.8" x14ac:dyDescent="0.3">
      <c r="A337" s="136" t="str">
        <f t="shared" ca="1" si="5"/>
        <v xml:space="preserve">Comment les clients souhaitent-ils être fournis ? </v>
      </c>
      <c r="B337" s="137"/>
      <c r="C337" s="135" t="s">
        <v>308</v>
      </c>
      <c r="D337" s="133" t="s">
        <v>417</v>
      </c>
      <c r="E337" s="183" t="s">
        <v>1735</v>
      </c>
      <c r="F337" s="183" t="s">
        <v>1736</v>
      </c>
      <c r="G337" s="134" t="s">
        <v>984</v>
      </c>
    </row>
    <row r="338" spans="1:10" x14ac:dyDescent="0.3">
      <c r="A338" s="136" t="str">
        <f t="shared" ca="1" si="5"/>
        <v>Quels sont les canaux de distribution ?</v>
      </c>
      <c r="B338" s="137"/>
      <c r="C338" s="135" t="s">
        <v>309</v>
      </c>
      <c r="D338" s="135" t="s">
        <v>321</v>
      </c>
      <c r="E338" s="183" t="s">
        <v>1737</v>
      </c>
      <c r="F338" s="183" t="s">
        <v>1738</v>
      </c>
      <c r="G338" s="134" t="s">
        <v>984</v>
      </c>
    </row>
    <row r="339" spans="1:10" ht="28.8" x14ac:dyDescent="0.3">
      <c r="A339" s="136" t="str">
        <f t="shared" ca="1" si="5"/>
        <v>Quelles sont les compétences clés indispensables?</v>
      </c>
      <c r="B339" s="137"/>
      <c r="C339" s="135" t="s">
        <v>310</v>
      </c>
      <c r="D339" s="135" t="s">
        <v>322</v>
      </c>
      <c r="E339" s="183" t="s">
        <v>1739</v>
      </c>
      <c r="F339" s="183" t="s">
        <v>1740</v>
      </c>
      <c r="G339" s="134" t="s">
        <v>984</v>
      </c>
    </row>
    <row r="340" spans="1:10" x14ac:dyDescent="0.3">
      <c r="A340" s="136" t="str">
        <f t="shared" ca="1" si="5"/>
        <v>Quelles sont les ressources indispensables?</v>
      </c>
      <c r="B340" s="137"/>
      <c r="C340" s="135" t="s">
        <v>311</v>
      </c>
      <c r="D340" s="135" t="s">
        <v>323</v>
      </c>
      <c r="E340" s="183" t="s">
        <v>1741</v>
      </c>
      <c r="F340" s="183" t="s">
        <v>1742</v>
      </c>
      <c r="G340" s="134" t="s">
        <v>984</v>
      </c>
    </row>
    <row r="341" spans="1:10" x14ac:dyDescent="0.3">
      <c r="A341" s="136" t="str">
        <f t="shared" ca="1" si="5"/>
        <v>Quels sont mes « atouts » ?</v>
      </c>
      <c r="B341" s="137"/>
      <c r="C341" s="135" t="s">
        <v>312</v>
      </c>
      <c r="D341" s="135" t="s">
        <v>324</v>
      </c>
      <c r="E341" s="183" t="s">
        <v>1743</v>
      </c>
      <c r="F341" s="183" t="s">
        <v>1744</v>
      </c>
      <c r="G341" s="134" t="s">
        <v>984</v>
      </c>
    </row>
    <row r="342" spans="1:10" ht="28.8" x14ac:dyDescent="0.3">
      <c r="A342" s="136" t="str">
        <f t="shared" ca="1" si="5"/>
        <v xml:space="preserve">Quels sont les partenaires et les fournisseurs qui m’apportent une plus-value ? </v>
      </c>
      <c r="B342" s="137"/>
      <c r="C342" s="133" t="s">
        <v>418</v>
      </c>
      <c r="D342" s="133" t="s">
        <v>419</v>
      </c>
      <c r="E342" s="155" t="s">
        <v>1745</v>
      </c>
      <c r="F342" s="155" t="s">
        <v>1746</v>
      </c>
      <c r="G342" s="134" t="s">
        <v>984</v>
      </c>
    </row>
    <row r="343" spans="1:10" x14ac:dyDescent="0.3">
      <c r="A343" s="136" t="str">
        <f t="shared" ca="1" si="5"/>
        <v>De qui suis-je dépendant ?</v>
      </c>
      <c r="B343" s="137"/>
      <c r="C343" s="133" t="s">
        <v>420</v>
      </c>
      <c r="D343" s="135" t="s">
        <v>325</v>
      </c>
      <c r="E343" s="155" t="s">
        <v>1747</v>
      </c>
      <c r="F343" s="155" t="s">
        <v>1748</v>
      </c>
      <c r="G343" s="134" t="s">
        <v>984</v>
      </c>
    </row>
    <row r="344" spans="1:10" ht="43.2" x14ac:dyDescent="0.3">
      <c r="A344" s="136" t="str">
        <f t="shared" ca="1" si="5"/>
        <v>Quelle est la structure des coûts ? Quels sont les éléments clés qui génèrent le plus de coûts ?</v>
      </c>
      <c r="B344" s="137"/>
      <c r="C344" s="135" t="s">
        <v>299</v>
      </c>
      <c r="D344" s="135" t="s">
        <v>300</v>
      </c>
      <c r="E344" s="183" t="s">
        <v>1749</v>
      </c>
      <c r="F344" s="183" t="s">
        <v>1750</v>
      </c>
      <c r="G344" s="134" t="s">
        <v>984</v>
      </c>
    </row>
    <row r="345" spans="1:10" x14ac:dyDescent="0.3">
      <c r="A345" s="136" t="str">
        <f t="shared" ca="1" si="5"/>
        <v>Quelles sont mes activités principales ?</v>
      </c>
      <c r="B345" s="137"/>
      <c r="C345" s="135" t="s">
        <v>313</v>
      </c>
      <c r="D345" s="135" t="s">
        <v>326</v>
      </c>
      <c r="E345" s="183" t="s">
        <v>1751</v>
      </c>
      <c r="F345" s="183" t="s">
        <v>1752</v>
      </c>
      <c r="G345" s="134" t="s">
        <v>984</v>
      </c>
    </row>
    <row r="346" spans="1:10" x14ac:dyDescent="0.3">
      <c r="A346" s="136" t="str">
        <f t="shared" ca="1" si="5"/>
        <v>Quelle est l’expertise nécessaire ?</v>
      </c>
      <c r="B346" s="137"/>
      <c r="C346" s="135" t="s">
        <v>314</v>
      </c>
      <c r="D346" s="135" t="s">
        <v>327</v>
      </c>
      <c r="E346" s="183" t="s">
        <v>1753</v>
      </c>
      <c r="F346" s="183" t="s">
        <v>1754</v>
      </c>
      <c r="G346" s="134" t="s">
        <v>984</v>
      </c>
    </row>
    <row r="347" spans="1:10" x14ac:dyDescent="0.3">
      <c r="A347" s="140" t="str">
        <f t="shared" ca="1" si="5"/>
        <v>Qu’est-ce qui est indispensable ?</v>
      </c>
      <c r="B347" s="137"/>
      <c r="C347" s="142" t="s">
        <v>315</v>
      </c>
      <c r="D347" s="142" t="s">
        <v>328</v>
      </c>
      <c r="E347" s="183" t="s">
        <v>1755</v>
      </c>
      <c r="F347" s="183" t="s">
        <v>1756</v>
      </c>
      <c r="G347" s="143" t="s">
        <v>984</v>
      </c>
    </row>
    <row r="348" spans="1:10" s="13" customFormat="1" ht="22.8" x14ac:dyDescent="0.3">
      <c r="A348" s="150" t="str">
        <f t="shared" ca="1" si="5"/>
        <v>P R O D U I T S   &amp;   P R E S T A T I O N S  D E  S E R V I C E S</v>
      </c>
      <c r="B348" s="126"/>
      <c r="C348" s="125" t="s">
        <v>521</v>
      </c>
      <c r="D348" s="125" t="s">
        <v>542</v>
      </c>
      <c r="E348" s="182" t="s">
        <v>1757</v>
      </c>
      <c r="F348" s="182" t="s">
        <v>1758</v>
      </c>
      <c r="G348" s="128" t="s">
        <v>984</v>
      </c>
      <c r="J348" s="108"/>
    </row>
    <row r="349" spans="1:10" x14ac:dyDescent="0.3">
      <c r="A349" s="129" t="str">
        <f t="shared" ca="1" si="5"/>
        <v>Produit/Prestations de service</v>
      </c>
      <c r="B349" s="114"/>
      <c r="C349" s="151" t="s">
        <v>530</v>
      </c>
      <c r="D349" s="151" t="s">
        <v>543</v>
      </c>
      <c r="E349" s="155" t="s">
        <v>1759</v>
      </c>
      <c r="F349" s="155" t="s">
        <v>1760</v>
      </c>
      <c r="G349" s="131" t="s">
        <v>984</v>
      </c>
    </row>
    <row r="350" spans="1:10" x14ac:dyDescent="0.3">
      <c r="A350" s="132" t="str">
        <f t="shared" ca="1" si="5"/>
        <v>Demande du produit</v>
      </c>
      <c r="B350" s="114"/>
      <c r="C350" s="115" t="s">
        <v>427</v>
      </c>
      <c r="D350" s="115" t="s">
        <v>428</v>
      </c>
      <c r="E350" s="155" t="s">
        <v>1761</v>
      </c>
      <c r="F350" s="155" t="s">
        <v>1762</v>
      </c>
      <c r="G350" s="134" t="s">
        <v>984</v>
      </c>
    </row>
    <row r="351" spans="1:10" ht="28.8" x14ac:dyDescent="0.3">
      <c r="A351" s="132" t="str">
        <f t="shared" ca="1" si="5"/>
        <v>Argument publicitaire unique (USP)</v>
      </c>
      <c r="B351" s="114"/>
      <c r="C351" s="115" t="s">
        <v>429</v>
      </c>
      <c r="D351" s="115" t="s">
        <v>430</v>
      </c>
      <c r="E351" s="155" t="s">
        <v>1763</v>
      </c>
      <c r="F351" s="155" t="s">
        <v>1764</v>
      </c>
      <c r="G351" s="134" t="s">
        <v>984</v>
      </c>
    </row>
    <row r="352" spans="1:10" x14ac:dyDescent="0.3">
      <c r="A352" s="132" t="str">
        <f t="shared" ca="1" si="5"/>
        <v>USP</v>
      </c>
      <c r="B352" s="114"/>
      <c r="C352" s="115" t="s">
        <v>431</v>
      </c>
      <c r="D352" s="115" t="s">
        <v>431</v>
      </c>
      <c r="E352" s="155" t="s">
        <v>431</v>
      </c>
      <c r="F352" s="155" t="s">
        <v>431</v>
      </c>
      <c r="G352" s="134" t="s">
        <v>984</v>
      </c>
    </row>
    <row r="353" spans="1:10" x14ac:dyDescent="0.3">
      <c r="A353" s="132" t="str">
        <f t="shared" ca="1" si="5"/>
        <v>Demande</v>
      </c>
      <c r="B353" s="114"/>
      <c r="C353" s="115" t="s">
        <v>432</v>
      </c>
      <c r="D353" s="115" t="s">
        <v>433</v>
      </c>
      <c r="E353" s="155" t="s">
        <v>1765</v>
      </c>
      <c r="F353" s="155" t="s">
        <v>1766</v>
      </c>
      <c r="G353" s="134" t="s">
        <v>984</v>
      </c>
    </row>
    <row r="354" spans="1:10" x14ac:dyDescent="0.3">
      <c r="A354" s="140" t="str">
        <f t="shared" ca="1" si="5"/>
        <v>Chiffre d'affaire</v>
      </c>
      <c r="B354" s="114"/>
      <c r="C354" s="141" t="s">
        <v>20</v>
      </c>
      <c r="D354" s="141" t="s">
        <v>434</v>
      </c>
      <c r="E354" s="155" t="s">
        <v>1444</v>
      </c>
      <c r="F354" s="155" t="s">
        <v>1445</v>
      </c>
      <c r="G354" s="143" t="s">
        <v>984</v>
      </c>
    </row>
    <row r="355" spans="1:10" s="13" customFormat="1" ht="22.8" x14ac:dyDescent="0.3">
      <c r="A355" s="150" t="str">
        <f t="shared" ca="1" si="5"/>
        <v>S E G M E N T A T I O N   D E S   C L I E N T S</v>
      </c>
      <c r="B355" s="126"/>
      <c r="C355" s="125" t="s">
        <v>523</v>
      </c>
      <c r="D355" s="125" t="s">
        <v>522</v>
      </c>
      <c r="E355" s="182" t="s">
        <v>1767</v>
      </c>
      <c r="F355" s="182" t="s">
        <v>1768</v>
      </c>
      <c r="G355" s="128" t="s">
        <v>984</v>
      </c>
      <c r="J355" s="108"/>
    </row>
    <row r="356" spans="1:10" x14ac:dyDescent="0.3">
      <c r="A356" s="129" t="str">
        <f t="shared" ca="1" si="5"/>
        <v>Rentabilité</v>
      </c>
      <c r="B356" s="114"/>
      <c r="C356" s="151" t="s">
        <v>435</v>
      </c>
      <c r="D356" s="151" t="s">
        <v>436</v>
      </c>
      <c r="E356" s="155" t="s">
        <v>1769</v>
      </c>
      <c r="F356" s="155" t="s">
        <v>1770</v>
      </c>
      <c r="G356" s="131" t="s">
        <v>984</v>
      </c>
    </row>
    <row r="357" spans="1:10" x14ac:dyDescent="0.3">
      <c r="A357" s="132" t="str">
        <f t="shared" ca="1" si="5"/>
        <v>Loyauté/Lien</v>
      </c>
      <c r="B357" s="114"/>
      <c r="C357" s="115" t="s">
        <v>437</v>
      </c>
      <c r="D357" s="115" t="s">
        <v>446</v>
      </c>
      <c r="E357" s="155" t="s">
        <v>1771</v>
      </c>
      <c r="F357" s="155" t="s">
        <v>1772</v>
      </c>
      <c r="G357" s="134" t="s">
        <v>984</v>
      </c>
    </row>
    <row r="358" spans="1:10" ht="28.8" x14ac:dyDescent="0.3">
      <c r="A358" s="132" t="str">
        <f t="shared" ca="1" si="5"/>
        <v>Très rentable mais prêt à changer constamment</v>
      </c>
      <c r="B358" s="114"/>
      <c r="C358" s="115" t="s">
        <v>438</v>
      </c>
      <c r="D358" s="115" t="s">
        <v>439</v>
      </c>
      <c r="E358" s="155" t="s">
        <v>1773</v>
      </c>
      <c r="F358" s="155" t="s">
        <v>1774</v>
      </c>
      <c r="G358" s="134" t="s">
        <v>984</v>
      </c>
    </row>
    <row r="359" spans="1:10" x14ac:dyDescent="0.3">
      <c r="A359" s="132" t="str">
        <f t="shared" ca="1" si="5"/>
        <v>Clients très rentables et très fidèle</v>
      </c>
      <c r="B359" s="114"/>
      <c r="C359" s="115" t="s">
        <v>440</v>
      </c>
      <c r="D359" s="115" t="s">
        <v>441</v>
      </c>
      <c r="E359" s="155" t="s">
        <v>1775</v>
      </c>
      <c r="F359" s="155" t="s">
        <v>1776</v>
      </c>
      <c r="G359" s="134" t="s">
        <v>984</v>
      </c>
    </row>
    <row r="360" spans="1:10" x14ac:dyDescent="0.3">
      <c r="A360" s="132" t="str">
        <f t="shared" ca="1" si="5"/>
        <v>Très faible rentabilité et loyauté</v>
      </c>
      <c r="B360" s="114"/>
      <c r="C360" s="115" t="s">
        <v>442</v>
      </c>
      <c r="D360" s="115" t="s">
        <v>445</v>
      </c>
      <c r="E360" s="155" t="s">
        <v>1777</v>
      </c>
      <c r="F360" s="155" t="s">
        <v>1778</v>
      </c>
      <c r="G360" s="134" t="s">
        <v>984</v>
      </c>
    </row>
    <row r="361" spans="1:10" x14ac:dyDescent="0.3">
      <c r="A361" s="132" t="str">
        <f t="shared" ca="1" si="5"/>
        <v>Faible rentabilité, mais grande loyauté</v>
      </c>
      <c r="B361" s="114"/>
      <c r="C361" s="115" t="s">
        <v>443</v>
      </c>
      <c r="D361" s="115" t="s">
        <v>444</v>
      </c>
      <c r="E361" s="155" t="s">
        <v>1779</v>
      </c>
      <c r="F361" s="155" t="s">
        <v>1780</v>
      </c>
      <c r="G361" s="134" t="s">
        <v>984</v>
      </c>
    </row>
    <row r="362" spans="1:10" x14ac:dyDescent="0.3">
      <c r="A362" s="132" t="str">
        <f t="shared" ca="1" si="5"/>
        <v>Client</v>
      </c>
      <c r="B362" s="114"/>
      <c r="C362" s="115" t="s">
        <v>447</v>
      </c>
      <c r="D362" s="115" t="s">
        <v>448</v>
      </c>
      <c r="E362" s="155" t="s">
        <v>1781</v>
      </c>
      <c r="F362" s="155" t="s">
        <v>1782</v>
      </c>
      <c r="G362" s="134" t="s">
        <v>984</v>
      </c>
    </row>
    <row r="363" spans="1:10" x14ac:dyDescent="0.3">
      <c r="A363" s="132" t="str">
        <f t="shared" ca="1" si="5"/>
        <v>Loyauté</v>
      </c>
      <c r="B363" s="114"/>
      <c r="C363" s="115" t="s">
        <v>449</v>
      </c>
      <c r="D363" s="115" t="s">
        <v>450</v>
      </c>
      <c r="E363" s="155" t="s">
        <v>1783</v>
      </c>
      <c r="F363" s="155" t="s">
        <v>1784</v>
      </c>
      <c r="G363" s="134" t="s">
        <v>984</v>
      </c>
    </row>
    <row r="364" spans="1:10" x14ac:dyDescent="0.3">
      <c r="A364" s="132" t="str">
        <f t="shared" ca="1" si="5"/>
        <v>Rentabilité</v>
      </c>
      <c r="B364" s="114"/>
      <c r="C364" s="115" t="s">
        <v>451</v>
      </c>
      <c r="D364" s="115" t="s">
        <v>436</v>
      </c>
      <c r="E364" s="155" t="s">
        <v>1769</v>
      </c>
      <c r="F364" s="155" t="s">
        <v>1770</v>
      </c>
      <c r="G364" s="134" t="s">
        <v>984</v>
      </c>
    </row>
    <row r="365" spans="1:10" x14ac:dyDescent="0.3">
      <c r="A365" s="132" t="str">
        <f t="shared" ca="1" si="5"/>
        <v>Client ABC</v>
      </c>
      <c r="B365" s="114"/>
      <c r="C365" s="115" t="s">
        <v>452</v>
      </c>
      <c r="D365" s="115" t="s">
        <v>453</v>
      </c>
      <c r="E365" s="155" t="s">
        <v>1785</v>
      </c>
      <c r="F365" s="155" t="s">
        <v>1786</v>
      </c>
      <c r="G365" s="134" t="s">
        <v>984</v>
      </c>
    </row>
    <row r="366" spans="1:10" x14ac:dyDescent="0.3">
      <c r="A366" s="132" t="str">
        <f t="shared" ca="1" si="5"/>
        <v>Relation client souhaité?</v>
      </c>
      <c r="B366" s="114"/>
      <c r="C366" s="115" t="s">
        <v>479</v>
      </c>
      <c r="D366" s="115" t="s">
        <v>481</v>
      </c>
      <c r="E366" s="155" t="s">
        <v>1787</v>
      </c>
      <c r="F366" s="155" t="s">
        <v>1788</v>
      </c>
      <c r="G366" s="134" t="s">
        <v>984</v>
      </c>
    </row>
    <row r="367" spans="1:10" x14ac:dyDescent="0.3">
      <c r="A367" s="132" t="str">
        <f t="shared" ca="1" si="5"/>
        <v>Mesures possible</v>
      </c>
      <c r="B367" s="114"/>
      <c r="C367" s="115" t="s">
        <v>39</v>
      </c>
      <c r="D367" s="115" t="s">
        <v>455</v>
      </c>
      <c r="E367" s="155" t="s">
        <v>1390</v>
      </c>
      <c r="F367" s="155" t="s">
        <v>1391</v>
      </c>
      <c r="G367" s="134" t="s">
        <v>984</v>
      </c>
    </row>
    <row r="368" spans="1:10" x14ac:dyDescent="0.3">
      <c r="A368" s="132" t="str">
        <f t="shared" ca="1" si="5"/>
        <v>Comment atteindre le client?</v>
      </c>
      <c r="B368" s="114"/>
      <c r="C368" s="115" t="s">
        <v>478</v>
      </c>
      <c r="D368" s="115" t="s">
        <v>480</v>
      </c>
      <c r="E368" s="155" t="s">
        <v>1789</v>
      </c>
      <c r="F368" s="155" t="s">
        <v>1790</v>
      </c>
      <c r="G368" s="134" t="s">
        <v>984</v>
      </c>
    </row>
    <row r="369" spans="1:10" x14ac:dyDescent="0.3">
      <c r="A369" s="140" t="str">
        <f t="shared" ca="1" si="5"/>
        <v>Canaux de distribution</v>
      </c>
      <c r="B369" s="137"/>
      <c r="C369" s="141" t="s">
        <v>482</v>
      </c>
      <c r="D369" s="141" t="s">
        <v>483</v>
      </c>
      <c r="E369" s="155" t="s">
        <v>1791</v>
      </c>
      <c r="F369" s="155" t="s">
        <v>1792</v>
      </c>
      <c r="G369" s="143" t="s">
        <v>984</v>
      </c>
    </row>
    <row r="370" spans="1:10" s="13" customFormat="1" x14ac:dyDescent="0.3">
      <c r="A370" s="125" t="str">
        <f t="shared" ca="1" si="5"/>
        <v>R E L A T I O N   C L I E N T</v>
      </c>
      <c r="B370" s="126"/>
      <c r="C370" s="125" t="s">
        <v>666</v>
      </c>
      <c r="D370" s="125" t="s">
        <v>667</v>
      </c>
      <c r="E370" s="185" t="s">
        <v>1793</v>
      </c>
      <c r="F370" s="185" t="s">
        <v>1794</v>
      </c>
      <c r="G370" s="128" t="s">
        <v>984</v>
      </c>
      <c r="J370" s="108"/>
    </row>
    <row r="371" spans="1:10" s="13" customFormat="1" x14ac:dyDescent="0.3">
      <c r="A371" s="125" t="str">
        <f t="shared" ca="1" si="5"/>
        <v>C A N A U X   D E   D I S T R I B U T I O N</v>
      </c>
      <c r="B371" s="126"/>
      <c r="C371" s="125" t="s">
        <v>669</v>
      </c>
      <c r="D371" s="125" t="s">
        <v>670</v>
      </c>
      <c r="E371" s="186" t="s">
        <v>1795</v>
      </c>
      <c r="F371" s="186" t="s">
        <v>1796</v>
      </c>
      <c r="G371" s="128" t="s">
        <v>984</v>
      </c>
      <c r="J371" s="108"/>
    </row>
    <row r="372" spans="1:10" s="13" customFormat="1" ht="22.8" x14ac:dyDescent="0.3">
      <c r="A372" s="150" t="str">
        <f t="shared" ca="1" si="5"/>
        <v>S E G M E N T A T I O N   D U   M A R C H É</v>
      </c>
      <c r="B372" s="126"/>
      <c r="C372" s="125" t="s">
        <v>586</v>
      </c>
      <c r="D372" s="125" t="s">
        <v>587</v>
      </c>
      <c r="E372" s="182" t="s">
        <v>1797</v>
      </c>
      <c r="F372" s="182" t="s">
        <v>1798</v>
      </c>
      <c r="G372" s="128" t="s">
        <v>984</v>
      </c>
      <c r="J372" s="108"/>
    </row>
    <row r="373" spans="1:10" x14ac:dyDescent="0.3">
      <c r="A373" s="129" t="str">
        <f t="shared" ca="1" si="5"/>
        <v>Segment</v>
      </c>
      <c r="B373" s="114"/>
      <c r="C373" s="151" t="s">
        <v>590</v>
      </c>
      <c r="D373" s="151" t="s">
        <v>987</v>
      </c>
      <c r="E373" s="155" t="s">
        <v>1799</v>
      </c>
      <c r="F373" s="155" t="s">
        <v>1800</v>
      </c>
      <c r="G373" s="131" t="s">
        <v>984</v>
      </c>
    </row>
    <row r="374" spans="1:10" x14ac:dyDescent="0.3">
      <c r="A374" s="140" t="str">
        <f t="shared" ca="1" si="5"/>
        <v>Clients</v>
      </c>
      <c r="B374" s="114"/>
      <c r="C374" s="141" t="s">
        <v>21</v>
      </c>
      <c r="D374" s="141" t="s">
        <v>297</v>
      </c>
      <c r="E374" s="155" t="s">
        <v>1801</v>
      </c>
      <c r="F374" s="155" t="s">
        <v>1802</v>
      </c>
      <c r="G374" s="143" t="s">
        <v>984</v>
      </c>
    </row>
    <row r="375" spans="1:10" s="13" customFormat="1" ht="22.8" x14ac:dyDescent="0.3">
      <c r="A375" s="150" t="str">
        <f t="shared" ca="1" si="5"/>
        <v>D O M A I N E   D' A C T I V I T É   S T R A T É G I Q U E   (DAS)</v>
      </c>
      <c r="B375" s="126"/>
      <c r="C375" s="125" t="s">
        <v>593</v>
      </c>
      <c r="D375" s="125" t="s">
        <v>594</v>
      </c>
      <c r="E375" s="182" t="s">
        <v>1803</v>
      </c>
      <c r="F375" s="182" t="s">
        <v>1804</v>
      </c>
      <c r="G375" s="128" t="s">
        <v>984</v>
      </c>
      <c r="J375" s="108"/>
    </row>
    <row r="376" spans="1:10" x14ac:dyDescent="0.3">
      <c r="A376" s="129" t="str">
        <f t="shared" ca="1" si="5"/>
        <v>Domaine d'activité stratégique</v>
      </c>
      <c r="B376" s="114"/>
      <c r="C376" s="151" t="s">
        <v>591</v>
      </c>
      <c r="D376" s="151" t="s">
        <v>592</v>
      </c>
      <c r="E376" s="155" t="s">
        <v>1805</v>
      </c>
      <c r="F376" s="155" t="s">
        <v>1806</v>
      </c>
      <c r="G376" s="131" t="s">
        <v>984</v>
      </c>
    </row>
    <row r="377" spans="1:10" x14ac:dyDescent="0.3">
      <c r="A377" s="132" t="str">
        <f t="shared" ca="1" si="5"/>
        <v>DAS</v>
      </c>
      <c r="B377" s="114"/>
      <c r="C377" s="115" t="s">
        <v>595</v>
      </c>
      <c r="D377" s="115" t="s">
        <v>596</v>
      </c>
      <c r="E377" s="155" t="s">
        <v>1807</v>
      </c>
      <c r="F377" s="155" t="s">
        <v>1808</v>
      </c>
      <c r="G377" s="134" t="s">
        <v>984</v>
      </c>
    </row>
    <row r="378" spans="1:10" x14ac:dyDescent="0.3">
      <c r="A378" s="132" t="str">
        <f t="shared" ca="1" si="5"/>
        <v>Effets de synergies</v>
      </c>
      <c r="B378" s="114"/>
      <c r="C378" s="115" t="s">
        <v>597</v>
      </c>
      <c r="D378" s="115" t="s">
        <v>598</v>
      </c>
      <c r="E378" s="155" t="s">
        <v>1809</v>
      </c>
      <c r="F378" s="155" t="s">
        <v>1810</v>
      </c>
      <c r="G378" s="134" t="s">
        <v>984</v>
      </c>
    </row>
    <row r="379" spans="1:10" x14ac:dyDescent="0.3">
      <c r="A379" s="132" t="str">
        <f t="shared" ca="1" si="5"/>
        <v>Segments du marché</v>
      </c>
      <c r="B379" s="137"/>
      <c r="C379" s="133" t="s">
        <v>599</v>
      </c>
      <c r="D379" s="133" t="s">
        <v>988</v>
      </c>
      <c r="E379" s="155" t="s">
        <v>1811</v>
      </c>
      <c r="F379" s="155" t="s">
        <v>1812</v>
      </c>
      <c r="G379" s="134" t="s">
        <v>984</v>
      </c>
    </row>
    <row r="380" spans="1:10" x14ac:dyDescent="0.3">
      <c r="A380" s="140" t="str">
        <f t="shared" ca="1" si="5"/>
        <v>Indépendance</v>
      </c>
      <c r="B380" s="137"/>
      <c r="C380" s="141" t="s">
        <v>600</v>
      </c>
      <c r="D380" s="141" t="s">
        <v>601</v>
      </c>
      <c r="E380" s="155" t="s">
        <v>1813</v>
      </c>
      <c r="F380" s="155" t="s">
        <v>1814</v>
      </c>
      <c r="G380" s="143" t="s">
        <v>984</v>
      </c>
    </row>
    <row r="381" spans="1:10" s="13" customFormat="1" x14ac:dyDescent="0.3">
      <c r="A381" s="125" t="str">
        <f t="shared" ca="1" si="5"/>
        <v>S O U R C E S   D E   R E V E N U S</v>
      </c>
      <c r="B381" s="126"/>
      <c r="C381" s="125" t="s">
        <v>524</v>
      </c>
      <c r="D381" s="125" t="s">
        <v>525</v>
      </c>
      <c r="E381" s="182" t="s">
        <v>1815</v>
      </c>
      <c r="F381" s="182" t="s">
        <v>1816</v>
      </c>
      <c r="G381" s="128" t="s">
        <v>984</v>
      </c>
      <c r="J381" s="108"/>
    </row>
    <row r="382" spans="1:10" x14ac:dyDescent="0.3">
      <c r="A382" s="129" t="str">
        <f t="shared" ca="1" si="5"/>
        <v>Source de revenu</v>
      </c>
      <c r="B382" s="114"/>
      <c r="C382" s="151" t="s">
        <v>465</v>
      </c>
      <c r="D382" s="151" t="s">
        <v>466</v>
      </c>
      <c r="E382" s="155" t="s">
        <v>1817</v>
      </c>
      <c r="F382" s="155" t="s">
        <v>1818</v>
      </c>
      <c r="G382" s="131" t="s">
        <v>984</v>
      </c>
    </row>
    <row r="383" spans="1:10" x14ac:dyDescent="0.3">
      <c r="A383" s="140" t="str">
        <f t="shared" ca="1" si="5"/>
        <v>en %</v>
      </c>
      <c r="B383" s="114"/>
      <c r="C383" s="141" t="s">
        <v>467</v>
      </c>
      <c r="D383" s="141" t="s">
        <v>468</v>
      </c>
      <c r="E383" s="155" t="s">
        <v>467</v>
      </c>
      <c r="F383" s="155" t="s">
        <v>467</v>
      </c>
      <c r="G383" s="143" t="s">
        <v>984</v>
      </c>
    </row>
    <row r="384" spans="1:10" s="13" customFormat="1" x14ac:dyDescent="0.3">
      <c r="A384" s="125" t="str">
        <f t="shared" ca="1" si="5"/>
        <v>S T R U C T U R E   D E S   C O Û T S</v>
      </c>
      <c r="B384" s="126"/>
      <c r="C384" s="125" t="s">
        <v>526</v>
      </c>
      <c r="D384" s="125" t="s">
        <v>527</v>
      </c>
      <c r="E384" s="182" t="s">
        <v>1819</v>
      </c>
      <c r="F384" s="182" t="s">
        <v>1820</v>
      </c>
      <c r="G384" s="128" t="s">
        <v>984</v>
      </c>
      <c r="J384" s="108"/>
    </row>
    <row r="385" spans="1:10" x14ac:dyDescent="0.3">
      <c r="A385" s="129" t="str">
        <f t="shared" ca="1" si="5"/>
        <v>Coûts</v>
      </c>
      <c r="B385" s="114"/>
      <c r="C385" s="151" t="s">
        <v>459</v>
      </c>
      <c r="D385" s="151" t="s">
        <v>460</v>
      </c>
      <c r="E385" s="155" t="s">
        <v>1821</v>
      </c>
      <c r="F385" s="155" t="s">
        <v>1822</v>
      </c>
      <c r="G385" s="131" t="s">
        <v>984</v>
      </c>
    </row>
    <row r="386" spans="1:10" x14ac:dyDescent="0.3">
      <c r="A386" s="132" t="str">
        <f t="shared" ca="1" si="5"/>
        <v>en %</v>
      </c>
      <c r="B386" s="114"/>
      <c r="C386" s="115" t="s">
        <v>467</v>
      </c>
      <c r="D386" s="115" t="s">
        <v>468</v>
      </c>
      <c r="E386" s="155" t="s">
        <v>467</v>
      </c>
      <c r="F386" s="155" t="s">
        <v>467</v>
      </c>
      <c r="G386" s="134" t="s">
        <v>984</v>
      </c>
    </row>
    <row r="387" spans="1:10" x14ac:dyDescent="0.3">
      <c r="A387" s="140" t="str">
        <f t="shared" ca="1" si="5"/>
        <v>Influença-bilité?</v>
      </c>
      <c r="B387" s="114"/>
      <c r="C387" s="141" t="s">
        <v>463</v>
      </c>
      <c r="D387" s="141" t="s">
        <v>462</v>
      </c>
      <c r="E387" s="155" t="s">
        <v>1823</v>
      </c>
      <c r="F387" s="155" t="s">
        <v>1824</v>
      </c>
      <c r="G387" s="143" t="s">
        <v>984</v>
      </c>
    </row>
    <row r="388" spans="1:10" s="13" customFormat="1" ht="22.8" x14ac:dyDescent="0.3">
      <c r="A388" s="125" t="str">
        <f t="shared" ca="1" si="5"/>
        <v>C A N V A S :   F O R C E S   &amp;   F A I B L E S S E S</v>
      </c>
      <c r="B388" s="126"/>
      <c r="C388" s="125" t="s">
        <v>778</v>
      </c>
      <c r="D388" s="125" t="s">
        <v>779</v>
      </c>
      <c r="E388" s="182" t="s">
        <v>1825</v>
      </c>
      <c r="F388" s="182" t="s">
        <v>1826</v>
      </c>
      <c r="G388" s="128" t="s">
        <v>984</v>
      </c>
      <c r="J388" s="108"/>
    </row>
    <row r="389" spans="1:10" x14ac:dyDescent="0.3">
      <c r="A389" s="129" t="str">
        <f t="shared" ca="1" si="5"/>
        <v xml:space="preserve">correspond tout à fait </v>
      </c>
      <c r="B389" s="114"/>
      <c r="C389" s="151" t="s">
        <v>672</v>
      </c>
      <c r="D389" s="151" t="s">
        <v>674</v>
      </c>
      <c r="E389" s="155" t="s">
        <v>1827</v>
      </c>
      <c r="F389" s="155" t="s">
        <v>1828</v>
      </c>
      <c r="G389" s="131" t="s">
        <v>984</v>
      </c>
    </row>
    <row r="390" spans="1:10" x14ac:dyDescent="0.3">
      <c r="A390" s="132" t="str">
        <f t="shared" ca="1" si="5"/>
        <v xml:space="preserve">correspond plutôt </v>
      </c>
      <c r="B390" s="114"/>
      <c r="C390" s="115" t="s">
        <v>678</v>
      </c>
      <c r="D390" s="115" t="s">
        <v>680</v>
      </c>
      <c r="E390" s="155" t="s">
        <v>1829</v>
      </c>
      <c r="F390" s="155" t="s">
        <v>1830</v>
      </c>
      <c r="G390" s="134" t="s">
        <v>984</v>
      </c>
    </row>
    <row r="391" spans="1:10" x14ac:dyDescent="0.3">
      <c r="A391" s="132" t="str">
        <f t="shared" ca="1" si="5"/>
        <v xml:space="preserve">correspond partiellement </v>
      </c>
      <c r="B391" s="114"/>
      <c r="C391" s="115" t="s">
        <v>673</v>
      </c>
      <c r="D391" s="115" t="s">
        <v>675</v>
      </c>
      <c r="E391" s="155" t="s">
        <v>1831</v>
      </c>
      <c r="F391" s="155" t="s">
        <v>1832</v>
      </c>
      <c r="G391" s="134" t="s">
        <v>984</v>
      </c>
    </row>
    <row r="392" spans="1:10" x14ac:dyDescent="0.3">
      <c r="A392" s="132" t="str">
        <f t="shared" ref="A392:A455" ca="1" si="6">OFFSET($C392,0,$Z$5-1)</f>
        <v>correspond peu</v>
      </c>
      <c r="B392" s="114"/>
      <c r="C392" s="115" t="s">
        <v>679</v>
      </c>
      <c r="D392" s="115" t="s">
        <v>681</v>
      </c>
      <c r="E392" s="155" t="s">
        <v>1833</v>
      </c>
      <c r="F392" s="155" t="s">
        <v>1834</v>
      </c>
      <c r="G392" s="134" t="s">
        <v>984</v>
      </c>
    </row>
    <row r="393" spans="1:10" x14ac:dyDescent="0.3">
      <c r="A393" s="132" t="str">
        <f t="shared" ca="1" si="6"/>
        <v xml:space="preserve">ne correspond pas du tout </v>
      </c>
      <c r="B393" s="114"/>
      <c r="C393" s="115" t="s">
        <v>677</v>
      </c>
      <c r="D393" s="115" t="s">
        <v>676</v>
      </c>
      <c r="E393" s="155" t="s">
        <v>1835</v>
      </c>
      <c r="F393" s="155" t="s">
        <v>1836</v>
      </c>
      <c r="G393" s="134" t="s">
        <v>984</v>
      </c>
    </row>
    <row r="394" spans="1:10" ht="28.8" x14ac:dyDescent="0.3">
      <c r="A394" s="132" t="str">
        <f t="shared" ca="1" si="6"/>
        <v>Nos propositions de valeur correspondent aux besoins de nos clients</v>
      </c>
      <c r="B394" s="114"/>
      <c r="C394" s="115" t="s">
        <v>734</v>
      </c>
      <c r="D394" s="115" t="s">
        <v>682</v>
      </c>
      <c r="E394" s="155" t="s">
        <v>1837</v>
      </c>
      <c r="F394" s="155" t="s">
        <v>1838</v>
      </c>
      <c r="G394" s="134" t="s">
        <v>984</v>
      </c>
    </row>
    <row r="395" spans="1:10" ht="28.8" x14ac:dyDescent="0.3">
      <c r="A395" s="132" t="str">
        <f t="shared" ca="1" si="6"/>
        <v>Nos propositions de valeur ont de forts effets sur le réseau (Networking)</v>
      </c>
      <c r="B395" s="114"/>
      <c r="C395" s="115" t="s">
        <v>772</v>
      </c>
      <c r="D395" s="115" t="s">
        <v>735</v>
      </c>
      <c r="E395" s="155" t="s">
        <v>1839</v>
      </c>
      <c r="F395" s="155" t="s">
        <v>1840</v>
      </c>
      <c r="G395" s="134" t="s">
        <v>984</v>
      </c>
    </row>
    <row r="396" spans="1:10" ht="28.8" x14ac:dyDescent="0.3">
      <c r="A396" s="132" t="str">
        <f t="shared" ca="1" si="6"/>
        <v>Il existe des synergies fortes entre nos produits et services</v>
      </c>
      <c r="B396" s="114"/>
      <c r="C396" s="115" t="s">
        <v>773</v>
      </c>
      <c r="D396" s="115" t="s">
        <v>683</v>
      </c>
      <c r="E396" s="155" t="s">
        <v>1841</v>
      </c>
      <c r="F396" s="155" t="s">
        <v>1842</v>
      </c>
      <c r="G396" s="134" t="s">
        <v>984</v>
      </c>
    </row>
    <row r="397" spans="1:10" x14ac:dyDescent="0.3">
      <c r="A397" s="132" t="str">
        <f t="shared" ca="1" si="6"/>
        <v>Nos clients sont très satisfaits</v>
      </c>
      <c r="B397" s="114"/>
      <c r="C397" s="115" t="s">
        <v>736</v>
      </c>
      <c r="D397" s="115" t="s">
        <v>684</v>
      </c>
      <c r="E397" s="155" t="s">
        <v>1843</v>
      </c>
      <c r="F397" s="155" t="s">
        <v>1844</v>
      </c>
      <c r="G397" s="134" t="s">
        <v>984</v>
      </c>
    </row>
    <row r="398" spans="1:10" x14ac:dyDescent="0.3">
      <c r="A398" s="132" t="str">
        <f t="shared" ca="1" si="6"/>
        <v>Nos marges sont élevées</v>
      </c>
      <c r="B398" s="114"/>
      <c r="C398" s="115" t="s">
        <v>737</v>
      </c>
      <c r="D398" s="115" t="s">
        <v>685</v>
      </c>
      <c r="E398" s="155" t="s">
        <v>1845</v>
      </c>
      <c r="F398" s="155" t="s">
        <v>1846</v>
      </c>
      <c r="G398" s="134" t="s">
        <v>984</v>
      </c>
    </row>
    <row r="399" spans="1:10" x14ac:dyDescent="0.3">
      <c r="A399" s="132" t="str">
        <f t="shared" ca="1" si="6"/>
        <v>Nos revenus sont prévisibles</v>
      </c>
      <c r="B399" s="114"/>
      <c r="C399" s="115" t="s">
        <v>738</v>
      </c>
      <c r="D399" s="115" t="s">
        <v>686</v>
      </c>
      <c r="E399" s="155" t="s">
        <v>1847</v>
      </c>
      <c r="F399" s="155" t="s">
        <v>1848</v>
      </c>
      <c r="G399" s="134" t="s">
        <v>984</v>
      </c>
    </row>
    <row r="400" spans="1:10" ht="28.8" x14ac:dyDescent="0.3">
      <c r="A400" s="132" t="str">
        <f t="shared" ca="1" si="6"/>
        <v>Nous avons des flux de revenus récurrents et des achats répétés fréquents</v>
      </c>
      <c r="B400" s="114"/>
      <c r="C400" s="115" t="s">
        <v>739</v>
      </c>
      <c r="D400" s="115" t="s">
        <v>687</v>
      </c>
      <c r="E400" s="155" t="s">
        <v>1849</v>
      </c>
      <c r="F400" s="155" t="s">
        <v>1850</v>
      </c>
      <c r="G400" s="134" t="s">
        <v>984</v>
      </c>
    </row>
    <row r="401" spans="1:7" ht="28.8" x14ac:dyDescent="0.3">
      <c r="A401" s="132" t="str">
        <f t="shared" ca="1" si="6"/>
        <v>Nos flux de revenus sont diversifiés</v>
      </c>
      <c r="B401" s="114"/>
      <c r="C401" s="115" t="s">
        <v>740</v>
      </c>
      <c r="D401" s="115" t="s">
        <v>688</v>
      </c>
      <c r="E401" s="155" t="s">
        <v>1851</v>
      </c>
      <c r="F401" s="155" t="s">
        <v>1852</v>
      </c>
      <c r="G401" s="134" t="s">
        <v>984</v>
      </c>
    </row>
    <row r="402" spans="1:7" x14ac:dyDescent="0.3">
      <c r="A402" s="132" t="str">
        <f t="shared" ca="1" si="6"/>
        <v>Nos flux de revenus sont durables</v>
      </c>
      <c r="B402" s="114"/>
      <c r="C402" s="115" t="s">
        <v>741</v>
      </c>
      <c r="D402" s="115" t="s">
        <v>689</v>
      </c>
      <c r="E402" s="155" t="s">
        <v>1853</v>
      </c>
      <c r="F402" s="155" t="s">
        <v>1854</v>
      </c>
      <c r="G402" s="134" t="s">
        <v>984</v>
      </c>
    </row>
    <row r="403" spans="1:7" ht="28.8" x14ac:dyDescent="0.3">
      <c r="A403" s="132" t="str">
        <f t="shared" ca="1" si="6"/>
        <v>Nous encaissons nos revenus avant d'engager nos dépenses</v>
      </c>
      <c r="B403" s="114"/>
      <c r="C403" s="115" t="s">
        <v>774</v>
      </c>
      <c r="D403" s="115" t="s">
        <v>742</v>
      </c>
      <c r="E403" s="155" t="s">
        <v>1855</v>
      </c>
      <c r="F403" s="155" t="s">
        <v>1856</v>
      </c>
      <c r="G403" s="134" t="s">
        <v>984</v>
      </c>
    </row>
    <row r="404" spans="1:7" ht="43.2" x14ac:dyDescent="0.3">
      <c r="A404" s="132" t="str">
        <f t="shared" ca="1" si="6"/>
        <v>Nous facturons ce pour quoi les clients ont réellement envie de payer</v>
      </c>
      <c r="B404" s="114"/>
      <c r="C404" s="115" t="s">
        <v>743</v>
      </c>
      <c r="D404" s="115" t="s">
        <v>690</v>
      </c>
      <c r="E404" s="155" t="s">
        <v>1857</v>
      </c>
      <c r="F404" s="155" t="s">
        <v>1858</v>
      </c>
      <c r="G404" s="134" t="s">
        <v>984</v>
      </c>
    </row>
    <row r="405" spans="1:7" ht="28.8" x14ac:dyDescent="0.3">
      <c r="A405" s="132" t="str">
        <f t="shared" ca="1" si="6"/>
        <v>Nos mécanismes de fixation des prix permettent de capter tout ce que le client est prêt à payer</v>
      </c>
      <c r="B405" s="114"/>
      <c r="C405" s="115" t="s">
        <v>775</v>
      </c>
      <c r="D405" s="115" t="s">
        <v>744</v>
      </c>
      <c r="E405" s="155" t="s">
        <v>1859</v>
      </c>
      <c r="F405" s="155" t="s">
        <v>1860</v>
      </c>
      <c r="G405" s="134" t="s">
        <v>984</v>
      </c>
    </row>
    <row r="406" spans="1:7" x14ac:dyDescent="0.3">
      <c r="A406" s="132" t="str">
        <f t="shared" ca="1" si="6"/>
        <v>Nos coûts sont prévisibles</v>
      </c>
      <c r="B406" s="114"/>
      <c r="C406" s="115" t="s">
        <v>745</v>
      </c>
      <c r="D406" s="115" t="s">
        <v>691</v>
      </c>
      <c r="E406" s="155" t="s">
        <v>1861</v>
      </c>
      <c r="F406" s="155" t="s">
        <v>1862</v>
      </c>
      <c r="G406" s="134" t="s">
        <v>984</v>
      </c>
    </row>
    <row r="407" spans="1:7" ht="43.2" x14ac:dyDescent="0.3">
      <c r="A407" s="132" t="str">
        <f t="shared" ca="1" si="6"/>
        <v>Notre structure de coûts est correctement adaptée à notre modèle d'affaires</v>
      </c>
      <c r="B407" s="114"/>
      <c r="C407" s="115" t="s">
        <v>746</v>
      </c>
      <c r="D407" s="115" t="s">
        <v>692</v>
      </c>
      <c r="E407" s="155" t="s">
        <v>1863</v>
      </c>
      <c r="F407" s="155" t="s">
        <v>1864</v>
      </c>
      <c r="G407" s="134" t="s">
        <v>984</v>
      </c>
    </row>
    <row r="408" spans="1:7" x14ac:dyDescent="0.3">
      <c r="A408" s="132" t="str">
        <f t="shared" ca="1" si="6"/>
        <v>Nos activités sont rentables</v>
      </c>
      <c r="B408" s="114"/>
      <c r="C408" s="115" t="s">
        <v>747</v>
      </c>
      <c r="D408" s="115" t="s">
        <v>693</v>
      </c>
      <c r="E408" s="155" t="s">
        <v>1865</v>
      </c>
      <c r="F408" s="155" t="s">
        <v>1866</v>
      </c>
      <c r="G408" s="134" t="s">
        <v>984</v>
      </c>
    </row>
    <row r="409" spans="1:7" x14ac:dyDescent="0.3">
      <c r="A409" s="132" t="str">
        <f t="shared" ca="1" si="6"/>
        <v>Nous bénéficions d'économies d'échelle</v>
      </c>
      <c r="B409" s="114"/>
      <c r="C409" s="115" t="s">
        <v>748</v>
      </c>
      <c r="D409" s="115" t="s">
        <v>694</v>
      </c>
      <c r="E409" s="155" t="s">
        <v>1867</v>
      </c>
      <c r="F409" s="155" t="s">
        <v>1868</v>
      </c>
      <c r="G409" s="134" t="s">
        <v>984</v>
      </c>
    </row>
    <row r="410" spans="1:7" ht="28.8" x14ac:dyDescent="0.3">
      <c r="A410" s="132" t="str">
        <f t="shared" ca="1" si="6"/>
        <v>Le taux de roulement de la clientèle est faible</v>
      </c>
      <c r="B410" s="114"/>
      <c r="C410" s="115" t="s">
        <v>749</v>
      </c>
      <c r="D410" s="115" t="s">
        <v>698</v>
      </c>
      <c r="E410" s="155" t="s">
        <v>1869</v>
      </c>
      <c r="F410" s="155" t="s">
        <v>1870</v>
      </c>
      <c r="G410" s="134" t="s">
        <v>984</v>
      </c>
    </row>
    <row r="411" spans="1:7" ht="28.8" x14ac:dyDescent="0.3">
      <c r="A411" s="132" t="str">
        <f t="shared" ca="1" si="6"/>
        <v>La clientèle est bien segmentée</v>
      </c>
      <c r="B411" s="114"/>
      <c r="C411" s="115" t="s">
        <v>750</v>
      </c>
      <c r="D411" s="115" t="s">
        <v>699</v>
      </c>
      <c r="E411" s="155" t="s">
        <v>1871</v>
      </c>
      <c r="F411" s="155" t="s">
        <v>1872</v>
      </c>
      <c r="G411" s="134" t="s">
        <v>984</v>
      </c>
    </row>
    <row r="412" spans="1:7" ht="28.8" x14ac:dyDescent="0.3">
      <c r="A412" s="132" t="str">
        <f t="shared" ca="1" si="6"/>
        <v>Nous acquérons régulièrement de nouveaux clients</v>
      </c>
      <c r="B412" s="114"/>
      <c r="C412" s="115" t="s">
        <v>751</v>
      </c>
      <c r="D412" s="115" t="s">
        <v>700</v>
      </c>
      <c r="E412" s="155" t="s">
        <v>1873</v>
      </c>
      <c r="F412" s="155" t="s">
        <v>1874</v>
      </c>
      <c r="G412" s="134" t="s">
        <v>984</v>
      </c>
    </row>
    <row r="413" spans="1:7" ht="28.8" x14ac:dyDescent="0.3">
      <c r="A413" s="132" t="str">
        <f t="shared" ca="1" si="6"/>
        <v>Nos canaux de distribution sont très efficaces</v>
      </c>
      <c r="B413" s="114"/>
      <c r="C413" s="115" t="s">
        <v>776</v>
      </c>
      <c r="D413" s="115" t="s">
        <v>702</v>
      </c>
      <c r="E413" s="155" t="s">
        <v>1875</v>
      </c>
      <c r="F413" s="155" t="s">
        <v>1876</v>
      </c>
      <c r="G413" s="134" t="s">
        <v>984</v>
      </c>
    </row>
    <row r="414" spans="1:7" ht="28.8" x14ac:dyDescent="0.3">
      <c r="A414" s="132" t="str">
        <f t="shared" ca="1" si="6"/>
        <v>Nos canaux de distribution sont rentables</v>
      </c>
      <c r="B414" s="114"/>
      <c r="C414" s="115" t="s">
        <v>752</v>
      </c>
      <c r="D414" s="115" t="s">
        <v>703</v>
      </c>
      <c r="E414" s="155" t="s">
        <v>1877</v>
      </c>
      <c r="F414" s="155" t="s">
        <v>1878</v>
      </c>
      <c r="G414" s="134" t="s">
        <v>984</v>
      </c>
    </row>
    <row r="415" spans="1:7" ht="28.8" x14ac:dyDescent="0.3">
      <c r="A415" s="132" t="str">
        <f t="shared" ca="1" si="6"/>
        <v>La pénétration des canaux est bonne</v>
      </c>
      <c r="B415" s="114"/>
      <c r="C415" s="115" t="s">
        <v>753</v>
      </c>
      <c r="D415" s="115" t="s">
        <v>704</v>
      </c>
      <c r="E415" s="155" t="s">
        <v>1879</v>
      </c>
      <c r="F415" s="155" t="s">
        <v>1880</v>
      </c>
      <c r="G415" s="134" t="s">
        <v>984</v>
      </c>
    </row>
    <row r="416" spans="1:7" ht="28.8" x14ac:dyDescent="0.3">
      <c r="A416" s="132" t="str">
        <f t="shared" ca="1" si="6"/>
        <v>Les clients repèrent facilement nos canaux de distribution</v>
      </c>
      <c r="B416" s="114"/>
      <c r="C416" s="115" t="s">
        <v>754</v>
      </c>
      <c r="D416" s="115" t="s">
        <v>777</v>
      </c>
      <c r="E416" s="155" t="s">
        <v>1881</v>
      </c>
      <c r="F416" s="155" t="s">
        <v>1882</v>
      </c>
      <c r="G416" s="134" t="s">
        <v>984</v>
      </c>
    </row>
    <row r="417" spans="1:7" ht="28.8" x14ac:dyDescent="0.3">
      <c r="A417" s="132" t="str">
        <f t="shared" ca="1" si="6"/>
        <v>Les canaux sont très intégrés</v>
      </c>
      <c r="B417" s="114"/>
      <c r="C417" s="115" t="s">
        <v>755</v>
      </c>
      <c r="D417" s="115" t="s">
        <v>729</v>
      </c>
      <c r="E417" s="155" t="s">
        <v>1883</v>
      </c>
      <c r="F417" s="155" t="s">
        <v>1884</v>
      </c>
      <c r="G417" s="134" t="s">
        <v>984</v>
      </c>
    </row>
    <row r="418" spans="1:7" ht="43.2" x14ac:dyDescent="0.3">
      <c r="A418" s="132" t="str">
        <f t="shared" ca="1" si="6"/>
        <v>Les canaux sont sources d'économie d'envergure (economies of scope)</v>
      </c>
      <c r="B418" s="114"/>
      <c r="C418" s="115" t="s">
        <v>756</v>
      </c>
      <c r="D418" s="115" t="s">
        <v>757</v>
      </c>
      <c r="E418" s="155" t="s">
        <v>1885</v>
      </c>
      <c r="F418" s="155" t="s">
        <v>1886</v>
      </c>
      <c r="G418" s="134" t="s">
        <v>984</v>
      </c>
    </row>
    <row r="419" spans="1:7" ht="43.2" x14ac:dyDescent="0.3">
      <c r="A419" s="132" t="str">
        <f t="shared" ca="1" si="6"/>
        <v>Les canaux de distribution sont bien adaptés aux segments clients</v>
      </c>
      <c r="B419" s="114"/>
      <c r="C419" s="115" t="s">
        <v>758</v>
      </c>
      <c r="D419" s="115" t="s">
        <v>705</v>
      </c>
      <c r="E419" s="155" t="s">
        <v>1887</v>
      </c>
      <c r="F419" s="155" t="s">
        <v>1888</v>
      </c>
      <c r="G419" s="134" t="s">
        <v>984</v>
      </c>
    </row>
    <row r="420" spans="1:7" ht="28.8" x14ac:dyDescent="0.3">
      <c r="A420" s="132" t="str">
        <f t="shared" ca="1" si="6"/>
        <v>Les relations avec les clients sont solides</v>
      </c>
      <c r="B420" s="114"/>
      <c r="C420" s="115" t="s">
        <v>759</v>
      </c>
      <c r="D420" s="115" t="s">
        <v>707</v>
      </c>
      <c r="E420" s="155" t="s">
        <v>1889</v>
      </c>
      <c r="F420" s="155" t="s">
        <v>1890</v>
      </c>
      <c r="G420" s="134" t="s">
        <v>984</v>
      </c>
    </row>
    <row r="421" spans="1:7" ht="28.8" x14ac:dyDescent="0.3">
      <c r="A421" s="132" t="str">
        <f t="shared" ca="1" si="6"/>
        <v>La qualité de la relation correspond bien à la segmentation de la clientèle</v>
      </c>
      <c r="B421" s="114"/>
      <c r="C421" s="115" t="s">
        <v>760</v>
      </c>
      <c r="D421" s="115" t="s">
        <v>708</v>
      </c>
      <c r="E421" s="155" t="s">
        <v>1891</v>
      </c>
      <c r="F421" s="155" t="s">
        <v>1892</v>
      </c>
      <c r="G421" s="134" t="s">
        <v>984</v>
      </c>
    </row>
    <row r="422" spans="1:7" ht="43.2" x14ac:dyDescent="0.3">
      <c r="A422" s="132" t="str">
        <f t="shared" ca="1" si="6"/>
        <v>Les relations engagent les clients, avec des coûts de changement élevés</v>
      </c>
      <c r="B422" s="137"/>
      <c r="C422" s="133" t="s">
        <v>761</v>
      </c>
      <c r="D422" s="133" t="s">
        <v>709</v>
      </c>
      <c r="E422" s="155" t="s">
        <v>1893</v>
      </c>
      <c r="F422" s="155" t="s">
        <v>1894</v>
      </c>
      <c r="G422" s="134" t="s">
        <v>984</v>
      </c>
    </row>
    <row r="423" spans="1:7" x14ac:dyDescent="0.3">
      <c r="A423" s="132" t="str">
        <f t="shared" ca="1" si="6"/>
        <v>Notre marque est forte</v>
      </c>
      <c r="B423" s="137"/>
      <c r="C423" s="133" t="s">
        <v>762</v>
      </c>
      <c r="D423" s="133" t="s">
        <v>710</v>
      </c>
      <c r="E423" s="155" t="s">
        <v>1895</v>
      </c>
      <c r="F423" s="155" t="s">
        <v>1896</v>
      </c>
      <c r="G423" s="134" t="s">
        <v>984</v>
      </c>
    </row>
    <row r="424" spans="1:7" ht="28.8" x14ac:dyDescent="0.3">
      <c r="A424" s="132" t="str">
        <f t="shared" ca="1" si="6"/>
        <v>Nos ressources clés sont difficiles à reproduire pour nos concurrents</v>
      </c>
      <c r="B424" s="137"/>
      <c r="C424" s="133" t="s">
        <v>763</v>
      </c>
      <c r="D424" s="133" t="s">
        <v>711</v>
      </c>
      <c r="E424" s="155" t="s">
        <v>1897</v>
      </c>
      <c r="F424" s="155" t="s">
        <v>1898</v>
      </c>
      <c r="G424" s="134" t="s">
        <v>984</v>
      </c>
    </row>
    <row r="425" spans="1:7" x14ac:dyDescent="0.3">
      <c r="A425" s="132" t="str">
        <f t="shared" ca="1" si="6"/>
        <v>Les besoins en ressources sont prévisibles</v>
      </c>
      <c r="B425" s="137"/>
      <c r="C425" s="133" t="s">
        <v>764</v>
      </c>
      <c r="D425" s="133" t="s">
        <v>712</v>
      </c>
      <c r="E425" s="155" t="s">
        <v>1899</v>
      </c>
      <c r="F425" s="155" t="s">
        <v>1900</v>
      </c>
      <c r="G425" s="134" t="s">
        <v>984</v>
      </c>
    </row>
    <row r="426" spans="1:7" ht="28.8" x14ac:dyDescent="0.3">
      <c r="A426" s="132" t="str">
        <f t="shared" ca="1" si="6"/>
        <v>Nous savons déployer les bonnes ressources au bon moment et dans les bonnes quantités</v>
      </c>
      <c r="B426" s="137"/>
      <c r="C426" s="133" t="s">
        <v>765</v>
      </c>
      <c r="D426" s="133" t="s">
        <v>713</v>
      </c>
      <c r="E426" s="155" t="s">
        <v>1901</v>
      </c>
      <c r="F426" s="155" t="s">
        <v>1902</v>
      </c>
      <c r="G426" s="134" t="s">
        <v>984</v>
      </c>
    </row>
    <row r="427" spans="1:7" ht="28.8" x14ac:dyDescent="0.3">
      <c r="A427" s="132" t="str">
        <f t="shared" ca="1" si="6"/>
        <v>Nous exécutons efficacement nos activités clés</v>
      </c>
      <c r="B427" s="137"/>
      <c r="C427" s="133" t="s">
        <v>766</v>
      </c>
      <c r="D427" s="133" t="s">
        <v>715</v>
      </c>
      <c r="E427" s="155" t="s">
        <v>1903</v>
      </c>
      <c r="F427" s="155" t="s">
        <v>1904</v>
      </c>
      <c r="G427" s="134" t="s">
        <v>984</v>
      </c>
    </row>
    <row r="428" spans="1:7" ht="28.8" x14ac:dyDescent="0.3">
      <c r="A428" s="132" t="str">
        <f t="shared" ca="1" si="6"/>
        <v>Nos activités clés sont difficilement copiables</v>
      </c>
      <c r="B428" s="137"/>
      <c r="C428" s="133" t="s">
        <v>767</v>
      </c>
      <c r="D428" s="133" t="s">
        <v>716</v>
      </c>
      <c r="E428" s="155" t="s">
        <v>1905</v>
      </c>
      <c r="F428" s="155" t="s">
        <v>1906</v>
      </c>
      <c r="G428" s="134" t="s">
        <v>984</v>
      </c>
    </row>
    <row r="429" spans="1:7" x14ac:dyDescent="0.3">
      <c r="A429" s="132" t="str">
        <f t="shared" ca="1" si="6"/>
        <v xml:space="preserve">La qualité d'exécution est élevée </v>
      </c>
      <c r="B429" s="137"/>
      <c r="C429" s="133" t="s">
        <v>768</v>
      </c>
      <c r="D429" s="133" t="s">
        <v>717</v>
      </c>
      <c r="E429" s="155" t="s">
        <v>1907</v>
      </c>
      <c r="F429" s="155" t="s">
        <v>1908</v>
      </c>
      <c r="G429" s="134" t="s">
        <v>984</v>
      </c>
    </row>
    <row r="430" spans="1:7" ht="28.8" x14ac:dyDescent="0.3">
      <c r="A430" s="132" t="str">
        <f t="shared" ca="1" si="6"/>
        <v>L'équilibre entre les exécutions internes et les activités sous-traitées est idéale</v>
      </c>
      <c r="B430" s="137"/>
      <c r="C430" s="133" t="s">
        <v>769</v>
      </c>
      <c r="D430" s="133" t="s">
        <v>718</v>
      </c>
      <c r="E430" s="155" t="s">
        <v>1909</v>
      </c>
      <c r="F430" s="155" t="s">
        <v>1910</v>
      </c>
      <c r="G430" s="134" t="s">
        <v>984</v>
      </c>
    </row>
    <row r="431" spans="1:7" ht="43.2" x14ac:dyDescent="0.3">
      <c r="A431" s="132" t="str">
        <f t="shared" ca="1" si="6"/>
        <v>Nous sommes orientés partenaires et nous travaillons avec eux lorsque cela est nécessaire</v>
      </c>
      <c r="B431" s="137"/>
      <c r="C431" s="133" t="s">
        <v>770</v>
      </c>
      <c r="D431" s="133" t="s">
        <v>720</v>
      </c>
      <c r="E431" s="155" t="s">
        <v>1911</v>
      </c>
      <c r="F431" s="155" t="s">
        <v>1912</v>
      </c>
      <c r="G431" s="134" t="s">
        <v>984</v>
      </c>
    </row>
    <row r="432" spans="1:7" ht="28.8" x14ac:dyDescent="0.3">
      <c r="A432" s="132" t="str">
        <f t="shared" ca="1" si="6"/>
        <v>Nous entretenons de bonnes relations de travail avec nos partenaires clés</v>
      </c>
      <c r="B432" s="137"/>
      <c r="C432" s="133" t="s">
        <v>771</v>
      </c>
      <c r="D432" s="133" t="s">
        <v>721</v>
      </c>
      <c r="E432" s="155" t="s">
        <v>1913</v>
      </c>
      <c r="F432" s="155" t="s">
        <v>1914</v>
      </c>
      <c r="G432" s="134" t="s">
        <v>984</v>
      </c>
    </row>
    <row r="433" spans="1:10" ht="28.8" x14ac:dyDescent="0.3">
      <c r="A433" s="132" t="str">
        <f t="shared" ca="1" si="6"/>
        <v>Impact (1 - 10)</v>
      </c>
      <c r="B433" s="137"/>
      <c r="C433" s="133" t="s">
        <v>981</v>
      </c>
      <c r="D433" s="133" t="s">
        <v>903</v>
      </c>
      <c r="E433" s="155" t="s">
        <v>903</v>
      </c>
      <c r="F433" s="155" t="s">
        <v>1915</v>
      </c>
      <c r="G433" s="134" t="s">
        <v>984</v>
      </c>
    </row>
    <row r="434" spans="1:10" x14ac:dyDescent="0.3">
      <c r="A434" s="132" t="str">
        <f t="shared" ca="1" si="6"/>
        <v>Remarques</v>
      </c>
      <c r="B434" s="137"/>
      <c r="C434" s="133" t="s">
        <v>43</v>
      </c>
      <c r="D434" s="133" t="s">
        <v>60</v>
      </c>
      <c r="E434" s="155" t="s">
        <v>1679</v>
      </c>
      <c r="F434" s="155" t="s">
        <v>1447</v>
      </c>
      <c r="G434" s="134" t="s">
        <v>984</v>
      </c>
    </row>
    <row r="435" spans="1:10" x14ac:dyDescent="0.3">
      <c r="A435" s="132" t="str">
        <f t="shared" ca="1" si="6"/>
        <v>Questions:</v>
      </c>
      <c r="B435" s="137"/>
      <c r="C435" s="133" t="s">
        <v>732</v>
      </c>
      <c r="D435" s="133" t="s">
        <v>733</v>
      </c>
      <c r="E435" s="155" t="s">
        <v>733</v>
      </c>
      <c r="F435" s="155" t="s">
        <v>1916</v>
      </c>
      <c r="G435" s="134" t="s">
        <v>984</v>
      </c>
    </row>
    <row r="436" spans="1:10" x14ac:dyDescent="0.3">
      <c r="A436" s="132" t="str">
        <f t="shared" ca="1" si="6"/>
        <v>Impact:</v>
      </c>
      <c r="B436" s="137"/>
      <c r="C436" s="133" t="s">
        <v>727</v>
      </c>
      <c r="D436" s="133" t="s">
        <v>728</v>
      </c>
      <c r="E436" s="155" t="s">
        <v>728</v>
      </c>
      <c r="F436" s="155" t="s">
        <v>1917</v>
      </c>
      <c r="G436" s="134" t="s">
        <v>984</v>
      </c>
    </row>
    <row r="437" spans="1:10" x14ac:dyDescent="0.3">
      <c r="A437" s="132" t="str">
        <f t="shared" ca="1" si="6"/>
        <v>Total points :</v>
      </c>
      <c r="B437" s="137"/>
      <c r="C437" s="133" t="s">
        <v>833</v>
      </c>
      <c r="D437" s="133" t="s">
        <v>834</v>
      </c>
      <c r="E437" s="155" t="s">
        <v>834</v>
      </c>
      <c r="F437" s="155" t="s">
        <v>1918</v>
      </c>
      <c r="G437" s="134" t="s">
        <v>984</v>
      </c>
    </row>
    <row r="438" spans="1:10" x14ac:dyDescent="0.3">
      <c r="A438" s="132" t="str">
        <f t="shared" ca="1" si="6"/>
        <v xml:space="preserve"> de </v>
      </c>
      <c r="B438" s="137"/>
      <c r="C438" s="133" t="s">
        <v>724</v>
      </c>
      <c r="D438" s="133" t="s">
        <v>725</v>
      </c>
      <c r="E438" s="155" t="s">
        <v>1919</v>
      </c>
      <c r="F438" s="155" t="s">
        <v>1920</v>
      </c>
      <c r="G438" s="134" t="s">
        <v>984</v>
      </c>
    </row>
    <row r="439" spans="1:10" x14ac:dyDescent="0.3">
      <c r="A439" s="132" t="str">
        <f t="shared" ca="1" si="6"/>
        <v>Résumé</v>
      </c>
      <c r="B439" s="137"/>
      <c r="C439" s="133" t="s">
        <v>730</v>
      </c>
      <c r="D439" s="133" t="s">
        <v>731</v>
      </c>
      <c r="E439" s="155" t="s">
        <v>1921</v>
      </c>
      <c r="F439" s="155" t="s">
        <v>1922</v>
      </c>
      <c r="G439" s="134" t="s">
        <v>984</v>
      </c>
    </row>
    <row r="440" spans="1:10" x14ac:dyDescent="0.3">
      <c r="A440" s="132" t="str">
        <f t="shared" ca="1" si="6"/>
        <v>Forces</v>
      </c>
      <c r="B440" s="137"/>
      <c r="C440" s="133" t="s">
        <v>16</v>
      </c>
      <c r="D440" s="133" t="s">
        <v>127</v>
      </c>
      <c r="E440" s="155" t="s">
        <v>1692</v>
      </c>
      <c r="F440" s="155" t="s">
        <v>1924</v>
      </c>
      <c r="G440" s="134" t="s">
        <v>984</v>
      </c>
    </row>
    <row r="441" spans="1:10" x14ac:dyDescent="0.3">
      <c r="A441" s="140" t="str">
        <f t="shared" ca="1" si="6"/>
        <v>Chances</v>
      </c>
      <c r="B441" s="137"/>
      <c r="C441" s="141" t="s">
        <v>15</v>
      </c>
      <c r="D441" s="141" t="s">
        <v>782</v>
      </c>
      <c r="E441" s="155" t="s">
        <v>1923</v>
      </c>
      <c r="F441" s="155" t="s">
        <v>1925</v>
      </c>
      <c r="G441" s="143" t="s">
        <v>984</v>
      </c>
    </row>
    <row r="442" spans="1:10" s="13" customFormat="1" ht="22.8" x14ac:dyDescent="0.3">
      <c r="A442" s="125" t="str">
        <f t="shared" ca="1" si="6"/>
        <v>C A N V A S : O P P O R T U N I T É S   &amp;  D A N G E R S</v>
      </c>
      <c r="B442" s="126"/>
      <c r="C442" s="125" t="s">
        <v>780</v>
      </c>
      <c r="D442" s="125" t="s">
        <v>781</v>
      </c>
      <c r="E442" s="182" t="s">
        <v>1926</v>
      </c>
      <c r="F442" s="182" t="s">
        <v>1927</v>
      </c>
      <c r="G442" s="128" t="s">
        <v>984</v>
      </c>
      <c r="J442" s="108"/>
    </row>
    <row r="443" spans="1:10" ht="28.8" x14ac:dyDescent="0.3">
      <c r="A443" s="129" t="str">
        <f t="shared" ca="1" si="6"/>
        <v>Nous pouvons générer des revenus récurrents en convertissant des produits en services</v>
      </c>
      <c r="B443" s="137"/>
      <c r="C443" s="151" t="s">
        <v>836</v>
      </c>
      <c r="D443" s="151" t="s">
        <v>783</v>
      </c>
      <c r="E443" s="155" t="s">
        <v>1928</v>
      </c>
      <c r="F443" s="155" t="s">
        <v>1929</v>
      </c>
      <c r="G443" s="131" t="s">
        <v>984</v>
      </c>
    </row>
    <row r="444" spans="1:10" ht="28.8" x14ac:dyDescent="0.3">
      <c r="A444" s="132" t="str">
        <f t="shared" ca="1" si="6"/>
        <v>Nous pouvons mieux intégrer nos produits ou services</v>
      </c>
      <c r="B444" s="137"/>
      <c r="C444" s="133" t="s">
        <v>837</v>
      </c>
      <c r="D444" s="133" t="s">
        <v>784</v>
      </c>
      <c r="E444" s="155" t="s">
        <v>1930</v>
      </c>
      <c r="F444" s="155" t="s">
        <v>1931</v>
      </c>
      <c r="G444" s="134" t="s">
        <v>984</v>
      </c>
    </row>
    <row r="445" spans="1:10" ht="28.8" x14ac:dyDescent="0.3">
      <c r="A445" s="132" t="str">
        <f t="shared" ca="1" si="6"/>
        <v>Nous pourrions satisfaire d'autres besoins de nos clients</v>
      </c>
      <c r="B445" s="137"/>
      <c r="C445" s="133" t="s">
        <v>838</v>
      </c>
      <c r="D445" s="133" t="s">
        <v>989</v>
      </c>
      <c r="E445" s="155" t="s">
        <v>1932</v>
      </c>
      <c r="F445" s="155" t="s">
        <v>1933</v>
      </c>
      <c r="G445" s="134" t="s">
        <v>984</v>
      </c>
    </row>
    <row r="446" spans="1:10" ht="43.2" x14ac:dyDescent="0.3">
      <c r="A446" s="132" t="str">
        <f t="shared" ca="1" si="6"/>
        <v>Il existe des compléments ou des extensions possibles de notre proposition de valeur</v>
      </c>
      <c r="B446" s="137"/>
      <c r="C446" s="133" t="s">
        <v>839</v>
      </c>
      <c r="D446" s="133" t="s">
        <v>785</v>
      </c>
      <c r="E446" s="155" t="s">
        <v>1934</v>
      </c>
      <c r="F446" s="155" t="s">
        <v>1935</v>
      </c>
      <c r="G446" s="134" t="s">
        <v>984</v>
      </c>
    </row>
    <row r="447" spans="1:10" ht="28.8" x14ac:dyDescent="0.3">
      <c r="A447" s="132" t="str">
        <f t="shared" ca="1" si="6"/>
        <v>Nous pourrions accomplir d'autres tâches pour nos clients</v>
      </c>
      <c r="B447" s="137"/>
      <c r="C447" s="133" t="s">
        <v>840</v>
      </c>
      <c r="D447" s="133" t="s">
        <v>786</v>
      </c>
      <c r="E447" s="155" t="s">
        <v>1936</v>
      </c>
      <c r="F447" s="155" t="s">
        <v>1937</v>
      </c>
      <c r="G447" s="134" t="s">
        <v>984</v>
      </c>
    </row>
    <row r="448" spans="1:10" ht="28.8" x14ac:dyDescent="0.3">
      <c r="A448" s="132" t="str">
        <f t="shared" ca="1" si="6"/>
        <v>Des produits et des services de substitution sont disponibles</v>
      </c>
      <c r="B448" s="137"/>
      <c r="C448" s="133" t="s">
        <v>841</v>
      </c>
      <c r="D448" s="133" t="s">
        <v>787</v>
      </c>
      <c r="E448" s="155" t="s">
        <v>1938</v>
      </c>
      <c r="F448" s="155" t="s">
        <v>1939</v>
      </c>
      <c r="G448" s="134" t="s">
        <v>984</v>
      </c>
    </row>
    <row r="449" spans="1:7" ht="28.8" x14ac:dyDescent="0.3">
      <c r="A449" s="132" t="str">
        <f t="shared" ca="1" si="6"/>
        <v>Les concurrents menacent d'offrir de meilleurs prix ou plus de valeur</v>
      </c>
      <c r="B449" s="137"/>
      <c r="C449" s="133" t="s">
        <v>842</v>
      </c>
      <c r="D449" s="133" t="s">
        <v>788</v>
      </c>
      <c r="E449" s="155" t="s">
        <v>1940</v>
      </c>
      <c r="F449" s="155" t="s">
        <v>1941</v>
      </c>
      <c r="G449" s="134" t="s">
        <v>984</v>
      </c>
    </row>
    <row r="450" spans="1:7" ht="43.2" x14ac:dyDescent="0.3">
      <c r="A450" s="132" t="str">
        <f t="shared" ca="1" si="6"/>
        <v>Nous pourrions remplacer des revenus de transactions ponctuels par des revenus récurrents</v>
      </c>
      <c r="B450" s="137"/>
      <c r="C450" s="133" t="s">
        <v>843</v>
      </c>
      <c r="D450" s="133" t="s">
        <v>789</v>
      </c>
      <c r="E450" s="155" t="s">
        <v>1942</v>
      </c>
      <c r="F450" s="155" t="s">
        <v>1943</v>
      </c>
      <c r="G450" s="134" t="s">
        <v>984</v>
      </c>
    </row>
    <row r="451" spans="1:7" ht="28.8" x14ac:dyDescent="0.3">
      <c r="A451" s="132" t="str">
        <f t="shared" ca="1" si="6"/>
        <v>Nos clients seraient disposés à payer pour d'autres produits et services</v>
      </c>
      <c r="B451" s="137"/>
      <c r="C451" s="133" t="s">
        <v>896</v>
      </c>
      <c r="D451" s="133" t="s">
        <v>844</v>
      </c>
      <c r="E451" s="155" t="s">
        <v>1944</v>
      </c>
      <c r="F451" s="155" t="s">
        <v>1945</v>
      </c>
      <c r="G451" s="134" t="s">
        <v>984</v>
      </c>
    </row>
    <row r="452" spans="1:7" ht="43.2" x14ac:dyDescent="0.3">
      <c r="A452" s="132" t="str">
        <f t="shared" ca="1" si="6"/>
        <v>Nous avons des occasions de ventes croisées/associées soit en interne, soit avec des partenaires</v>
      </c>
      <c r="B452" s="137"/>
      <c r="C452" s="133" t="s">
        <v>845</v>
      </c>
      <c r="D452" s="133" t="s">
        <v>790</v>
      </c>
      <c r="E452" s="155" t="s">
        <v>1946</v>
      </c>
      <c r="F452" s="155" t="s">
        <v>1947</v>
      </c>
      <c r="G452" s="134" t="s">
        <v>984</v>
      </c>
    </row>
    <row r="453" spans="1:7" ht="28.8" x14ac:dyDescent="0.3">
      <c r="A453" s="132" t="str">
        <f t="shared" ca="1" si="6"/>
        <v>Nous pourrions rajouter ou créer d'autres flux de revenus</v>
      </c>
      <c r="B453" s="137"/>
      <c r="C453" s="133" t="s">
        <v>846</v>
      </c>
      <c r="D453" s="133" t="s">
        <v>791</v>
      </c>
      <c r="E453" s="155" t="s">
        <v>1948</v>
      </c>
      <c r="F453" s="155" t="s">
        <v>1949</v>
      </c>
      <c r="G453" s="134" t="s">
        <v>984</v>
      </c>
    </row>
    <row r="454" spans="1:7" x14ac:dyDescent="0.3">
      <c r="A454" s="132" t="str">
        <f t="shared" ca="1" si="6"/>
        <v>Nous pouvons augmenter les prix</v>
      </c>
      <c r="B454" s="137"/>
      <c r="C454" s="133" t="s">
        <v>847</v>
      </c>
      <c r="D454" s="133" t="s">
        <v>792</v>
      </c>
      <c r="E454" s="155" t="s">
        <v>1950</v>
      </c>
      <c r="F454" s="155" t="s">
        <v>1951</v>
      </c>
      <c r="G454" s="134" t="s">
        <v>984</v>
      </c>
    </row>
    <row r="455" spans="1:7" ht="43.2" x14ac:dyDescent="0.3">
      <c r="A455" s="132" t="str">
        <f t="shared" ca="1" si="6"/>
        <v>Nos marges sont menacées par des concurrents, et/ou des nouvelles technologies</v>
      </c>
      <c r="B455" s="137"/>
      <c r="C455" s="133" t="s">
        <v>897</v>
      </c>
      <c r="D455" s="133" t="s">
        <v>848</v>
      </c>
      <c r="E455" s="155" t="s">
        <v>1952</v>
      </c>
      <c r="F455" s="155" t="s">
        <v>1953</v>
      </c>
      <c r="G455" s="134" t="s">
        <v>984</v>
      </c>
    </row>
    <row r="456" spans="1:7" ht="28.8" x14ac:dyDescent="0.3">
      <c r="A456" s="132" t="str">
        <f t="shared" ref="A456:A519" ca="1" si="7">OFFSET($C456,0,$Z$5-1)</f>
        <v>Nous sommes trop dépendants d'un ou de plusieurs flux de revenus</v>
      </c>
      <c r="B456" s="137"/>
      <c r="C456" s="133" t="s">
        <v>849</v>
      </c>
      <c r="D456" s="133" t="s">
        <v>793</v>
      </c>
      <c r="E456" s="155" t="s">
        <v>1954</v>
      </c>
      <c r="F456" s="155" t="s">
        <v>1955</v>
      </c>
      <c r="G456" s="134" t="s">
        <v>984</v>
      </c>
    </row>
    <row r="457" spans="1:7" ht="28.8" x14ac:dyDescent="0.3">
      <c r="A457" s="132" t="str">
        <f t="shared" ca="1" si="7"/>
        <v xml:space="preserve">Nous avons des flux de revenus appelés à disparaître </v>
      </c>
      <c r="B457" s="137"/>
      <c r="C457" s="133" t="s">
        <v>898</v>
      </c>
      <c r="D457" s="133" t="s">
        <v>794</v>
      </c>
      <c r="E457" s="155" t="s">
        <v>1956</v>
      </c>
      <c r="F457" s="155" t="s">
        <v>1957</v>
      </c>
      <c r="G457" s="134" t="s">
        <v>984</v>
      </c>
    </row>
    <row r="458" spans="1:7" x14ac:dyDescent="0.3">
      <c r="A458" s="132" t="str">
        <f t="shared" ca="1" si="7"/>
        <v>Nous pouvons réduire nos coûts</v>
      </c>
      <c r="B458" s="137"/>
      <c r="C458" s="133" t="s">
        <v>850</v>
      </c>
      <c r="D458" s="133" t="s">
        <v>795</v>
      </c>
      <c r="E458" s="155" t="s">
        <v>1958</v>
      </c>
      <c r="F458" s="155" t="s">
        <v>1959</v>
      </c>
      <c r="G458" s="134" t="s">
        <v>984</v>
      </c>
    </row>
    <row r="459" spans="1:7" ht="28.8" x14ac:dyDescent="0.3">
      <c r="A459" s="132" t="str">
        <f t="shared" ca="1" si="7"/>
        <v>Certains coûts risquent de devenir imprévisibles</v>
      </c>
      <c r="B459" s="137"/>
      <c r="C459" s="133" t="s">
        <v>851</v>
      </c>
      <c r="D459" s="133" t="s">
        <v>796</v>
      </c>
      <c r="E459" s="155" t="s">
        <v>1960</v>
      </c>
      <c r="F459" s="155" t="s">
        <v>1961</v>
      </c>
      <c r="G459" s="134" t="s">
        <v>984</v>
      </c>
    </row>
    <row r="460" spans="1:7" ht="43.2" x14ac:dyDescent="0.3">
      <c r="A460" s="132" t="str">
        <f t="shared" ca="1" si="7"/>
        <v>Certains coûts menacent d'augmenter plus rapidement que les revenus correspondants</v>
      </c>
      <c r="B460" s="137"/>
      <c r="C460" s="133" t="s">
        <v>852</v>
      </c>
      <c r="D460" s="133" t="s">
        <v>797</v>
      </c>
      <c r="E460" s="155" t="s">
        <v>1962</v>
      </c>
      <c r="F460" s="155" t="s">
        <v>1963</v>
      </c>
      <c r="G460" s="134" t="s">
        <v>984</v>
      </c>
    </row>
    <row r="461" spans="1:7" ht="28.8" x14ac:dyDescent="0.3">
      <c r="A461" s="132" t="str">
        <f t="shared" ca="1" si="7"/>
        <v>Nous pourrions bénéficier d'un marché en pleine croissance/expansion</v>
      </c>
      <c r="B461" s="137"/>
      <c r="C461" s="133" t="s">
        <v>853</v>
      </c>
      <c r="D461" s="133" t="s">
        <v>798</v>
      </c>
      <c r="E461" s="155" t="s">
        <v>1964</v>
      </c>
      <c r="F461" s="155" t="s">
        <v>1965</v>
      </c>
      <c r="G461" s="134" t="s">
        <v>984</v>
      </c>
    </row>
    <row r="462" spans="1:7" ht="28.8" x14ac:dyDescent="0.3">
      <c r="A462" s="132" t="str">
        <f t="shared" ca="1" si="7"/>
        <v>Nous pourrions servir de nouveaux segments de clientèle</v>
      </c>
      <c r="B462" s="137"/>
      <c r="C462" s="133" t="s">
        <v>855</v>
      </c>
      <c r="D462" s="133" t="s">
        <v>854</v>
      </c>
      <c r="E462" s="155" t="s">
        <v>1966</v>
      </c>
      <c r="F462" s="155" t="s">
        <v>1967</v>
      </c>
      <c r="G462" s="134" t="s">
        <v>984</v>
      </c>
    </row>
    <row r="463" spans="1:7" ht="43.2" x14ac:dyDescent="0.3">
      <c r="A463" s="132" t="str">
        <f t="shared" ca="1" si="7"/>
        <v>Nous pourrions mieux servir nos clients grâce à une segmentation plus fine</v>
      </c>
      <c r="B463" s="137"/>
      <c r="C463" s="133" t="s">
        <v>899</v>
      </c>
      <c r="D463" s="133" t="s">
        <v>799</v>
      </c>
      <c r="E463" s="155" t="s">
        <v>1968</v>
      </c>
      <c r="F463" s="155" t="s">
        <v>1969</v>
      </c>
      <c r="G463" s="134" t="s">
        <v>984</v>
      </c>
    </row>
    <row r="464" spans="1:7" ht="28.8" x14ac:dyDescent="0.3">
      <c r="A464" s="132" t="str">
        <f t="shared" ca="1" si="7"/>
        <v>Notre marché risque d'être bientôt saturé</v>
      </c>
      <c r="B464" s="137"/>
      <c r="C464" s="133" t="s">
        <v>856</v>
      </c>
      <c r="D464" s="133" t="s">
        <v>800</v>
      </c>
      <c r="E464" s="155" t="s">
        <v>1970</v>
      </c>
      <c r="F464" s="155" t="s">
        <v>1971</v>
      </c>
      <c r="G464" s="134" t="s">
        <v>984</v>
      </c>
    </row>
    <row r="465" spans="1:7" ht="28.8" x14ac:dyDescent="0.3">
      <c r="A465" s="132" t="str">
        <f t="shared" ca="1" si="7"/>
        <v>Nos concurrents menacent nos parts de marché</v>
      </c>
      <c r="B465" s="137"/>
      <c r="C465" s="133" t="s">
        <v>857</v>
      </c>
      <c r="D465" s="133" t="s">
        <v>801</v>
      </c>
      <c r="E465" s="155" t="s">
        <v>1972</v>
      </c>
      <c r="F465" s="155" t="s">
        <v>1973</v>
      </c>
      <c r="G465" s="134" t="s">
        <v>984</v>
      </c>
    </row>
    <row r="466" spans="1:7" x14ac:dyDescent="0.3">
      <c r="A466" s="132" t="str">
        <f t="shared" ca="1" si="7"/>
        <v>Il y a une probabilité que nos clients nous quittent</v>
      </c>
      <c r="B466" s="137"/>
      <c r="C466" s="133" t="s">
        <v>858</v>
      </c>
      <c r="D466" s="133" t="s">
        <v>802</v>
      </c>
      <c r="E466" s="155" t="s">
        <v>1974</v>
      </c>
      <c r="F466" s="155" t="s">
        <v>1975</v>
      </c>
      <c r="G466" s="134" t="s">
        <v>984</v>
      </c>
    </row>
    <row r="467" spans="1:7" ht="28.8" x14ac:dyDescent="0.3">
      <c r="A467" s="132" t="str">
        <f t="shared" ca="1" si="7"/>
        <v>Il y a des chances que nos clients sont en défaut de paiement</v>
      </c>
      <c r="B467" s="137"/>
      <c r="C467" s="133" t="s">
        <v>859</v>
      </c>
      <c r="D467" s="133" t="s">
        <v>860</v>
      </c>
      <c r="E467" s="155" t="s">
        <v>1976</v>
      </c>
      <c r="F467" s="155" t="s">
        <v>1977</v>
      </c>
      <c r="G467" s="134" t="s">
        <v>984</v>
      </c>
    </row>
    <row r="468" spans="1:7" ht="28.8" x14ac:dyDescent="0.3">
      <c r="A468" s="132" t="str">
        <f t="shared" ca="1" si="7"/>
        <v>La concurrence risque de s'intensifier rapidement sur notre marché</v>
      </c>
      <c r="B468" s="137"/>
      <c r="C468" s="133" t="s">
        <v>861</v>
      </c>
      <c r="D468" s="133" t="s">
        <v>803</v>
      </c>
      <c r="E468" s="155" t="s">
        <v>1978</v>
      </c>
      <c r="F468" s="155" t="s">
        <v>1979</v>
      </c>
      <c r="G468" s="134" t="s">
        <v>984</v>
      </c>
    </row>
    <row r="469" spans="1:7" ht="43.2" x14ac:dyDescent="0.3">
      <c r="A469" s="132" t="str">
        <f t="shared" ca="1" si="7"/>
        <v>Nous pourrions améliorer l'efficacité, la rentabilité et la performance de nos canaux</v>
      </c>
      <c r="B469" s="137"/>
      <c r="C469" s="133" t="s">
        <v>862</v>
      </c>
      <c r="D469" s="133" t="s">
        <v>804</v>
      </c>
      <c r="E469" s="155" t="s">
        <v>1980</v>
      </c>
      <c r="F469" s="155" t="s">
        <v>1981</v>
      </c>
      <c r="G469" s="134" t="s">
        <v>984</v>
      </c>
    </row>
    <row r="470" spans="1:7" ht="28.8" x14ac:dyDescent="0.3">
      <c r="A470" s="132" t="str">
        <f t="shared" ca="1" si="7"/>
        <v>Nous pourrions améliorer l'intégration de nos canaux</v>
      </c>
      <c r="B470" s="137"/>
      <c r="C470" s="133" t="s">
        <v>863</v>
      </c>
      <c r="D470" s="133" t="s">
        <v>805</v>
      </c>
      <c r="E470" s="155" t="s">
        <v>1982</v>
      </c>
      <c r="F470" s="155" t="s">
        <v>1983</v>
      </c>
      <c r="G470" s="134" t="s">
        <v>984</v>
      </c>
    </row>
    <row r="471" spans="1:7" ht="28.8" x14ac:dyDescent="0.3">
      <c r="A471" s="132" t="str">
        <f t="shared" ca="1" si="7"/>
        <v>Nous pourrions trouver de nouveaux canaux partenaires complémentaires</v>
      </c>
      <c r="B471" s="137"/>
      <c r="C471" s="133" t="s">
        <v>864</v>
      </c>
      <c r="D471" s="133" t="s">
        <v>806</v>
      </c>
      <c r="E471" s="155" t="s">
        <v>1984</v>
      </c>
      <c r="F471" s="155" t="s">
        <v>1985</v>
      </c>
      <c r="G471" s="134" t="s">
        <v>984</v>
      </c>
    </row>
    <row r="472" spans="1:7" ht="28.8" x14ac:dyDescent="0.3">
      <c r="A472" s="132" t="str">
        <f t="shared" ca="1" si="7"/>
        <v>Nous pourrions augmenter nos marges en servant directement nos clients</v>
      </c>
      <c r="B472" s="137"/>
      <c r="C472" s="133" t="s">
        <v>865</v>
      </c>
      <c r="D472" s="133" t="s">
        <v>807</v>
      </c>
      <c r="E472" s="155" t="s">
        <v>1986</v>
      </c>
      <c r="F472" s="155" t="s">
        <v>1987</v>
      </c>
      <c r="G472" s="134" t="s">
        <v>984</v>
      </c>
    </row>
    <row r="473" spans="1:7" ht="28.8" x14ac:dyDescent="0.3">
      <c r="A473" s="132" t="str">
        <f t="shared" ca="1" si="7"/>
        <v>Nous pouvons améliorer l'adéquation des canaux et des segments de clients</v>
      </c>
      <c r="B473" s="137"/>
      <c r="C473" s="133" t="s">
        <v>900</v>
      </c>
      <c r="D473" s="133" t="s">
        <v>808</v>
      </c>
      <c r="E473" s="155" t="s">
        <v>1988</v>
      </c>
      <c r="F473" s="155" t="s">
        <v>1989</v>
      </c>
      <c r="G473" s="134" t="s">
        <v>984</v>
      </c>
    </row>
    <row r="474" spans="1:7" ht="28.8" x14ac:dyDescent="0.3">
      <c r="A474" s="132" t="str">
        <f t="shared" ca="1" si="7"/>
        <v>Nos concurrents menacent nos canaux de distribution</v>
      </c>
      <c r="B474" s="137"/>
      <c r="C474" s="133" t="s">
        <v>866</v>
      </c>
      <c r="D474" s="133" t="s">
        <v>809</v>
      </c>
      <c r="E474" s="155" t="s">
        <v>1990</v>
      </c>
      <c r="F474" s="155" t="s">
        <v>1991</v>
      </c>
      <c r="G474" s="134" t="s">
        <v>984</v>
      </c>
    </row>
    <row r="475" spans="1:7" ht="43.2" x14ac:dyDescent="0.3">
      <c r="A475" s="132" t="str">
        <f t="shared" ca="1" si="7"/>
        <v>Nos canaux de distribution risquent de ne plus être pertinents/adaptés pour nos clients</v>
      </c>
      <c r="B475" s="137"/>
      <c r="C475" s="133" t="s">
        <v>867</v>
      </c>
      <c r="D475" s="133" t="s">
        <v>810</v>
      </c>
      <c r="E475" s="155" t="s">
        <v>1992</v>
      </c>
      <c r="F475" s="155" t="s">
        <v>1993</v>
      </c>
      <c r="G475" s="134" t="s">
        <v>984</v>
      </c>
    </row>
    <row r="476" spans="1:7" ht="28.8" x14ac:dyDescent="0.3">
      <c r="A476" s="132" t="str">
        <f t="shared" ca="1" si="7"/>
        <v>Le suivi clients recèle un potentiel d'amélioration</v>
      </c>
      <c r="B476" s="137"/>
      <c r="C476" s="133" t="s">
        <v>868</v>
      </c>
      <c r="D476" s="133" t="s">
        <v>811</v>
      </c>
      <c r="E476" s="155" t="s">
        <v>1994</v>
      </c>
      <c r="F476" s="155" t="s">
        <v>1995</v>
      </c>
      <c r="G476" s="134" t="s">
        <v>984</v>
      </c>
    </row>
    <row r="477" spans="1:7" ht="28.8" x14ac:dyDescent="0.3">
      <c r="A477" s="132" t="str">
        <f t="shared" ca="1" si="7"/>
        <v>Nous pourrions resserrer nos relations avec nos clients</v>
      </c>
      <c r="B477" s="137"/>
      <c r="C477" s="133" t="s">
        <v>869</v>
      </c>
      <c r="D477" s="133" t="s">
        <v>812</v>
      </c>
      <c r="E477" s="155" t="s">
        <v>1996</v>
      </c>
      <c r="F477" s="155" t="s">
        <v>1997</v>
      </c>
      <c r="G477" s="134" t="s">
        <v>984</v>
      </c>
    </row>
    <row r="478" spans="1:7" ht="28.8" x14ac:dyDescent="0.3">
      <c r="A478" s="132" t="str">
        <f t="shared" ca="1" si="7"/>
        <v>Nous pourrions améliorer la personnalisation</v>
      </c>
      <c r="B478" s="137"/>
      <c r="C478" s="133" t="s">
        <v>870</v>
      </c>
      <c r="D478" s="133" t="s">
        <v>813</v>
      </c>
      <c r="E478" s="155" t="s">
        <v>1998</v>
      </c>
      <c r="F478" s="155" t="s">
        <v>1999</v>
      </c>
      <c r="G478" s="134" t="s">
        <v>984</v>
      </c>
    </row>
    <row r="479" spans="1:7" ht="28.8" x14ac:dyDescent="0.3">
      <c r="A479" s="132" t="str">
        <f t="shared" ca="1" si="7"/>
        <v>Nous pourrions augmenter les coûts de changement (switching costs)</v>
      </c>
      <c r="B479" s="137"/>
      <c r="C479" s="133" t="s">
        <v>871</v>
      </c>
      <c r="D479" s="133" t="s">
        <v>814</v>
      </c>
      <c r="E479" s="155" t="s">
        <v>2000</v>
      </c>
      <c r="F479" s="155" t="s">
        <v>2001</v>
      </c>
      <c r="G479" s="134" t="s">
        <v>984</v>
      </c>
    </row>
    <row r="480" spans="1:7" ht="28.8" x14ac:dyDescent="0.3">
      <c r="A480" s="132" t="str">
        <f t="shared" ca="1" si="7"/>
        <v>Nous avons identifié et "éliminé" les clients non rentables</v>
      </c>
      <c r="B480" s="137"/>
      <c r="C480" s="133" t="s">
        <v>873</v>
      </c>
      <c r="D480" s="133" t="s">
        <v>872</v>
      </c>
      <c r="E480" s="155" t="s">
        <v>2002</v>
      </c>
      <c r="F480" s="155" t="s">
        <v>2003</v>
      </c>
      <c r="G480" s="134" t="s">
        <v>984</v>
      </c>
    </row>
    <row r="481" spans="1:7" ht="28.8" x14ac:dyDescent="0.3">
      <c r="A481" s="132" t="str">
        <f t="shared" ca="1" si="7"/>
        <v>Nous avons automatisé certaines relations</v>
      </c>
      <c r="B481" s="137"/>
      <c r="C481" s="133" t="s">
        <v>875</v>
      </c>
      <c r="D481" s="133" t="s">
        <v>874</v>
      </c>
      <c r="E481" s="155" t="s">
        <v>2004</v>
      </c>
      <c r="F481" s="155" t="s">
        <v>2005</v>
      </c>
      <c r="G481" s="134" t="s">
        <v>984</v>
      </c>
    </row>
    <row r="482" spans="1:7" ht="28.8" x14ac:dyDescent="0.3">
      <c r="A482" s="132" t="str">
        <f t="shared" ca="1" si="7"/>
        <v>Nos relations avec les clients risquent de se détériorer</v>
      </c>
      <c r="B482" s="137"/>
      <c r="C482" s="133" t="s">
        <v>876</v>
      </c>
      <c r="D482" s="133" t="s">
        <v>815</v>
      </c>
      <c r="E482" s="155" t="s">
        <v>2006</v>
      </c>
      <c r="F482" s="155" t="s">
        <v>2007</v>
      </c>
      <c r="G482" s="134" t="s">
        <v>984</v>
      </c>
    </row>
    <row r="483" spans="1:7" ht="28.8" x14ac:dyDescent="0.3">
      <c r="A483" s="132" t="str">
        <f t="shared" ca="1" si="7"/>
        <v>Nous pouvons utiliser moins de ressources coûteuses pour arriver au même résultat</v>
      </c>
      <c r="B483" s="137"/>
      <c r="C483" s="133" t="s">
        <v>877</v>
      </c>
      <c r="D483" s="133" t="s">
        <v>816</v>
      </c>
      <c r="E483" s="155" t="s">
        <v>2008</v>
      </c>
      <c r="F483" s="155" t="s">
        <v>2009</v>
      </c>
      <c r="G483" s="134" t="s">
        <v>984</v>
      </c>
    </row>
    <row r="484" spans="1:7" ht="43.2" x14ac:dyDescent="0.3">
      <c r="A484" s="132" t="str">
        <f t="shared" ca="1" si="7"/>
        <v>Nous avons besoins des ressources clés pour lesquels il serait préférable de se procurer auprès de partenaires</v>
      </c>
      <c r="B484" s="137"/>
      <c r="C484" s="133" t="s">
        <v>879</v>
      </c>
      <c r="D484" s="133" t="s">
        <v>878</v>
      </c>
      <c r="E484" s="155" t="s">
        <v>2010</v>
      </c>
      <c r="F484" s="155" t="s">
        <v>2011</v>
      </c>
      <c r="G484" s="134" t="s">
        <v>984</v>
      </c>
    </row>
    <row r="485" spans="1:7" ht="28.8" x14ac:dyDescent="0.3">
      <c r="A485" s="132" t="str">
        <f t="shared" ca="1" si="7"/>
        <v>Nous avons des ressources clés qui sont sous-exploitées</v>
      </c>
      <c r="B485" s="137"/>
      <c r="C485" s="133" t="s">
        <v>880</v>
      </c>
      <c r="D485" s="133" t="s">
        <v>817</v>
      </c>
      <c r="E485" s="155" t="s">
        <v>2012</v>
      </c>
      <c r="F485" s="155" t="s">
        <v>2013</v>
      </c>
      <c r="G485" s="134" t="s">
        <v>984</v>
      </c>
    </row>
    <row r="486" spans="1:7" ht="43.2" x14ac:dyDescent="0.3">
      <c r="A486" s="132" t="str">
        <f t="shared" ca="1" si="7"/>
        <v>Nous avons des brevets ou d'autres découvertes inexploités qui pourraient avoir de la valeur pour d'autres</v>
      </c>
      <c r="B486" s="137"/>
      <c r="C486" s="133" t="s">
        <v>881</v>
      </c>
      <c r="D486" s="133" t="s">
        <v>818</v>
      </c>
      <c r="E486" s="155" t="s">
        <v>2014</v>
      </c>
      <c r="F486" s="155" t="s">
        <v>2015</v>
      </c>
      <c r="G486" s="134" t="s">
        <v>984</v>
      </c>
    </row>
    <row r="487" spans="1:7" ht="43.2" x14ac:dyDescent="0.3">
      <c r="A487" s="132" t="str">
        <f t="shared" ca="1" si="7"/>
        <v>Nous risquons d'être confrontés à une rupture de l'offre de certaines ressources</v>
      </c>
      <c r="B487" s="137"/>
      <c r="C487" s="133" t="s">
        <v>882</v>
      </c>
      <c r="D487" s="133" t="s">
        <v>819</v>
      </c>
      <c r="E487" s="155" t="s">
        <v>2016</v>
      </c>
      <c r="F487" s="155" t="s">
        <v>2017</v>
      </c>
      <c r="G487" s="134" t="s">
        <v>984</v>
      </c>
    </row>
    <row r="488" spans="1:7" ht="28.8" x14ac:dyDescent="0.3">
      <c r="A488" s="132" t="str">
        <f t="shared" ca="1" si="7"/>
        <v>La qualité de nos ressources est menacée</v>
      </c>
      <c r="B488" s="137"/>
      <c r="C488" s="133" t="s">
        <v>883</v>
      </c>
      <c r="D488" s="133" t="s">
        <v>820</v>
      </c>
      <c r="E488" s="155" t="s">
        <v>2018</v>
      </c>
      <c r="F488" s="155" t="s">
        <v>2019</v>
      </c>
      <c r="G488" s="134" t="s">
        <v>984</v>
      </c>
    </row>
    <row r="489" spans="1:7" ht="28.8" x14ac:dyDescent="0.3">
      <c r="A489" s="132" t="str">
        <f t="shared" ca="1" si="7"/>
        <v>Nous pouvons standardiser certaines activités clés</v>
      </c>
      <c r="B489" s="137"/>
      <c r="C489" s="133" t="s">
        <v>884</v>
      </c>
      <c r="D489" s="133" t="s">
        <v>821</v>
      </c>
      <c r="E489" s="155" t="s">
        <v>2020</v>
      </c>
      <c r="F489" s="155" t="s">
        <v>2021</v>
      </c>
      <c r="G489" s="134" t="s">
        <v>984</v>
      </c>
    </row>
    <row r="490" spans="1:7" ht="28.8" x14ac:dyDescent="0.3">
      <c r="A490" s="132" t="str">
        <f t="shared" ca="1" si="7"/>
        <v>Nous pourrions améliorer notre performance de manière générale</v>
      </c>
      <c r="B490" s="137"/>
      <c r="C490" s="133" t="s">
        <v>885</v>
      </c>
      <c r="D490" s="133" t="s">
        <v>902</v>
      </c>
      <c r="E490" s="155" t="s">
        <v>2022</v>
      </c>
      <c r="F490" s="155" t="s">
        <v>2023</v>
      </c>
      <c r="G490" s="134" t="s">
        <v>984</v>
      </c>
    </row>
    <row r="491" spans="1:7" ht="28.8" x14ac:dyDescent="0.3">
      <c r="A491" s="132" t="str">
        <f t="shared" ca="1" si="7"/>
        <v>Un support informatique pourrait améliorer notre performance</v>
      </c>
      <c r="B491" s="137"/>
      <c r="C491" s="133" t="s">
        <v>886</v>
      </c>
      <c r="D491" s="133" t="s">
        <v>822</v>
      </c>
      <c r="E491" s="155" t="s">
        <v>2024</v>
      </c>
      <c r="F491" s="155" t="s">
        <v>2025</v>
      </c>
      <c r="G491" s="134" t="s">
        <v>984</v>
      </c>
    </row>
    <row r="492" spans="1:7" ht="28.8" x14ac:dyDescent="0.3">
      <c r="A492" s="132" t="str">
        <f t="shared" ca="1" si="7"/>
        <v>Des activités clés pourraient être bouleversées</v>
      </c>
      <c r="B492" s="137"/>
      <c r="C492" s="133" t="s">
        <v>887</v>
      </c>
      <c r="D492" s="133" t="s">
        <v>823</v>
      </c>
      <c r="E492" s="155" t="s">
        <v>2026</v>
      </c>
      <c r="F492" s="155" t="s">
        <v>2027</v>
      </c>
      <c r="G492" s="134" t="s">
        <v>984</v>
      </c>
    </row>
    <row r="493" spans="1:7" ht="28.8" x14ac:dyDescent="0.3">
      <c r="A493" s="132" t="str">
        <f t="shared" ca="1" si="7"/>
        <v>La qualité de nos activités est menacée</v>
      </c>
      <c r="B493" s="137"/>
      <c r="C493" s="133" t="s">
        <v>901</v>
      </c>
      <c r="D493" s="133" t="s">
        <v>824</v>
      </c>
      <c r="E493" s="155" t="s">
        <v>2028</v>
      </c>
      <c r="F493" s="155" t="s">
        <v>2029</v>
      </c>
      <c r="G493" s="134" t="s">
        <v>984</v>
      </c>
    </row>
    <row r="494" spans="1:7" x14ac:dyDescent="0.3">
      <c r="A494" s="132">
        <f t="shared" ca="1" si="7"/>
        <v>0</v>
      </c>
      <c r="B494" s="137"/>
      <c r="C494" s="133"/>
      <c r="D494" s="133"/>
      <c r="E494" s="155"/>
      <c r="F494" s="155" t="s">
        <v>1726</v>
      </c>
      <c r="G494" s="134" t="s">
        <v>984</v>
      </c>
    </row>
    <row r="495" spans="1:7" ht="28.8" x14ac:dyDescent="0.3">
      <c r="A495" s="132" t="str">
        <f t="shared" ca="1" si="7"/>
        <v>Des opportunités d'externationalisation existent</v>
      </c>
      <c r="B495" s="137"/>
      <c r="C495" s="133" t="s">
        <v>888</v>
      </c>
      <c r="D495" s="133" t="s">
        <v>825</v>
      </c>
      <c r="E495" s="155" t="s">
        <v>2030</v>
      </c>
      <c r="F495" s="155" t="s">
        <v>2031</v>
      </c>
      <c r="G495" s="134" t="s">
        <v>984</v>
      </c>
    </row>
    <row r="496" spans="1:7" ht="57.6" x14ac:dyDescent="0.3">
      <c r="A496" s="132" t="str">
        <f t="shared" ca="1" si="7"/>
        <v>Une collaboration plus étroite avec nos partenaires nous aiderait à nous concentrer sur notre cœur d'activité</v>
      </c>
      <c r="B496" s="137"/>
      <c r="C496" s="133" t="s">
        <v>889</v>
      </c>
      <c r="D496" s="133" t="s">
        <v>826</v>
      </c>
      <c r="E496" s="155" t="s">
        <v>2032</v>
      </c>
      <c r="F496" s="155" t="s">
        <v>2033</v>
      </c>
      <c r="G496" s="134" t="s">
        <v>984</v>
      </c>
    </row>
    <row r="497" spans="1:7" ht="28.8" x14ac:dyDescent="0.3">
      <c r="A497" s="132" t="str">
        <f t="shared" ca="1" si="7"/>
        <v>Il existe des opportunités de ventes-croisées/associées avec nos partenaires</v>
      </c>
      <c r="B497" s="137"/>
      <c r="C497" s="133" t="s">
        <v>890</v>
      </c>
      <c r="D497" s="133" t="s">
        <v>827</v>
      </c>
      <c r="E497" s="155" t="s">
        <v>2034</v>
      </c>
      <c r="F497" s="155" t="s">
        <v>2035</v>
      </c>
      <c r="G497" s="134" t="s">
        <v>984</v>
      </c>
    </row>
    <row r="498" spans="1:7" ht="57.6" x14ac:dyDescent="0.3">
      <c r="A498" s="132" t="str">
        <f t="shared" ca="1" si="7"/>
        <v>Les canaux de distribution de partenaires pourraient nous aider à toucher davantage de clients</v>
      </c>
      <c r="B498" s="137"/>
      <c r="C498" s="133" t="s">
        <v>891</v>
      </c>
      <c r="D498" s="133" t="s">
        <v>828</v>
      </c>
      <c r="E498" s="155" t="s">
        <v>2036</v>
      </c>
      <c r="F498" s="155" t="s">
        <v>2037</v>
      </c>
      <c r="G498" s="134" t="s">
        <v>984</v>
      </c>
    </row>
    <row r="499" spans="1:7" ht="28.8" x14ac:dyDescent="0.3">
      <c r="A499" s="132" t="str">
        <f t="shared" ca="1" si="7"/>
        <v>Nos partenaires pourraient compléter notre proposition de valeur</v>
      </c>
      <c r="B499" s="137"/>
      <c r="C499" s="133" t="s">
        <v>892</v>
      </c>
      <c r="D499" s="133" t="s">
        <v>829</v>
      </c>
      <c r="E499" s="155" t="s">
        <v>2038</v>
      </c>
      <c r="F499" s="155" t="s">
        <v>2039</v>
      </c>
      <c r="G499" s="134" t="s">
        <v>984</v>
      </c>
    </row>
    <row r="500" spans="1:7" x14ac:dyDescent="0.3">
      <c r="A500" s="132" t="str">
        <f t="shared" ca="1" si="7"/>
        <v>Nous risquons de perdre des partenaires</v>
      </c>
      <c r="B500" s="137"/>
      <c r="C500" s="133" t="s">
        <v>893</v>
      </c>
      <c r="D500" s="133" t="s">
        <v>830</v>
      </c>
      <c r="E500" s="155" t="s">
        <v>2040</v>
      </c>
      <c r="F500" s="155" t="s">
        <v>2041</v>
      </c>
      <c r="G500" s="134" t="s">
        <v>984</v>
      </c>
    </row>
    <row r="501" spans="1:7" ht="28.8" x14ac:dyDescent="0.3">
      <c r="A501" s="132" t="str">
        <f t="shared" ca="1" si="7"/>
        <v>Nos partenaires pourraient collaborer avec des concurrents</v>
      </c>
      <c r="B501" s="137"/>
      <c r="C501" s="133" t="s">
        <v>894</v>
      </c>
      <c r="D501" s="133" t="s">
        <v>831</v>
      </c>
      <c r="E501" s="155" t="s">
        <v>2042</v>
      </c>
      <c r="F501" s="155" t="s">
        <v>2043</v>
      </c>
      <c r="G501" s="134" t="s">
        <v>984</v>
      </c>
    </row>
    <row r="502" spans="1:7" ht="28.8" x14ac:dyDescent="0.3">
      <c r="A502" s="140" t="str">
        <f t="shared" ca="1" si="7"/>
        <v>Nous sommes trop dépendants de certains partenaires</v>
      </c>
      <c r="B502" s="137"/>
      <c r="C502" s="141" t="s">
        <v>895</v>
      </c>
      <c r="D502" s="141" t="s">
        <v>832</v>
      </c>
      <c r="E502" s="155" t="s">
        <v>2044</v>
      </c>
      <c r="F502" s="155" t="s">
        <v>2045</v>
      </c>
      <c r="G502" s="143" t="s">
        <v>984</v>
      </c>
    </row>
    <row r="503" spans="1:7" x14ac:dyDescent="0.3">
      <c r="A503" s="156" t="str">
        <f t="shared" ca="1" si="7"/>
        <v>Liens</v>
      </c>
      <c r="B503" s="126"/>
      <c r="C503" s="156" t="s">
        <v>1306</v>
      </c>
      <c r="D503" s="156" t="s">
        <v>1307</v>
      </c>
      <c r="E503" s="182" t="s">
        <v>1306</v>
      </c>
      <c r="F503" s="182" t="s">
        <v>1306</v>
      </c>
      <c r="G503" s="128" t="s">
        <v>984</v>
      </c>
    </row>
    <row r="504" spans="1:7" ht="28.8" x14ac:dyDescent="0.3">
      <c r="A504" s="129" t="str">
        <f t="shared" ca="1" si="7"/>
        <v>Voulez-vous ouvrir le programme "Finances"?</v>
      </c>
      <c r="B504" s="114"/>
      <c r="C504" s="157" t="s">
        <v>1019</v>
      </c>
      <c r="D504" s="157" t="s">
        <v>1018</v>
      </c>
      <c r="E504" s="155" t="s">
        <v>2046</v>
      </c>
      <c r="F504" s="155" t="s">
        <v>2047</v>
      </c>
      <c r="G504" s="131"/>
    </row>
    <row r="505" spans="1:7" ht="28.8" x14ac:dyDescent="0.3">
      <c r="A505" s="140" t="str">
        <f t="shared" ca="1" si="7"/>
        <v>Assurez-vous, que le fichier "05_Finance.exe" se touve dans le même répertoire!</v>
      </c>
      <c r="B505" s="114"/>
      <c r="C505" s="158" t="s">
        <v>1224</v>
      </c>
      <c r="D505" s="158" t="s">
        <v>1225</v>
      </c>
      <c r="E505" s="155" t="s">
        <v>2048</v>
      </c>
      <c r="F505" s="155" t="s">
        <v>2049</v>
      </c>
      <c r="G505" s="143"/>
    </row>
    <row r="506" spans="1:7" x14ac:dyDescent="0.3">
      <c r="A506" s="156" t="str">
        <f t="shared" ca="1" si="7"/>
        <v>M A R C H É</v>
      </c>
      <c r="B506" s="159"/>
      <c r="C506" s="156" t="s">
        <v>1038</v>
      </c>
      <c r="D506" s="156" t="s">
        <v>1039</v>
      </c>
      <c r="E506" s="187" t="s">
        <v>1797</v>
      </c>
      <c r="F506" s="187" t="s">
        <v>2050</v>
      </c>
      <c r="G506" s="128" t="s">
        <v>984</v>
      </c>
    </row>
    <row r="507" spans="1:7" x14ac:dyDescent="0.3">
      <c r="A507" s="129" t="str">
        <f t="shared" ca="1" si="7"/>
        <v>Marché</v>
      </c>
      <c r="B507" s="137"/>
      <c r="C507" s="157" t="s">
        <v>588</v>
      </c>
      <c r="D507" s="157" t="s">
        <v>589</v>
      </c>
      <c r="E507" s="188" t="s">
        <v>2051</v>
      </c>
      <c r="F507" s="188" t="s">
        <v>2052</v>
      </c>
      <c r="G507" s="131" t="s">
        <v>984</v>
      </c>
    </row>
    <row r="508" spans="1:7" x14ac:dyDescent="0.3">
      <c r="A508" s="136" t="str">
        <f t="shared" ca="1" si="7"/>
        <v>Potentiel</v>
      </c>
      <c r="B508" s="137"/>
      <c r="C508" s="160" t="s">
        <v>454</v>
      </c>
      <c r="D508" s="160" t="s">
        <v>298</v>
      </c>
      <c r="E508" s="189" t="s">
        <v>2053</v>
      </c>
      <c r="F508" s="189" t="s">
        <v>2054</v>
      </c>
      <c r="G508" s="134" t="s">
        <v>984</v>
      </c>
    </row>
    <row r="509" spans="1:7" x14ac:dyDescent="0.3">
      <c r="A509" s="136" t="str">
        <f t="shared" ca="1" si="7"/>
        <v>Croissance attendue</v>
      </c>
      <c r="B509" s="137"/>
      <c r="C509" s="160" t="s">
        <v>1040</v>
      </c>
      <c r="D509" s="160" t="s">
        <v>1041</v>
      </c>
      <c r="E509" s="189" t="s">
        <v>2055</v>
      </c>
      <c r="F509" s="189" t="s">
        <v>2056</v>
      </c>
      <c r="G509" s="134" t="s">
        <v>984</v>
      </c>
    </row>
    <row r="510" spans="1:7" x14ac:dyDescent="0.3">
      <c r="A510" s="136" t="str">
        <f t="shared" ca="1" si="7"/>
        <v>Volume marché</v>
      </c>
      <c r="B510" s="137"/>
      <c r="C510" s="160" t="s">
        <v>1042</v>
      </c>
      <c r="D510" s="160" t="s">
        <v>1043</v>
      </c>
      <c r="E510" s="189" t="s">
        <v>2057</v>
      </c>
      <c r="F510" s="189" t="s">
        <v>2058</v>
      </c>
      <c r="G510" s="134" t="s">
        <v>984</v>
      </c>
    </row>
    <row r="511" spans="1:7" x14ac:dyDescent="0.3">
      <c r="A511" s="136" t="str">
        <f t="shared" ca="1" si="7"/>
        <v>Caractéristiques</v>
      </c>
      <c r="B511" s="137"/>
      <c r="C511" s="160" t="s">
        <v>1044</v>
      </c>
      <c r="D511" s="160" t="s">
        <v>1045</v>
      </c>
      <c r="E511" s="189" t="s">
        <v>2059</v>
      </c>
      <c r="F511" s="189" t="s">
        <v>2060</v>
      </c>
      <c r="G511" s="134" t="s">
        <v>984</v>
      </c>
    </row>
    <row r="512" spans="1:7" x14ac:dyDescent="0.3">
      <c r="A512" s="136" t="str">
        <f t="shared" ca="1" si="7"/>
        <v>Intensité de la demande</v>
      </c>
      <c r="B512" s="137"/>
      <c r="C512" s="160" t="s">
        <v>1046</v>
      </c>
      <c r="D512" s="160" t="s">
        <v>1047</v>
      </c>
      <c r="E512" s="189" t="s">
        <v>2061</v>
      </c>
      <c r="F512" s="189" t="s">
        <v>2062</v>
      </c>
      <c r="G512" s="134" t="s">
        <v>984</v>
      </c>
    </row>
    <row r="513" spans="1:7" x14ac:dyDescent="0.3">
      <c r="A513" s="136" t="str">
        <f t="shared" ca="1" si="7"/>
        <v>Marché de masse</v>
      </c>
      <c r="B513" s="137"/>
      <c r="C513" s="160" t="s">
        <v>1048</v>
      </c>
      <c r="D513" s="160" t="s">
        <v>1049</v>
      </c>
      <c r="E513" s="189" t="s">
        <v>2063</v>
      </c>
      <c r="F513" s="189" t="s">
        <v>2064</v>
      </c>
      <c r="G513" s="134" t="s">
        <v>984</v>
      </c>
    </row>
    <row r="514" spans="1:7" x14ac:dyDescent="0.3">
      <c r="A514" s="136" t="str">
        <f t="shared" ca="1" si="7"/>
        <v>Rétrécissement du marché</v>
      </c>
      <c r="B514" s="137"/>
      <c r="C514" s="160" t="s">
        <v>1050</v>
      </c>
      <c r="D514" s="160" t="s">
        <v>1051</v>
      </c>
      <c r="E514" s="189" t="s">
        <v>2065</v>
      </c>
      <c r="F514" s="189" t="s">
        <v>2066</v>
      </c>
      <c r="G514" s="134" t="s">
        <v>984</v>
      </c>
    </row>
    <row r="515" spans="1:7" x14ac:dyDescent="0.3">
      <c r="A515" s="136" t="str">
        <f t="shared" ca="1" si="7"/>
        <v>Marché d'avenir</v>
      </c>
      <c r="B515" s="137"/>
      <c r="C515" s="160" t="s">
        <v>1022</v>
      </c>
      <c r="D515" s="160" t="s">
        <v>1052</v>
      </c>
      <c r="E515" s="189" t="s">
        <v>2067</v>
      </c>
      <c r="F515" s="189" t="s">
        <v>2068</v>
      </c>
      <c r="G515" s="134" t="s">
        <v>984</v>
      </c>
    </row>
    <row r="516" spans="1:7" x14ac:dyDescent="0.3">
      <c r="A516" s="136" t="str">
        <f t="shared" ca="1" si="7"/>
        <v>Marché de niche</v>
      </c>
      <c r="B516" s="137"/>
      <c r="C516" s="160" t="s">
        <v>1025</v>
      </c>
      <c r="D516" s="160" t="s">
        <v>1053</v>
      </c>
      <c r="E516" s="189" t="s">
        <v>2069</v>
      </c>
      <c r="F516" s="189" t="s">
        <v>2070</v>
      </c>
      <c r="G516" s="134" t="s">
        <v>984</v>
      </c>
    </row>
    <row r="517" spans="1:7" x14ac:dyDescent="0.3">
      <c r="A517" s="136" t="str">
        <f t="shared" ca="1" si="7"/>
        <v>en Sfr.</v>
      </c>
      <c r="B517" s="137"/>
      <c r="C517" s="160" t="s">
        <v>1054</v>
      </c>
      <c r="D517" s="160" t="s">
        <v>1055</v>
      </c>
      <c r="E517" s="189" t="s">
        <v>2071</v>
      </c>
      <c r="F517" s="189" t="s">
        <v>2072</v>
      </c>
      <c r="G517" s="134" t="s">
        <v>984</v>
      </c>
    </row>
    <row r="518" spans="1:7" x14ac:dyDescent="0.3">
      <c r="A518" s="140" t="str">
        <f t="shared" ca="1" si="7"/>
        <v>Par du marché [%]</v>
      </c>
      <c r="B518" s="137"/>
      <c r="C518" s="158" t="s">
        <v>1056</v>
      </c>
      <c r="D518" s="158" t="s">
        <v>1057</v>
      </c>
      <c r="E518" s="190" t="s">
        <v>2073</v>
      </c>
      <c r="F518" s="190" t="s">
        <v>2074</v>
      </c>
      <c r="G518" s="143" t="s">
        <v>984</v>
      </c>
    </row>
    <row r="519" spans="1:7" x14ac:dyDescent="0.3">
      <c r="A519" s="156" t="str">
        <f t="shared" ca="1" si="7"/>
        <v>M A R K E T I N G</v>
      </c>
      <c r="B519" s="159"/>
      <c r="C519" s="156" t="s">
        <v>1058</v>
      </c>
      <c r="D519" s="156" t="s">
        <v>1058</v>
      </c>
      <c r="E519" s="156" t="s">
        <v>1058</v>
      </c>
      <c r="F519" s="156" t="s">
        <v>1058</v>
      </c>
      <c r="G519" s="128" t="s">
        <v>984</v>
      </c>
    </row>
    <row r="520" spans="1:7" x14ac:dyDescent="0.3">
      <c r="A520" s="161" t="str">
        <f t="shared" ref="A520:A583" ca="1" si="8">OFFSET($C520,0,$Z$5-1)</f>
        <v>Marketing</v>
      </c>
      <c r="B520" s="114"/>
      <c r="C520" s="162" t="s">
        <v>1059</v>
      </c>
      <c r="D520" s="162" t="s">
        <v>1059</v>
      </c>
      <c r="E520" s="162" t="s">
        <v>1059</v>
      </c>
      <c r="F520" s="162" t="s">
        <v>1059</v>
      </c>
      <c r="G520" s="163"/>
    </row>
    <row r="521" spans="1:7" x14ac:dyDescent="0.3">
      <c r="A521" s="125" t="str">
        <f t="shared" ca="1" si="8"/>
        <v>C Y C L E   D E   V I E</v>
      </c>
      <c r="B521" s="159"/>
      <c r="C521" s="125" t="s">
        <v>1060</v>
      </c>
      <c r="D521" s="125" t="s">
        <v>1061</v>
      </c>
      <c r="E521" s="156" t="s">
        <v>2075</v>
      </c>
      <c r="F521" s="156" t="s">
        <v>2076</v>
      </c>
      <c r="G521" s="128" t="s">
        <v>984</v>
      </c>
    </row>
    <row r="522" spans="1:7" x14ac:dyDescent="0.3">
      <c r="A522" s="129" t="str">
        <f t="shared" ca="1" si="8"/>
        <v>Chiffre d'affaire</v>
      </c>
      <c r="B522" s="137"/>
      <c r="C522" s="151" t="s">
        <v>20</v>
      </c>
      <c r="D522" s="151" t="s">
        <v>434</v>
      </c>
      <c r="E522" s="188" t="s">
        <v>1444</v>
      </c>
      <c r="F522" s="188" t="s">
        <v>2077</v>
      </c>
      <c r="G522" s="131" t="s">
        <v>984</v>
      </c>
    </row>
    <row r="523" spans="1:7" x14ac:dyDescent="0.3">
      <c r="A523" s="136" t="str">
        <f t="shared" ca="1" si="8"/>
        <v>Bénéfice</v>
      </c>
      <c r="B523" s="137"/>
      <c r="C523" s="135" t="s">
        <v>1062</v>
      </c>
      <c r="D523" s="135" t="s">
        <v>1063</v>
      </c>
      <c r="E523" s="189" t="s">
        <v>2078</v>
      </c>
      <c r="F523" s="189" t="s">
        <v>2079</v>
      </c>
      <c r="G523" s="134" t="s">
        <v>984</v>
      </c>
    </row>
    <row r="524" spans="1:7" x14ac:dyDescent="0.3">
      <c r="A524" s="136" t="str">
        <f t="shared" ca="1" si="8"/>
        <v>Taux bénéfice</v>
      </c>
      <c r="B524" s="137"/>
      <c r="C524" s="133" t="s">
        <v>1064</v>
      </c>
      <c r="D524" s="133" t="s">
        <v>1065</v>
      </c>
      <c r="E524" s="189" t="s">
        <v>2080</v>
      </c>
      <c r="F524" s="189" t="s">
        <v>2081</v>
      </c>
      <c r="G524" s="134" t="s">
        <v>984</v>
      </c>
    </row>
    <row r="525" spans="1:7" x14ac:dyDescent="0.3">
      <c r="A525" s="136" t="str">
        <f t="shared" ca="1" si="8"/>
        <v>Temps</v>
      </c>
      <c r="B525" s="137"/>
      <c r="C525" s="133" t="s">
        <v>1066</v>
      </c>
      <c r="D525" s="133" t="s">
        <v>1067</v>
      </c>
      <c r="E525" s="189" t="s">
        <v>2082</v>
      </c>
      <c r="F525" s="189" t="s">
        <v>2083</v>
      </c>
      <c r="G525" s="134" t="s">
        <v>984</v>
      </c>
    </row>
    <row r="526" spans="1:7" x14ac:dyDescent="0.3">
      <c r="A526" s="136" t="str">
        <f t="shared" ca="1" si="8"/>
        <v>Introduction</v>
      </c>
      <c r="B526" s="137"/>
      <c r="C526" s="133" t="s">
        <v>1068</v>
      </c>
      <c r="D526" s="133" t="s">
        <v>1069</v>
      </c>
      <c r="E526" s="189" t="s">
        <v>1069</v>
      </c>
      <c r="F526" s="189" t="s">
        <v>2084</v>
      </c>
      <c r="G526" s="134" t="s">
        <v>984</v>
      </c>
    </row>
    <row r="527" spans="1:7" x14ac:dyDescent="0.3">
      <c r="A527" s="136" t="str">
        <f t="shared" ca="1" si="8"/>
        <v>Croissance</v>
      </c>
      <c r="B527" s="137"/>
      <c r="C527" s="133" t="s">
        <v>1070</v>
      </c>
      <c r="D527" s="133" t="s">
        <v>1071</v>
      </c>
      <c r="E527" s="189" t="s">
        <v>2085</v>
      </c>
      <c r="F527" s="189" t="s">
        <v>2086</v>
      </c>
      <c r="G527" s="134" t="s">
        <v>984</v>
      </c>
    </row>
    <row r="528" spans="1:7" x14ac:dyDescent="0.3">
      <c r="A528" s="136" t="str">
        <f t="shared" ca="1" si="8"/>
        <v>Maturité</v>
      </c>
      <c r="B528" s="137"/>
      <c r="C528" s="133" t="s">
        <v>1072</v>
      </c>
      <c r="D528" s="133" t="s">
        <v>1073</v>
      </c>
      <c r="E528" s="189" t="s">
        <v>2087</v>
      </c>
      <c r="F528" s="189" t="s">
        <v>2088</v>
      </c>
      <c r="G528" s="134" t="s">
        <v>984</v>
      </c>
    </row>
    <row r="529" spans="1:7" x14ac:dyDescent="0.3">
      <c r="A529" s="136" t="str">
        <f t="shared" ca="1" si="8"/>
        <v>Saturation</v>
      </c>
      <c r="B529" s="137"/>
      <c r="C529" s="133" t="s">
        <v>1074</v>
      </c>
      <c r="D529" s="133" t="s">
        <v>1075</v>
      </c>
      <c r="E529" s="189" t="s">
        <v>1075</v>
      </c>
      <c r="F529" s="189" t="s">
        <v>2089</v>
      </c>
      <c r="G529" s="134" t="s">
        <v>984</v>
      </c>
    </row>
    <row r="530" spans="1:7" x14ac:dyDescent="0.3">
      <c r="A530" s="136" t="str">
        <f t="shared" ca="1" si="8"/>
        <v>Déclin</v>
      </c>
      <c r="B530" s="137"/>
      <c r="C530" s="133" t="s">
        <v>1076</v>
      </c>
      <c r="D530" s="133" t="s">
        <v>1077</v>
      </c>
      <c r="E530" s="189" t="s">
        <v>2090</v>
      </c>
      <c r="F530" s="189" t="s">
        <v>2091</v>
      </c>
      <c r="G530" s="134" t="s">
        <v>984</v>
      </c>
    </row>
    <row r="531" spans="1:7" x14ac:dyDescent="0.3">
      <c r="A531" s="136" t="str">
        <f t="shared" ca="1" si="8"/>
        <v>Développement</v>
      </c>
      <c r="B531" s="137"/>
      <c r="C531" s="133" t="s">
        <v>424</v>
      </c>
      <c r="D531" s="133" t="s">
        <v>1078</v>
      </c>
      <c r="E531" s="189" t="s">
        <v>2092</v>
      </c>
      <c r="F531" s="189" t="s">
        <v>2093</v>
      </c>
      <c r="G531" s="134" t="s">
        <v>984</v>
      </c>
    </row>
    <row r="532" spans="1:7" x14ac:dyDescent="0.3">
      <c r="A532" s="140" t="str">
        <f t="shared" ca="1" si="8"/>
        <v>Cycle de vie du produit</v>
      </c>
      <c r="B532" s="137"/>
      <c r="C532" s="141" t="s">
        <v>1079</v>
      </c>
      <c r="D532" s="141" t="s">
        <v>1080</v>
      </c>
      <c r="E532" s="190" t="s">
        <v>2094</v>
      </c>
      <c r="F532" s="190" t="s">
        <v>2095</v>
      </c>
      <c r="G532" s="143" t="s">
        <v>984</v>
      </c>
    </row>
    <row r="533" spans="1:7" x14ac:dyDescent="0.3">
      <c r="A533" s="125" t="str">
        <f t="shared" ca="1" si="8"/>
        <v>C O M M U N I C A T I O N</v>
      </c>
      <c r="B533" s="164"/>
      <c r="C533" s="125" t="s">
        <v>1081</v>
      </c>
      <c r="D533" s="125" t="s">
        <v>1082</v>
      </c>
      <c r="E533" s="156" t="s">
        <v>1082</v>
      </c>
      <c r="F533" s="156" t="s">
        <v>2096</v>
      </c>
      <c r="G533" s="128" t="s">
        <v>984</v>
      </c>
    </row>
    <row r="534" spans="1:7" x14ac:dyDescent="0.3">
      <c r="A534" s="129" t="str">
        <f t="shared" ca="1" si="8"/>
        <v>Publicité</v>
      </c>
      <c r="B534" s="137"/>
      <c r="C534" s="157" t="s">
        <v>1083</v>
      </c>
      <c r="D534" s="157" t="s">
        <v>671</v>
      </c>
      <c r="E534" s="188" t="s">
        <v>2097</v>
      </c>
      <c r="F534" s="188" t="s">
        <v>2098</v>
      </c>
      <c r="G534" s="131" t="s">
        <v>984</v>
      </c>
    </row>
    <row r="535" spans="1:7" x14ac:dyDescent="0.3">
      <c r="A535" s="136" t="str">
        <f t="shared" ca="1" si="8"/>
        <v>Promotion des ventes</v>
      </c>
      <c r="B535" s="137"/>
      <c r="C535" s="160" t="s">
        <v>1084</v>
      </c>
      <c r="D535" s="160" t="s">
        <v>1085</v>
      </c>
      <c r="E535" s="189" t="s">
        <v>2099</v>
      </c>
      <c r="F535" s="189" t="s">
        <v>2100</v>
      </c>
      <c r="G535" s="134" t="s">
        <v>984</v>
      </c>
    </row>
    <row r="536" spans="1:7" x14ac:dyDescent="0.3">
      <c r="A536" s="136" t="str">
        <f t="shared" ca="1" si="8"/>
        <v>Vente personnelle</v>
      </c>
      <c r="B536" s="137"/>
      <c r="C536" s="160" t="s">
        <v>1086</v>
      </c>
      <c r="D536" s="160" t="s">
        <v>1087</v>
      </c>
      <c r="E536" s="189" t="s">
        <v>2101</v>
      </c>
      <c r="F536" s="189" t="s">
        <v>2102</v>
      </c>
      <c r="G536" s="134" t="s">
        <v>984</v>
      </c>
    </row>
    <row r="537" spans="1:7" x14ac:dyDescent="0.3">
      <c r="A537" s="136" t="str">
        <f t="shared" ca="1" si="8"/>
        <v>Internet</v>
      </c>
      <c r="B537" s="137"/>
      <c r="C537" s="160" t="s">
        <v>1088</v>
      </c>
      <c r="D537" s="160" t="s">
        <v>1088</v>
      </c>
      <c r="E537" s="189" t="s">
        <v>1088</v>
      </c>
      <c r="F537" s="189" t="s">
        <v>2103</v>
      </c>
      <c r="G537" s="134" t="s">
        <v>984</v>
      </c>
    </row>
    <row r="538" spans="1:7" x14ac:dyDescent="0.3">
      <c r="A538" s="136" t="str">
        <f t="shared" ca="1" si="8"/>
        <v>Social Medias</v>
      </c>
      <c r="B538" s="137"/>
      <c r="C538" s="160" t="s">
        <v>1089</v>
      </c>
      <c r="D538" s="160" t="s">
        <v>1089</v>
      </c>
      <c r="E538" s="189" t="s">
        <v>2104</v>
      </c>
      <c r="F538" s="189" t="s">
        <v>2105</v>
      </c>
      <c r="G538" s="134" t="s">
        <v>984</v>
      </c>
    </row>
    <row r="539" spans="1:7" x14ac:dyDescent="0.3">
      <c r="A539" s="136" t="str">
        <f t="shared" ca="1" si="8"/>
        <v>Marketing direct</v>
      </c>
      <c r="B539" s="137"/>
      <c r="C539" s="160" t="s">
        <v>1090</v>
      </c>
      <c r="D539" s="160" t="s">
        <v>1091</v>
      </c>
      <c r="E539" s="189" t="s">
        <v>2106</v>
      </c>
      <c r="F539" s="189" t="s">
        <v>2107</v>
      </c>
      <c r="G539" s="134" t="s">
        <v>984</v>
      </c>
    </row>
    <row r="540" spans="1:7" x14ac:dyDescent="0.3">
      <c r="A540" s="136" t="str">
        <f t="shared" ca="1" si="8"/>
        <v>Relations publiques</v>
      </c>
      <c r="B540" s="137"/>
      <c r="C540" s="160" t="s">
        <v>1092</v>
      </c>
      <c r="D540" s="160" t="s">
        <v>1093</v>
      </c>
      <c r="E540" s="189" t="s">
        <v>2108</v>
      </c>
      <c r="F540" s="189" t="s">
        <v>2109</v>
      </c>
      <c r="G540" s="134" t="s">
        <v>984</v>
      </c>
    </row>
    <row r="541" spans="1:7" x14ac:dyDescent="0.3">
      <c r="A541" s="136" t="str">
        <f t="shared" ca="1" si="8"/>
        <v>Divers</v>
      </c>
      <c r="B541" s="137"/>
      <c r="C541" s="160" t="s">
        <v>1094</v>
      </c>
      <c r="D541" s="160" t="s">
        <v>1095</v>
      </c>
      <c r="E541" s="189" t="s">
        <v>2110</v>
      </c>
      <c r="F541" s="189" t="s">
        <v>2111</v>
      </c>
      <c r="G541" s="134" t="s">
        <v>984</v>
      </c>
    </row>
    <row r="542" spans="1:7" x14ac:dyDescent="0.3">
      <c r="A542" s="136" t="str">
        <f t="shared" ca="1" si="8"/>
        <v>Promotion des ventes</v>
      </c>
      <c r="B542" s="137"/>
      <c r="C542" s="160" t="s">
        <v>1096</v>
      </c>
      <c r="D542" s="160" t="s">
        <v>1085</v>
      </c>
      <c r="E542" s="189" t="s">
        <v>2099</v>
      </c>
      <c r="F542" s="189" t="s">
        <v>2100</v>
      </c>
      <c r="G542" s="134" t="s">
        <v>984</v>
      </c>
    </row>
    <row r="543" spans="1:7" x14ac:dyDescent="0.3">
      <c r="A543" s="136" t="str">
        <f t="shared" ca="1" si="8"/>
        <v>Impact</v>
      </c>
      <c r="B543" s="137"/>
      <c r="C543" s="160" t="s">
        <v>71</v>
      </c>
      <c r="D543" s="160" t="s">
        <v>71</v>
      </c>
      <c r="E543" s="190" t="s">
        <v>71</v>
      </c>
      <c r="F543" s="190" t="s">
        <v>2112</v>
      </c>
      <c r="G543" s="134" t="s">
        <v>984</v>
      </c>
    </row>
    <row r="544" spans="1:7" x14ac:dyDescent="0.3">
      <c r="A544" s="136" t="str">
        <f t="shared" ca="1" si="8"/>
        <v>en %</v>
      </c>
      <c r="B544" s="137"/>
      <c r="C544" s="133" t="s">
        <v>467</v>
      </c>
      <c r="D544" s="133" t="s">
        <v>468</v>
      </c>
      <c r="E544" s="155" t="s">
        <v>467</v>
      </c>
      <c r="F544" s="155" t="s">
        <v>467</v>
      </c>
      <c r="G544" s="134"/>
    </row>
    <row r="545" spans="1:7" x14ac:dyDescent="0.3">
      <c r="A545" s="132" t="str">
        <f t="shared" ca="1" si="8"/>
        <v>Remarques</v>
      </c>
      <c r="B545" s="114"/>
      <c r="C545" s="115" t="s">
        <v>43</v>
      </c>
      <c r="D545" s="115" t="s">
        <v>60</v>
      </c>
      <c r="E545" s="160" t="s">
        <v>1446</v>
      </c>
      <c r="F545" s="160" t="s">
        <v>1447</v>
      </c>
      <c r="G545" s="134"/>
    </row>
    <row r="546" spans="1:7" x14ac:dyDescent="0.3">
      <c r="A546" s="132" t="str">
        <f t="shared" ca="1" si="8"/>
        <v>Statut</v>
      </c>
      <c r="B546" s="114"/>
      <c r="C546" s="115" t="s">
        <v>1</v>
      </c>
      <c r="D546" s="115" t="s">
        <v>69</v>
      </c>
      <c r="E546" s="160" t="s">
        <v>1</v>
      </c>
      <c r="F546" s="160" t="s">
        <v>1392</v>
      </c>
      <c r="G546" s="134"/>
    </row>
    <row r="547" spans="1:7" x14ac:dyDescent="0.3">
      <c r="A547" s="132" t="str">
        <f t="shared" ca="1" si="8"/>
        <v>Désignation</v>
      </c>
      <c r="B547" s="114"/>
      <c r="C547" s="115" t="s">
        <v>27</v>
      </c>
      <c r="D547" s="115" t="s">
        <v>77</v>
      </c>
      <c r="E547" s="166" t="s">
        <v>1430</v>
      </c>
      <c r="F547" s="166" t="s">
        <v>1431</v>
      </c>
      <c r="G547" s="134"/>
    </row>
    <row r="548" spans="1:7" x14ac:dyDescent="0.3">
      <c r="A548" s="132" t="str">
        <f t="shared" ca="1" si="8"/>
        <v>No.</v>
      </c>
      <c r="B548" s="114"/>
      <c r="C548" s="115" t="s">
        <v>0</v>
      </c>
      <c r="D548" s="115" t="s">
        <v>62</v>
      </c>
      <c r="E548" s="195" t="s">
        <v>2148</v>
      </c>
      <c r="F548" s="195" t="s">
        <v>1379</v>
      </c>
      <c r="G548" s="134"/>
    </row>
    <row r="549" spans="1:7" x14ac:dyDescent="0.3">
      <c r="A549" s="136" t="str">
        <f t="shared" ca="1" si="8"/>
        <v>Forces principales</v>
      </c>
      <c r="B549" s="137"/>
      <c r="C549" s="133" t="s">
        <v>538</v>
      </c>
      <c r="D549" s="133" t="s">
        <v>531</v>
      </c>
      <c r="E549" s="155" t="s">
        <v>1540</v>
      </c>
      <c r="F549" s="155" t="s">
        <v>1541</v>
      </c>
      <c r="G549" s="134"/>
    </row>
    <row r="550" spans="1:7" x14ac:dyDescent="0.3">
      <c r="A550" s="136" t="str">
        <f t="shared" ca="1" si="8"/>
        <v>Faiblesses principales</v>
      </c>
      <c r="B550" s="137"/>
      <c r="C550" s="133" t="s">
        <v>539</v>
      </c>
      <c r="D550" s="133" t="s">
        <v>532</v>
      </c>
      <c r="E550" s="155" t="s">
        <v>1542</v>
      </c>
      <c r="F550" s="155" t="s">
        <v>1543</v>
      </c>
      <c r="G550" s="134"/>
    </row>
    <row r="551" spans="1:7" x14ac:dyDescent="0.3">
      <c r="A551" s="140" t="str">
        <f t="shared" ca="1" si="8"/>
        <v>Communication</v>
      </c>
      <c r="B551" s="114"/>
      <c r="C551" s="141" t="s">
        <v>1097</v>
      </c>
      <c r="D551" s="141" t="s">
        <v>1098</v>
      </c>
      <c r="E551" s="194" t="s">
        <v>1098</v>
      </c>
      <c r="F551" s="194" t="s">
        <v>2147</v>
      </c>
      <c r="G551" s="143"/>
    </row>
    <row r="552" spans="1:7" x14ac:dyDescent="0.3">
      <c r="A552" s="125" t="str">
        <f t="shared" ca="1" si="8"/>
        <v>M I X  -  M A R K E T I N G</v>
      </c>
      <c r="B552" s="164"/>
      <c r="C552" s="125" t="s">
        <v>1099</v>
      </c>
      <c r="D552" s="125" t="s">
        <v>1100</v>
      </c>
      <c r="E552" s="156" t="s">
        <v>2113</v>
      </c>
      <c r="F552" s="156" t="s">
        <v>2114</v>
      </c>
      <c r="G552" s="128" t="s">
        <v>984</v>
      </c>
    </row>
    <row r="553" spans="1:7" x14ac:dyDescent="0.3">
      <c r="A553" s="129" t="str">
        <f t="shared" ca="1" si="8"/>
        <v>Politique de produit</v>
      </c>
      <c r="B553" s="137"/>
      <c r="C553" s="157" t="s">
        <v>1101</v>
      </c>
      <c r="D553" s="157" t="s">
        <v>1102</v>
      </c>
      <c r="E553" s="188" t="s">
        <v>2115</v>
      </c>
      <c r="F553" s="188" t="s">
        <v>2116</v>
      </c>
      <c r="G553" s="131" t="s">
        <v>984</v>
      </c>
    </row>
    <row r="554" spans="1:7" x14ac:dyDescent="0.3">
      <c r="A554" s="136" t="str">
        <f t="shared" ca="1" si="8"/>
        <v>Politique de prix</v>
      </c>
      <c r="B554" s="137"/>
      <c r="C554" s="160" t="s">
        <v>1103</v>
      </c>
      <c r="D554" s="160" t="s">
        <v>1104</v>
      </c>
      <c r="E554" s="189" t="s">
        <v>2117</v>
      </c>
      <c r="F554" s="189" t="s">
        <v>2118</v>
      </c>
      <c r="G554" s="134" t="s">
        <v>984</v>
      </c>
    </row>
    <row r="555" spans="1:7" x14ac:dyDescent="0.3">
      <c r="A555" s="136" t="str">
        <f t="shared" ca="1" si="8"/>
        <v>Politique de distribution</v>
      </c>
      <c r="B555" s="137"/>
      <c r="C555" s="160" t="s">
        <v>1105</v>
      </c>
      <c r="D555" s="160" t="s">
        <v>1106</v>
      </c>
      <c r="E555" s="189" t="s">
        <v>2119</v>
      </c>
      <c r="F555" s="189" t="s">
        <v>2120</v>
      </c>
      <c r="G555" s="134" t="s">
        <v>984</v>
      </c>
    </row>
    <row r="556" spans="1:7" x14ac:dyDescent="0.3">
      <c r="A556" s="136" t="str">
        <f t="shared" ca="1" si="8"/>
        <v>Politique de communication</v>
      </c>
      <c r="B556" s="137"/>
      <c r="C556" s="160" t="s">
        <v>1107</v>
      </c>
      <c r="D556" s="160" t="s">
        <v>1108</v>
      </c>
      <c r="E556" s="189" t="s">
        <v>2121</v>
      </c>
      <c r="F556" s="189" t="s">
        <v>2122</v>
      </c>
      <c r="G556" s="134" t="s">
        <v>984</v>
      </c>
    </row>
    <row r="557" spans="1:7" ht="28.8" x14ac:dyDescent="0.3">
      <c r="A557" s="136" t="str">
        <f t="shared" ca="1" si="8"/>
        <v>Quelles sont les caractéristiques du produit / service ?</v>
      </c>
      <c r="B557" s="137"/>
      <c r="C557" s="160" t="s">
        <v>1109</v>
      </c>
      <c r="D557" s="160" t="s">
        <v>1110</v>
      </c>
      <c r="E557" s="189" t="s">
        <v>2123</v>
      </c>
      <c r="F557" s="189" t="s">
        <v>2124</v>
      </c>
      <c r="G557" s="134" t="s">
        <v>984</v>
      </c>
    </row>
    <row r="558" spans="1:7" ht="28.8" x14ac:dyDescent="0.3">
      <c r="A558" s="136" t="str">
        <f t="shared" ca="1" si="8"/>
        <v>Quel prix mes clients sont prêts à payer?</v>
      </c>
      <c r="B558" s="137"/>
      <c r="C558" s="160" t="s">
        <v>1111</v>
      </c>
      <c r="D558" s="160" t="s">
        <v>1112</v>
      </c>
      <c r="E558" s="189" t="s">
        <v>2125</v>
      </c>
      <c r="F558" s="189" t="s">
        <v>2126</v>
      </c>
      <c r="G558" s="134" t="s">
        <v>984</v>
      </c>
    </row>
    <row r="559" spans="1:7" ht="28.8" x14ac:dyDescent="0.3">
      <c r="A559" s="136" t="str">
        <f t="shared" ca="1" si="8"/>
        <v>Comment puis-je vendre le mieux mon produit / service?</v>
      </c>
      <c r="B559" s="137"/>
      <c r="C559" s="160" t="s">
        <v>1113</v>
      </c>
      <c r="D559" s="160" t="s">
        <v>1114</v>
      </c>
      <c r="E559" s="189" t="s">
        <v>2127</v>
      </c>
      <c r="F559" s="189" t="s">
        <v>2128</v>
      </c>
      <c r="G559" s="134" t="s">
        <v>984</v>
      </c>
    </row>
    <row r="560" spans="1:7" ht="28.8" x14ac:dyDescent="0.3">
      <c r="A560" s="136" t="str">
        <f t="shared" ca="1" si="8"/>
        <v>Comment puis-je communiquer le mieux avec mes  clients?</v>
      </c>
      <c r="B560" s="137"/>
      <c r="C560" s="160" t="s">
        <v>1115</v>
      </c>
      <c r="D560" s="160" t="s">
        <v>1116</v>
      </c>
      <c r="E560" s="189" t="s">
        <v>2129</v>
      </c>
      <c r="F560" s="189" t="s">
        <v>2130</v>
      </c>
      <c r="G560" s="134" t="s">
        <v>984</v>
      </c>
    </row>
    <row r="561" spans="1:10" x14ac:dyDescent="0.3">
      <c r="A561" s="140" t="str">
        <f t="shared" ca="1" si="8"/>
        <v>Mix-Marketing</v>
      </c>
      <c r="B561" s="137"/>
      <c r="C561" s="158" t="s">
        <v>1117</v>
      </c>
      <c r="D561" s="158" t="s">
        <v>1118</v>
      </c>
      <c r="E561" s="190" t="s">
        <v>2131</v>
      </c>
      <c r="F561" s="190" t="s">
        <v>2132</v>
      </c>
      <c r="G561" s="143" t="s">
        <v>984</v>
      </c>
    </row>
    <row r="562" spans="1:10" s="13" customFormat="1" ht="26.4" x14ac:dyDescent="0.3">
      <c r="A562" s="125" t="str">
        <f t="shared" ca="1" si="8"/>
        <v>P L A N I F I C A T I O N    S O M M A I R E</v>
      </c>
      <c r="B562" s="126"/>
      <c r="C562" s="156" t="s">
        <v>1125</v>
      </c>
      <c r="D562" s="156" t="s">
        <v>1124</v>
      </c>
      <c r="E562" s="196" t="s">
        <v>2149</v>
      </c>
      <c r="F562" s="197" t="s">
        <v>2150</v>
      </c>
      <c r="G562" s="128" t="s">
        <v>984</v>
      </c>
      <c r="H562" s="116"/>
      <c r="J562" s="108"/>
    </row>
    <row r="563" spans="1:10" x14ac:dyDescent="0.3">
      <c r="A563" s="129" t="str">
        <f t="shared" ca="1" si="8"/>
        <v>Début</v>
      </c>
      <c r="B563" s="137"/>
      <c r="C563" s="165" t="s">
        <v>1127</v>
      </c>
      <c r="D563" s="165" t="s">
        <v>1126</v>
      </c>
      <c r="E563" s="198" t="s">
        <v>2153</v>
      </c>
      <c r="F563" s="199" t="s">
        <v>2154</v>
      </c>
      <c r="G563" s="131" t="s">
        <v>984</v>
      </c>
      <c r="J563" s="109"/>
    </row>
    <row r="564" spans="1:10" x14ac:dyDescent="0.3">
      <c r="A564" s="136" t="str">
        <f t="shared" ca="1" si="8"/>
        <v>Fin</v>
      </c>
      <c r="B564" s="137"/>
      <c r="C564" s="166" t="s">
        <v>1129</v>
      </c>
      <c r="D564" s="166" t="s">
        <v>1128</v>
      </c>
      <c r="E564" s="198" t="s">
        <v>2151</v>
      </c>
      <c r="F564" s="199" t="s">
        <v>2152</v>
      </c>
      <c r="G564" s="134" t="s">
        <v>984</v>
      </c>
      <c r="J564" s="109"/>
    </row>
    <row r="565" spans="1:10" x14ac:dyDescent="0.3">
      <c r="A565" s="136" t="str">
        <f t="shared" ca="1" si="8"/>
        <v>Semaine</v>
      </c>
      <c r="B565" s="114"/>
      <c r="C565" s="115" t="s">
        <v>1130</v>
      </c>
      <c r="D565" s="115" t="s">
        <v>1131</v>
      </c>
      <c r="E565" s="195" t="s">
        <v>2155</v>
      </c>
      <c r="F565" s="195" t="s">
        <v>2156</v>
      </c>
      <c r="G565" s="134"/>
    </row>
    <row r="566" spans="1:10" x14ac:dyDescent="0.3">
      <c r="A566" s="136" t="str">
        <f t="shared" ca="1" si="8"/>
        <v>Totale (jours à 8h)</v>
      </c>
      <c r="B566" s="114"/>
      <c r="C566" s="115" t="s">
        <v>1312</v>
      </c>
      <c r="D566" s="115" t="s">
        <v>1313</v>
      </c>
      <c r="E566" s="195" t="s">
        <v>2157</v>
      </c>
      <c r="F566" s="200" t="s">
        <v>2158</v>
      </c>
      <c r="G566" s="134"/>
    </row>
    <row r="567" spans="1:10" s="171" customFormat="1" x14ac:dyDescent="0.3">
      <c r="A567" s="167" t="str">
        <f t="shared" ca="1" si="8"/>
        <v>Début calendrier</v>
      </c>
      <c r="B567" s="168"/>
      <c r="C567" s="166" t="s">
        <v>1316</v>
      </c>
      <c r="D567" s="160" t="s">
        <v>1317</v>
      </c>
      <c r="E567" s="201" t="s">
        <v>2159</v>
      </c>
      <c r="F567" s="202" t="s">
        <v>2160</v>
      </c>
      <c r="G567" s="169"/>
      <c r="H567" s="170"/>
    </row>
    <row r="568" spans="1:10" s="171" customFormat="1" ht="13.2" x14ac:dyDescent="0.3">
      <c r="A568" s="172" t="str">
        <f t="shared" ca="1" si="8"/>
        <v>Tâches</v>
      </c>
      <c r="B568" s="168"/>
      <c r="C568" s="173" t="s">
        <v>1314</v>
      </c>
      <c r="D568" s="173" t="s">
        <v>1315</v>
      </c>
      <c r="E568" s="203" t="s">
        <v>2161</v>
      </c>
      <c r="F568" s="204" t="s">
        <v>2162</v>
      </c>
      <c r="G568" s="174"/>
      <c r="H568" s="170"/>
    </row>
    <row r="569" spans="1:10" x14ac:dyDescent="0.3">
      <c r="A569" s="125" t="str">
        <f t="shared" ca="1" si="8"/>
        <v>M A T R I C E  D E  C O M P A R A I S O N</v>
      </c>
      <c r="B569" s="164"/>
      <c r="C569" s="125" t="s">
        <v>1132</v>
      </c>
      <c r="D569" s="125" t="s">
        <v>1133</v>
      </c>
      <c r="E569" s="156" t="s">
        <v>2163</v>
      </c>
      <c r="F569" s="156" t="s">
        <v>2164</v>
      </c>
      <c r="G569" s="128" t="s">
        <v>984</v>
      </c>
    </row>
    <row r="570" spans="1:10" x14ac:dyDescent="0.3">
      <c r="A570" s="129" t="str">
        <f t="shared" ca="1" si="8"/>
        <v>Instrument</v>
      </c>
      <c r="B570" s="137"/>
      <c r="C570" s="157" t="s">
        <v>1134</v>
      </c>
      <c r="D570" s="157" t="s">
        <v>1134</v>
      </c>
      <c r="E570" s="188" t="s">
        <v>2165</v>
      </c>
      <c r="F570" s="188" t="s">
        <v>2166</v>
      </c>
      <c r="G570" s="131"/>
    </row>
    <row r="571" spans="1:10" x14ac:dyDescent="0.3">
      <c r="A571" s="136" t="str">
        <f t="shared" ca="1" si="8"/>
        <v>Critère</v>
      </c>
      <c r="B571" s="137"/>
      <c r="C571" s="160" t="s">
        <v>1135</v>
      </c>
      <c r="D571" s="160" t="s">
        <v>1136</v>
      </c>
      <c r="E571" s="189" t="s">
        <v>2167</v>
      </c>
      <c r="F571" s="189" t="s">
        <v>2168</v>
      </c>
      <c r="G571" s="134"/>
    </row>
    <row r="572" spans="1:10" x14ac:dyDescent="0.3">
      <c r="A572" s="136" t="str">
        <f t="shared" ca="1" si="8"/>
        <v>Pondération</v>
      </c>
      <c r="B572" s="137"/>
      <c r="C572" s="160" t="s">
        <v>125</v>
      </c>
      <c r="D572" s="160" t="s">
        <v>124</v>
      </c>
      <c r="E572" s="189" t="s">
        <v>1138</v>
      </c>
      <c r="F572" s="189" t="s">
        <v>2169</v>
      </c>
      <c r="G572" s="134"/>
    </row>
    <row r="573" spans="1:10" x14ac:dyDescent="0.3">
      <c r="A573" s="136" t="str">
        <f t="shared" ca="1" si="8"/>
        <v>Evaluation</v>
      </c>
      <c r="B573" s="137"/>
      <c r="C573" s="160" t="s">
        <v>1137</v>
      </c>
      <c r="D573" s="160" t="s">
        <v>1138</v>
      </c>
      <c r="E573" s="189" t="s">
        <v>2170</v>
      </c>
      <c r="F573" s="189" t="s">
        <v>2171</v>
      </c>
      <c r="G573" s="134"/>
    </row>
    <row r="574" spans="1:10" x14ac:dyDescent="0.3">
      <c r="A574" s="136" t="str">
        <f t="shared" ca="1" si="8"/>
        <v>Totale</v>
      </c>
      <c r="B574" s="137"/>
      <c r="C574" s="133" t="s">
        <v>1139</v>
      </c>
      <c r="D574" s="133" t="s">
        <v>1140</v>
      </c>
      <c r="E574" s="189" t="s">
        <v>1139</v>
      </c>
      <c r="F574" s="189" t="s">
        <v>2172</v>
      </c>
      <c r="G574" s="134"/>
    </row>
    <row r="575" spans="1:10" x14ac:dyDescent="0.3">
      <c r="A575" s="140" t="str">
        <f t="shared" ca="1" si="8"/>
        <v>Matrice</v>
      </c>
      <c r="B575" s="114"/>
      <c r="C575" s="141" t="s">
        <v>1150</v>
      </c>
      <c r="D575" s="141" t="s">
        <v>1149</v>
      </c>
      <c r="E575" s="194" t="s">
        <v>1150</v>
      </c>
      <c r="F575" s="194" t="s">
        <v>1149</v>
      </c>
      <c r="G575" s="143"/>
    </row>
    <row r="576" spans="1:10" ht="22.8" x14ac:dyDescent="0.3">
      <c r="A576" s="125" t="str">
        <f t="shared" ca="1" si="8"/>
        <v>C H E C K L I S T E   B U S I N E S S   P L A N</v>
      </c>
      <c r="B576" s="164"/>
      <c r="C576" s="125" t="s">
        <v>1303</v>
      </c>
      <c r="D576" s="125" t="s">
        <v>1303</v>
      </c>
      <c r="E576" s="125" t="s">
        <v>1303</v>
      </c>
      <c r="F576" s="125" t="s">
        <v>1303</v>
      </c>
      <c r="G576" s="128" t="s">
        <v>984</v>
      </c>
    </row>
    <row r="577" spans="1:7" x14ac:dyDescent="0.3">
      <c r="A577" s="129" t="str">
        <f t="shared" ca="1" si="8"/>
        <v>ok?</v>
      </c>
      <c r="B577" s="114"/>
      <c r="C577" s="151" t="s">
        <v>1154</v>
      </c>
      <c r="D577" s="151" t="s">
        <v>1154</v>
      </c>
      <c r="E577" s="208" t="s">
        <v>1154</v>
      </c>
      <c r="F577" s="208" t="s">
        <v>1154</v>
      </c>
      <c r="G577" s="131"/>
    </row>
    <row r="578" spans="1:7" x14ac:dyDescent="0.3">
      <c r="A578" s="136" t="str">
        <f t="shared" ca="1" si="8"/>
        <v>Management Summary (max. 1 page)</v>
      </c>
      <c r="B578" s="137"/>
      <c r="C578" s="166" t="s">
        <v>1166</v>
      </c>
      <c r="D578" s="160" t="s">
        <v>1286</v>
      </c>
      <c r="E578" s="209" t="s">
        <v>1286</v>
      </c>
      <c r="F578" s="209" t="s">
        <v>1286</v>
      </c>
      <c r="G578" s="134"/>
    </row>
    <row r="579" spans="1:7" ht="28.8" x14ac:dyDescent="0.3">
      <c r="A579" s="136" t="str">
        <f t="shared" ca="1" si="8"/>
        <v>Situation de départ et idée de base (objectif de l’entreprise)</v>
      </c>
      <c r="B579" s="137"/>
      <c r="C579" s="168" t="s">
        <v>1293</v>
      </c>
      <c r="D579" s="175" t="s">
        <v>1226</v>
      </c>
      <c r="E579" s="206" t="s">
        <v>1226</v>
      </c>
      <c r="F579" s="206" t="s">
        <v>1226</v>
      </c>
      <c r="G579" s="134"/>
    </row>
    <row r="580" spans="1:7" x14ac:dyDescent="0.3">
      <c r="A580" s="136" t="str">
        <f t="shared" ca="1" si="8"/>
        <v>Objectifs</v>
      </c>
      <c r="B580" s="137"/>
      <c r="C580" s="168" t="s">
        <v>1294</v>
      </c>
      <c r="D580" s="175" t="s">
        <v>1227</v>
      </c>
      <c r="E580" s="206" t="s">
        <v>1227</v>
      </c>
      <c r="F580" s="206" t="s">
        <v>1227</v>
      </c>
      <c r="G580" s="134"/>
    </row>
    <row r="581" spans="1:7" x14ac:dyDescent="0.3">
      <c r="A581" s="136" t="str">
        <f t="shared" ca="1" si="8"/>
        <v>Besoins financiers et utilisation</v>
      </c>
      <c r="B581" s="137"/>
      <c r="C581" s="168" t="s">
        <v>1167</v>
      </c>
      <c r="D581" s="168" t="s">
        <v>1228</v>
      </c>
      <c r="E581" s="207" t="s">
        <v>1228</v>
      </c>
      <c r="F581" s="207" t="s">
        <v>1228</v>
      </c>
      <c r="G581" s="134"/>
    </row>
    <row r="582" spans="1:7" x14ac:dyDescent="0.3">
      <c r="A582" s="136" t="str">
        <f t="shared" ca="1" si="8"/>
        <v>Business Model</v>
      </c>
      <c r="B582" s="137"/>
      <c r="C582" s="166" t="s">
        <v>331</v>
      </c>
      <c r="D582" s="160" t="s">
        <v>331</v>
      </c>
      <c r="E582" s="205" t="s">
        <v>331</v>
      </c>
      <c r="F582" s="205" t="s">
        <v>331</v>
      </c>
      <c r="G582" s="134"/>
    </row>
    <row r="583" spans="1:7" x14ac:dyDescent="0.3">
      <c r="A583" s="136" t="str">
        <f t="shared" ca="1" si="8"/>
        <v>Idée commerciale</v>
      </c>
      <c r="B583" s="137"/>
      <c r="C583" s="168" t="s">
        <v>1168</v>
      </c>
      <c r="D583" s="168" t="s">
        <v>1229</v>
      </c>
      <c r="E583" s="207" t="s">
        <v>1229</v>
      </c>
      <c r="F583" s="207" t="s">
        <v>1229</v>
      </c>
      <c r="G583" s="134"/>
    </row>
    <row r="584" spans="1:7" x14ac:dyDescent="0.3">
      <c r="A584" s="136" t="str">
        <f t="shared" ref="A584:A647" ca="1" si="9">OFFSET($C584,0,$Z$5-1)</f>
        <v>Ressources-clés</v>
      </c>
      <c r="B584" s="137"/>
      <c r="C584" s="168" t="s">
        <v>1169</v>
      </c>
      <c r="D584" s="168" t="s">
        <v>1230</v>
      </c>
      <c r="E584" s="207" t="s">
        <v>1230</v>
      </c>
      <c r="F584" s="207" t="s">
        <v>1230</v>
      </c>
      <c r="G584" s="134"/>
    </row>
    <row r="585" spans="1:7" x14ac:dyDescent="0.3">
      <c r="A585" s="136" t="str">
        <f t="shared" ca="1" si="9"/>
        <v>Activités-clés</v>
      </c>
      <c r="B585" s="137"/>
      <c r="C585" s="168" t="s">
        <v>1170</v>
      </c>
      <c r="D585" s="168" t="s">
        <v>1231</v>
      </c>
      <c r="E585" s="207" t="s">
        <v>1231</v>
      </c>
      <c r="F585" s="207" t="s">
        <v>1231</v>
      </c>
      <c r="G585" s="134"/>
    </row>
    <row r="586" spans="1:7" x14ac:dyDescent="0.3">
      <c r="A586" s="136" t="str">
        <f t="shared" ca="1" si="9"/>
        <v>Partenaires-clés</v>
      </c>
      <c r="B586" s="137"/>
      <c r="C586" s="168" t="s">
        <v>1171</v>
      </c>
      <c r="D586" s="168" t="s">
        <v>1232</v>
      </c>
      <c r="E586" s="207" t="s">
        <v>1232</v>
      </c>
      <c r="F586" s="207" t="s">
        <v>1232</v>
      </c>
      <c r="G586" s="134"/>
    </row>
    <row r="587" spans="1:7" x14ac:dyDescent="0.3">
      <c r="A587" s="136" t="str">
        <f t="shared" ca="1" si="9"/>
        <v>Structure des coûts</v>
      </c>
      <c r="B587" s="137"/>
      <c r="C587" s="168" t="s">
        <v>457</v>
      </c>
      <c r="D587" s="168" t="s">
        <v>458</v>
      </c>
      <c r="E587" s="207" t="s">
        <v>458</v>
      </c>
      <c r="F587" s="207" t="s">
        <v>458</v>
      </c>
      <c r="G587" s="134"/>
    </row>
    <row r="588" spans="1:7" x14ac:dyDescent="0.3">
      <c r="A588" s="136" t="str">
        <f t="shared" ca="1" si="9"/>
        <v>Relations aux clients</v>
      </c>
      <c r="B588" s="137"/>
      <c r="C588" s="168" t="s">
        <v>1172</v>
      </c>
      <c r="D588" s="168" t="s">
        <v>1233</v>
      </c>
      <c r="E588" s="207" t="s">
        <v>1233</v>
      </c>
      <c r="F588" s="207" t="s">
        <v>1233</v>
      </c>
      <c r="G588" s="134"/>
    </row>
    <row r="589" spans="1:7" ht="26.4" x14ac:dyDescent="0.3">
      <c r="A589" s="136" t="str">
        <f t="shared" ca="1" si="9"/>
        <v>Moyens de communication et canaux de distribution</v>
      </c>
      <c r="B589" s="137"/>
      <c r="C589" s="168" t="s">
        <v>1173</v>
      </c>
      <c r="D589" s="168" t="s">
        <v>1234</v>
      </c>
      <c r="E589" s="207" t="s">
        <v>1234</v>
      </c>
      <c r="F589" s="207" t="s">
        <v>1234</v>
      </c>
      <c r="G589" s="134"/>
    </row>
    <row r="590" spans="1:7" x14ac:dyDescent="0.3">
      <c r="A590" s="136" t="str">
        <f t="shared" ca="1" si="9"/>
        <v>Segments de clientèle</v>
      </c>
      <c r="B590" s="137"/>
      <c r="C590" s="168" t="s">
        <v>1292</v>
      </c>
      <c r="D590" s="175" t="s">
        <v>1235</v>
      </c>
      <c r="E590" s="206" t="s">
        <v>1235</v>
      </c>
      <c r="F590" s="206" t="s">
        <v>1235</v>
      </c>
      <c r="G590" s="134"/>
    </row>
    <row r="591" spans="1:7" x14ac:dyDescent="0.3">
      <c r="A591" s="136" t="str">
        <f t="shared" ca="1" si="9"/>
        <v xml:space="preserve">Sources de revenu </v>
      </c>
      <c r="B591" s="137"/>
      <c r="C591" s="168" t="s">
        <v>464</v>
      </c>
      <c r="D591" s="168" t="s">
        <v>1236</v>
      </c>
      <c r="E591" s="207" t="s">
        <v>1236</v>
      </c>
      <c r="F591" s="207" t="s">
        <v>1236</v>
      </c>
      <c r="G591" s="134"/>
    </row>
    <row r="592" spans="1:7" x14ac:dyDescent="0.3">
      <c r="A592" s="136" t="str">
        <f t="shared" ca="1" si="9"/>
        <v>Entreprise</v>
      </c>
      <c r="B592" s="137"/>
      <c r="C592" s="166" t="s">
        <v>1174</v>
      </c>
      <c r="D592" s="160" t="s">
        <v>1013</v>
      </c>
      <c r="E592" s="205" t="s">
        <v>1013</v>
      </c>
      <c r="F592" s="205" t="s">
        <v>1013</v>
      </c>
      <c r="G592" s="134"/>
    </row>
    <row r="593" spans="1:7" x14ac:dyDescent="0.3">
      <c r="A593" s="136" t="str">
        <f t="shared" ca="1" si="9"/>
        <v>Contexte historique</v>
      </c>
      <c r="B593" s="137"/>
      <c r="C593" s="168" t="s">
        <v>1175</v>
      </c>
      <c r="D593" s="168" t="s">
        <v>1237</v>
      </c>
      <c r="E593" s="207" t="s">
        <v>1237</v>
      </c>
      <c r="F593" s="207" t="s">
        <v>1237</v>
      </c>
      <c r="G593" s="134"/>
    </row>
    <row r="594" spans="1:7" x14ac:dyDescent="0.3">
      <c r="A594" s="136" t="str">
        <f t="shared" ca="1" si="9"/>
        <v>Vision et stratégies</v>
      </c>
      <c r="B594" s="137"/>
      <c r="C594" s="168" t="s">
        <v>1176</v>
      </c>
      <c r="D594" s="168" t="s">
        <v>1238</v>
      </c>
      <c r="E594" s="207" t="s">
        <v>1238</v>
      </c>
      <c r="F594" s="207" t="s">
        <v>1238</v>
      </c>
      <c r="G594" s="134"/>
    </row>
    <row r="595" spans="1:7" ht="66" x14ac:dyDescent="0.3">
      <c r="A595" s="136" t="str">
        <f t="shared" ca="1" si="9"/>
        <v>Organisation et infrastructure (emplacement, marché géographique, organigramme, processus, infrastructure informatique et de bureau)</v>
      </c>
      <c r="B595" s="137"/>
      <c r="C595" s="168" t="s">
        <v>1177</v>
      </c>
      <c r="D595" s="168" t="s">
        <v>1239</v>
      </c>
      <c r="E595" s="207" t="s">
        <v>1239</v>
      </c>
      <c r="F595" s="207" t="s">
        <v>1239</v>
      </c>
      <c r="G595" s="134"/>
    </row>
    <row r="596" spans="1:7" ht="26.4" x14ac:dyDescent="0.3">
      <c r="A596" s="136" t="str">
        <f t="shared" ca="1" si="9"/>
        <v>Forme juridique (y. c. structure de participation)</v>
      </c>
      <c r="B596" s="137"/>
      <c r="C596" s="168" t="s">
        <v>1178</v>
      </c>
      <c r="D596" s="168" t="s">
        <v>1240</v>
      </c>
      <c r="E596" s="207" t="s">
        <v>1240</v>
      </c>
      <c r="F596" s="207" t="s">
        <v>1240</v>
      </c>
      <c r="G596" s="134"/>
    </row>
    <row r="597" spans="1:7" ht="39.6" x14ac:dyDescent="0.3">
      <c r="A597" s="136" t="str">
        <f t="shared" ca="1" si="9"/>
        <v>Informations par rapport au management (personnes, formation, parcours professionnel, références)</v>
      </c>
      <c r="B597" s="137"/>
      <c r="C597" s="168" t="s">
        <v>1179</v>
      </c>
      <c r="D597" s="168" t="s">
        <v>1241</v>
      </c>
      <c r="E597" s="207" t="s">
        <v>1241</v>
      </c>
      <c r="F597" s="207" t="s">
        <v>1241</v>
      </c>
      <c r="G597" s="134"/>
    </row>
    <row r="598" spans="1:7" ht="39.6" x14ac:dyDescent="0.3">
      <c r="A598" s="136" t="str">
        <f t="shared" ca="1" si="9"/>
        <v>Analyse du savoir-faire et de l’infrastructure existants, emplacement actuel</v>
      </c>
      <c r="B598" s="137"/>
      <c r="C598" s="168" t="s">
        <v>1180</v>
      </c>
      <c r="D598" s="168" t="s">
        <v>1242</v>
      </c>
      <c r="E598" s="207" t="s">
        <v>1242</v>
      </c>
      <c r="F598" s="207" t="s">
        <v>1242</v>
      </c>
      <c r="G598" s="134"/>
    </row>
    <row r="599" spans="1:7" x14ac:dyDescent="0.3">
      <c r="A599" s="136" t="str">
        <f t="shared" ca="1" si="9"/>
        <v xml:space="preserve">Planification et gestion du personnel </v>
      </c>
      <c r="B599" s="137"/>
      <c r="C599" s="168" t="s">
        <v>1181</v>
      </c>
      <c r="D599" s="168" t="s">
        <v>1243</v>
      </c>
      <c r="E599" s="207" t="s">
        <v>1243</v>
      </c>
      <c r="F599" s="207" t="s">
        <v>1243</v>
      </c>
      <c r="G599" s="134"/>
    </row>
    <row r="600" spans="1:7" x14ac:dyDescent="0.3">
      <c r="A600" s="136" t="str">
        <f t="shared" ca="1" si="9"/>
        <v>Produits et services</v>
      </c>
      <c r="B600" s="137"/>
      <c r="C600" s="166" t="s">
        <v>426</v>
      </c>
      <c r="D600" s="160" t="s">
        <v>1287</v>
      </c>
      <c r="E600" s="205" t="s">
        <v>1287</v>
      </c>
      <c r="F600" s="205" t="s">
        <v>1287</v>
      </c>
      <c r="G600" s="134"/>
    </row>
    <row r="601" spans="1:7" ht="39.6" x14ac:dyDescent="0.3">
      <c r="A601" s="136" t="str">
        <f t="shared" ca="1" si="9"/>
        <v>Offre de produits et de services (assortiment, qualité, spécifications techniques, brevets)</v>
      </c>
      <c r="B601" s="137"/>
      <c r="C601" s="168" t="s">
        <v>1222</v>
      </c>
      <c r="D601" s="168" t="s">
        <v>1244</v>
      </c>
      <c r="E601" s="207" t="s">
        <v>1244</v>
      </c>
      <c r="F601" s="207" t="s">
        <v>1244</v>
      </c>
      <c r="G601" s="134"/>
    </row>
    <row r="602" spans="1:7" ht="26.4" x14ac:dyDescent="0.3">
      <c r="A602" s="136" t="str">
        <f t="shared" ca="1" si="9"/>
        <v>Forces et faiblesses des produits et des services</v>
      </c>
      <c r="B602" s="137"/>
      <c r="C602" s="168" t="s">
        <v>1182</v>
      </c>
      <c r="D602" s="168" t="s">
        <v>1245</v>
      </c>
      <c r="E602" s="207" t="s">
        <v>1245</v>
      </c>
      <c r="F602" s="207" t="s">
        <v>1245</v>
      </c>
      <c r="G602" s="134"/>
    </row>
    <row r="603" spans="1:7" ht="28.8" x14ac:dyDescent="0.3">
      <c r="A603" s="136" t="str">
        <f t="shared" ca="1" si="9"/>
        <v>Chiffre d’affaires et objectifs de croissance</v>
      </c>
      <c r="B603" s="137"/>
      <c r="C603" s="168" t="s">
        <v>1295</v>
      </c>
      <c r="D603" s="175" t="s">
        <v>1246</v>
      </c>
      <c r="E603" s="206" t="s">
        <v>1246</v>
      </c>
      <c r="F603" s="206" t="s">
        <v>1246</v>
      </c>
      <c r="G603" s="134"/>
    </row>
    <row r="604" spans="1:7" ht="26.4" x14ac:dyDescent="0.3">
      <c r="A604" s="136" t="str">
        <f t="shared" ca="1" si="9"/>
        <v>Objectifs de positionnement et relatifs à l’image</v>
      </c>
      <c r="B604" s="137"/>
      <c r="C604" s="168" t="s">
        <v>1183</v>
      </c>
      <c r="D604" s="168" t="s">
        <v>1247</v>
      </c>
      <c r="E604" s="207" t="s">
        <v>1247</v>
      </c>
      <c r="F604" s="207" t="s">
        <v>1247</v>
      </c>
      <c r="G604" s="134"/>
    </row>
    <row r="605" spans="1:7" x14ac:dyDescent="0.3">
      <c r="A605" s="136" t="str">
        <f t="shared" ca="1" si="9"/>
        <v>Innovation et développement</v>
      </c>
      <c r="B605" s="137"/>
      <c r="C605" s="168" t="s">
        <v>1184</v>
      </c>
      <c r="D605" s="168" t="s">
        <v>1248</v>
      </c>
      <c r="E605" s="207" t="s">
        <v>1248</v>
      </c>
      <c r="F605" s="207" t="s">
        <v>1248</v>
      </c>
      <c r="G605" s="134"/>
    </row>
    <row r="606" spans="1:7" x14ac:dyDescent="0.3">
      <c r="A606" s="136" t="str">
        <f t="shared" ca="1" si="9"/>
        <v xml:space="preserve">Assurance qualité </v>
      </c>
      <c r="B606" s="137"/>
      <c r="C606" s="168" t="s">
        <v>1185</v>
      </c>
      <c r="D606" s="168" t="s">
        <v>1249</v>
      </c>
      <c r="E606" s="207" t="s">
        <v>1249</v>
      </c>
      <c r="F606" s="207" t="s">
        <v>1249</v>
      </c>
      <c r="G606" s="134"/>
    </row>
    <row r="607" spans="1:7" x14ac:dyDescent="0.3">
      <c r="A607" s="136" t="str">
        <f t="shared" ca="1" si="9"/>
        <v>Marché et concurrence</v>
      </c>
      <c r="B607" s="137"/>
      <c r="C607" s="166" t="s">
        <v>1186</v>
      </c>
      <c r="D607" s="160" t="s">
        <v>1288</v>
      </c>
      <c r="E607" s="205" t="s">
        <v>1288</v>
      </c>
      <c r="F607" s="205" t="s">
        <v>1288</v>
      </c>
      <c r="G607" s="134"/>
    </row>
    <row r="608" spans="1:7" x14ac:dyDescent="0.3">
      <c r="A608" s="136" t="str">
        <f t="shared" ca="1" si="9"/>
        <v>Structure et évolution du marché</v>
      </c>
      <c r="B608" s="137"/>
      <c r="C608" s="175" t="s">
        <v>1187</v>
      </c>
      <c r="D608" s="175" t="s">
        <v>1250</v>
      </c>
      <c r="E608" s="206" t="s">
        <v>1250</v>
      </c>
      <c r="F608" s="206" t="s">
        <v>1250</v>
      </c>
      <c r="G608" s="134"/>
    </row>
    <row r="609" spans="1:7" x14ac:dyDescent="0.3">
      <c r="A609" s="136" t="str">
        <f t="shared" ca="1" si="9"/>
        <v>Potentiel et volume du marché</v>
      </c>
      <c r="B609" s="137"/>
      <c r="C609" s="168" t="s">
        <v>1188</v>
      </c>
      <c r="D609" s="168" t="s">
        <v>1251</v>
      </c>
      <c r="E609" s="207" t="s">
        <v>1251</v>
      </c>
      <c r="F609" s="207" t="s">
        <v>1251</v>
      </c>
      <c r="G609" s="134"/>
    </row>
    <row r="610" spans="1:7" x14ac:dyDescent="0.3">
      <c r="A610" s="136" t="str">
        <f t="shared" ca="1" si="9"/>
        <v>Analyse de la concurrence</v>
      </c>
      <c r="B610" s="137"/>
      <c r="C610" s="168" t="s">
        <v>1189</v>
      </c>
      <c r="D610" s="168" t="s">
        <v>1252</v>
      </c>
      <c r="E610" s="207" t="s">
        <v>1252</v>
      </c>
      <c r="F610" s="207" t="s">
        <v>1252</v>
      </c>
      <c r="G610" s="134"/>
    </row>
    <row r="611" spans="1:7" ht="26.4" x14ac:dyDescent="0.3">
      <c r="A611" s="136" t="str">
        <f t="shared" ca="1" si="9"/>
        <v>Analyse des facteurs environnementaux pertinents</v>
      </c>
      <c r="B611" s="137"/>
      <c r="C611" s="168" t="s">
        <v>1190</v>
      </c>
      <c r="D611" s="168" t="s">
        <v>1253</v>
      </c>
      <c r="E611" s="207" t="s">
        <v>1253</v>
      </c>
      <c r="F611" s="207" t="s">
        <v>1253</v>
      </c>
      <c r="G611" s="134"/>
    </row>
    <row r="612" spans="1:7" x14ac:dyDescent="0.3">
      <c r="A612" s="136" t="str">
        <f t="shared" ca="1" si="9"/>
        <v>Tendances d’évolution</v>
      </c>
      <c r="B612" s="137"/>
      <c r="C612" s="168" t="s">
        <v>230</v>
      </c>
      <c r="D612" s="168" t="s">
        <v>1254</v>
      </c>
      <c r="E612" s="207" t="s">
        <v>1254</v>
      </c>
      <c r="F612" s="207" t="s">
        <v>1254</v>
      </c>
      <c r="G612" s="134"/>
    </row>
    <row r="613" spans="1:7" x14ac:dyDescent="0.3">
      <c r="A613" s="136" t="str">
        <f t="shared" ca="1" si="9"/>
        <v>Marketing &amp; distribution</v>
      </c>
      <c r="B613" s="137"/>
      <c r="C613" s="166" t="s">
        <v>1009</v>
      </c>
      <c r="D613" s="160" t="s">
        <v>1289</v>
      </c>
      <c r="E613" s="205" t="s">
        <v>1289</v>
      </c>
      <c r="F613" s="205" t="s">
        <v>1289</v>
      </c>
      <c r="G613" s="134"/>
    </row>
    <row r="614" spans="1:7" ht="28.8" x14ac:dyDescent="0.3">
      <c r="A614" s="136" t="str">
        <f t="shared" ca="1" si="9"/>
        <v>Analyse des clients importants et/ou potentiels (besoins des clients)</v>
      </c>
      <c r="B614" s="137"/>
      <c r="C614" s="168" t="s">
        <v>1191</v>
      </c>
      <c r="D614" s="168" t="s">
        <v>1255</v>
      </c>
      <c r="E614" s="207" t="s">
        <v>1255</v>
      </c>
      <c r="F614" s="207" t="s">
        <v>1255</v>
      </c>
      <c r="G614" s="134"/>
    </row>
    <row r="615" spans="1:7" x14ac:dyDescent="0.3">
      <c r="A615" s="136" t="str">
        <f t="shared" ca="1" si="9"/>
        <v>Distribution</v>
      </c>
      <c r="B615" s="137"/>
      <c r="C615" s="168" t="s">
        <v>1192</v>
      </c>
      <c r="D615" s="168" t="s">
        <v>203</v>
      </c>
      <c r="E615" s="207" t="s">
        <v>203</v>
      </c>
      <c r="F615" s="207" t="s">
        <v>203</v>
      </c>
      <c r="G615" s="134"/>
    </row>
    <row r="616" spans="1:7" x14ac:dyDescent="0.3">
      <c r="A616" s="136" t="str">
        <f t="shared" ca="1" si="9"/>
        <v>Positionnement des produits</v>
      </c>
      <c r="B616" s="137"/>
      <c r="C616" s="168" t="s">
        <v>1193</v>
      </c>
      <c r="D616" s="168" t="s">
        <v>1256</v>
      </c>
      <c r="E616" s="207" t="s">
        <v>1256</v>
      </c>
      <c r="F616" s="207" t="s">
        <v>1256</v>
      </c>
      <c r="G616" s="134"/>
    </row>
    <row r="617" spans="1:7" x14ac:dyDescent="0.3">
      <c r="A617" s="136" t="str">
        <f t="shared" ca="1" si="9"/>
        <v>Définition des prix</v>
      </c>
      <c r="B617" s="137"/>
      <c r="C617" s="168" t="s">
        <v>1194</v>
      </c>
      <c r="D617" s="168" t="s">
        <v>1257</v>
      </c>
      <c r="E617" s="207" t="s">
        <v>1257</v>
      </c>
      <c r="F617" s="207" t="s">
        <v>1257</v>
      </c>
      <c r="G617" s="134"/>
    </row>
    <row r="618" spans="1:7" x14ac:dyDescent="0.3">
      <c r="A618" s="136" t="str">
        <f t="shared" ca="1" si="9"/>
        <v>Cycle de vie des produits</v>
      </c>
      <c r="B618" s="137"/>
      <c r="C618" s="175" t="s">
        <v>1195</v>
      </c>
      <c r="D618" s="175" t="s">
        <v>1258</v>
      </c>
      <c r="E618" s="206" t="s">
        <v>1258</v>
      </c>
      <c r="F618" s="206" t="s">
        <v>1258</v>
      </c>
      <c r="G618" s="134"/>
    </row>
    <row r="619" spans="1:7" x14ac:dyDescent="0.3">
      <c r="A619" s="136" t="str">
        <f t="shared" ca="1" si="9"/>
        <v>Benchmarking</v>
      </c>
      <c r="B619" s="137"/>
      <c r="C619" s="175" t="s">
        <v>1196</v>
      </c>
      <c r="D619" s="175" t="s">
        <v>236</v>
      </c>
      <c r="E619" s="206" t="s">
        <v>236</v>
      </c>
      <c r="F619" s="206" t="s">
        <v>236</v>
      </c>
      <c r="G619" s="134"/>
    </row>
    <row r="620" spans="1:7" ht="28.8" x14ac:dyDescent="0.3">
      <c r="A620" s="136" t="str">
        <f t="shared" ca="1" si="9"/>
        <v>Communication, publicité, promotion des ventes, relations publiques</v>
      </c>
      <c r="B620" s="137"/>
      <c r="C620" s="168" t="s">
        <v>1197</v>
      </c>
      <c r="D620" s="168" t="s">
        <v>1259</v>
      </c>
      <c r="E620" s="207" t="s">
        <v>1259</v>
      </c>
      <c r="F620" s="207" t="s">
        <v>1259</v>
      </c>
      <c r="G620" s="134"/>
    </row>
    <row r="621" spans="1:7" x14ac:dyDescent="0.3">
      <c r="A621" s="136" t="str">
        <f t="shared" ca="1" si="9"/>
        <v xml:space="preserve">Marketing mix </v>
      </c>
      <c r="B621" s="137"/>
      <c r="C621" s="168" t="s">
        <v>1117</v>
      </c>
      <c r="D621" s="168" t="s">
        <v>1260</v>
      </c>
      <c r="E621" s="207" t="s">
        <v>1260</v>
      </c>
      <c r="F621" s="207" t="s">
        <v>1260</v>
      </c>
      <c r="G621" s="134"/>
    </row>
    <row r="622" spans="1:7" x14ac:dyDescent="0.3">
      <c r="A622" s="136" t="str">
        <f t="shared" ca="1" si="9"/>
        <v>Analyse SWOT</v>
      </c>
      <c r="B622" s="137"/>
      <c r="C622" s="166" t="s">
        <v>241</v>
      </c>
      <c r="D622" s="160" t="s">
        <v>58</v>
      </c>
      <c r="E622" s="205" t="s">
        <v>58</v>
      </c>
      <c r="F622" s="205" t="s">
        <v>58</v>
      </c>
      <c r="G622" s="134"/>
    </row>
    <row r="623" spans="1:7" x14ac:dyDescent="0.3">
      <c r="A623" s="136" t="str">
        <f t="shared" ca="1" si="9"/>
        <v>Forces – faiblesses</v>
      </c>
      <c r="B623" s="137"/>
      <c r="C623" s="168" t="s">
        <v>1198</v>
      </c>
      <c r="D623" s="168" t="s">
        <v>1261</v>
      </c>
      <c r="E623" s="207" t="s">
        <v>1261</v>
      </c>
      <c r="F623" s="207" t="s">
        <v>1261</v>
      </c>
      <c r="G623" s="134"/>
    </row>
    <row r="624" spans="1:7" x14ac:dyDescent="0.3">
      <c r="A624" s="136" t="str">
        <f t="shared" ca="1" si="9"/>
        <v xml:space="preserve">Opportunités – menaces  </v>
      </c>
      <c r="B624" s="137"/>
      <c r="C624" s="168" t="s">
        <v>1199</v>
      </c>
      <c r="D624" s="168" t="s">
        <v>1262</v>
      </c>
      <c r="E624" s="207" t="s">
        <v>1262</v>
      </c>
      <c r="F624" s="207" t="s">
        <v>1262</v>
      </c>
      <c r="G624" s="134"/>
    </row>
    <row r="625" spans="1:7" x14ac:dyDescent="0.3">
      <c r="A625" s="136" t="str">
        <f t="shared" ca="1" si="9"/>
        <v>Risques</v>
      </c>
      <c r="B625" s="137"/>
      <c r="C625" s="166" t="s">
        <v>664</v>
      </c>
      <c r="D625" s="160" t="s">
        <v>663</v>
      </c>
      <c r="E625" s="205" t="s">
        <v>663</v>
      </c>
      <c r="F625" s="205" t="s">
        <v>663</v>
      </c>
      <c r="G625" s="134"/>
    </row>
    <row r="626" spans="1:7" x14ac:dyDescent="0.3">
      <c r="A626" s="136" t="str">
        <f t="shared" ca="1" si="9"/>
        <v>Analyse des risques</v>
      </c>
      <c r="B626" s="137"/>
      <c r="C626" s="175" t="s">
        <v>1223</v>
      </c>
      <c r="D626" s="175" t="s">
        <v>1263</v>
      </c>
      <c r="E626" s="206" t="s">
        <v>1263</v>
      </c>
      <c r="F626" s="206" t="s">
        <v>1263</v>
      </c>
      <c r="G626" s="134"/>
    </row>
    <row r="627" spans="1:7" x14ac:dyDescent="0.3">
      <c r="A627" s="136" t="str">
        <f t="shared" ca="1" si="9"/>
        <v xml:space="preserve">Contre-mesures </v>
      </c>
      <c r="B627" s="137"/>
      <c r="C627" s="168" t="s">
        <v>1200</v>
      </c>
      <c r="D627" s="168" t="s">
        <v>1264</v>
      </c>
      <c r="E627" s="207" t="s">
        <v>1264</v>
      </c>
      <c r="F627" s="207" t="s">
        <v>1264</v>
      </c>
      <c r="G627" s="134"/>
    </row>
    <row r="628" spans="1:7" x14ac:dyDescent="0.3">
      <c r="A628" s="136" t="str">
        <f t="shared" ca="1" si="9"/>
        <v>Plan financier</v>
      </c>
      <c r="B628" s="137"/>
      <c r="C628" s="166" t="s">
        <v>1014</v>
      </c>
      <c r="D628" s="160" t="s">
        <v>1015</v>
      </c>
      <c r="E628" s="205" t="s">
        <v>1015</v>
      </c>
      <c r="F628" s="205" t="s">
        <v>1015</v>
      </c>
      <c r="G628" s="134"/>
    </row>
    <row r="629" spans="1:7" x14ac:dyDescent="0.3">
      <c r="A629" s="136" t="str">
        <f t="shared" ca="1" si="9"/>
        <v>Plan de viabilité</v>
      </c>
      <c r="B629" s="137"/>
      <c r="C629" s="168" t="s">
        <v>1201</v>
      </c>
      <c r="D629" s="168" t="s">
        <v>1265</v>
      </c>
      <c r="E629" s="207" t="s">
        <v>1265</v>
      </c>
      <c r="F629" s="207" t="s">
        <v>1265</v>
      </c>
      <c r="G629" s="134"/>
    </row>
    <row r="630" spans="1:7" x14ac:dyDescent="0.3">
      <c r="A630" s="136" t="str">
        <f t="shared" ca="1" si="9"/>
        <v>Plan de trésorerie</v>
      </c>
      <c r="B630" s="137"/>
      <c r="C630" s="168" t="s">
        <v>1202</v>
      </c>
      <c r="D630" s="168" t="s">
        <v>1266</v>
      </c>
      <c r="E630" s="207" t="s">
        <v>1266</v>
      </c>
      <c r="F630" s="207" t="s">
        <v>1266</v>
      </c>
      <c r="G630" s="134"/>
    </row>
    <row r="631" spans="1:7" ht="26.4" x14ac:dyDescent="0.3">
      <c r="A631" s="136" t="str">
        <f t="shared" ca="1" si="9"/>
        <v>Plan de financement d'investissement (y. c. sécurités)</v>
      </c>
      <c r="B631" s="137"/>
      <c r="C631" s="168" t="s">
        <v>1203</v>
      </c>
      <c r="D631" s="168" t="s">
        <v>1267</v>
      </c>
      <c r="E631" s="207" t="s">
        <v>1267</v>
      </c>
      <c r="F631" s="207" t="s">
        <v>1267</v>
      </c>
      <c r="G631" s="134"/>
    </row>
    <row r="632" spans="1:7" x14ac:dyDescent="0.3">
      <c r="A632" s="136" t="str">
        <f t="shared" ca="1" si="9"/>
        <v>Plan de financement</v>
      </c>
      <c r="B632" s="137"/>
      <c r="C632" s="168" t="s">
        <v>1204</v>
      </c>
      <c r="D632" s="168" t="s">
        <v>1268</v>
      </c>
      <c r="E632" s="207" t="s">
        <v>1268</v>
      </c>
      <c r="F632" s="207" t="s">
        <v>1268</v>
      </c>
      <c r="G632" s="134"/>
    </row>
    <row r="633" spans="1:7" x14ac:dyDescent="0.3">
      <c r="A633" s="136" t="str">
        <f t="shared" ca="1" si="9"/>
        <v xml:space="preserve">Controlling </v>
      </c>
      <c r="B633" s="137"/>
      <c r="C633" s="168" t="s">
        <v>166</v>
      </c>
      <c r="D633" s="168" t="s">
        <v>1269</v>
      </c>
      <c r="E633" s="207" t="s">
        <v>1269</v>
      </c>
      <c r="F633" s="207" t="s">
        <v>1269</v>
      </c>
      <c r="G633" s="134"/>
    </row>
    <row r="634" spans="1:7" x14ac:dyDescent="0.3">
      <c r="A634" s="136" t="str">
        <f t="shared" ca="1" si="9"/>
        <v xml:space="preserve">Échéancier et conclusions  </v>
      </c>
      <c r="B634" s="137"/>
      <c r="C634" s="166" t="s">
        <v>1205</v>
      </c>
      <c r="D634" s="160" t="s">
        <v>1290</v>
      </c>
      <c r="E634" s="205" t="s">
        <v>1290</v>
      </c>
      <c r="F634" s="205" t="s">
        <v>1290</v>
      </c>
      <c r="G634" s="134"/>
    </row>
    <row r="635" spans="1:7" x14ac:dyDescent="0.3">
      <c r="A635" s="136" t="str">
        <f t="shared" ca="1" si="9"/>
        <v>Échéancier</v>
      </c>
      <c r="B635" s="137"/>
      <c r="C635" s="168" t="s">
        <v>1016</v>
      </c>
      <c r="D635" s="168" t="s">
        <v>1270</v>
      </c>
      <c r="E635" s="207" t="s">
        <v>1270</v>
      </c>
      <c r="F635" s="207" t="s">
        <v>1270</v>
      </c>
      <c r="G635" s="134"/>
    </row>
    <row r="636" spans="1:7" ht="26.4" x14ac:dyDescent="0.3">
      <c r="A636" s="136" t="str">
        <f t="shared" ca="1" si="9"/>
        <v>Perspectives de succès / considération des risques</v>
      </c>
      <c r="B636" s="137"/>
      <c r="C636" s="168" t="s">
        <v>1206</v>
      </c>
      <c r="D636" s="168" t="s">
        <v>1271</v>
      </c>
      <c r="E636" s="207" t="s">
        <v>1271</v>
      </c>
      <c r="F636" s="207" t="s">
        <v>1271</v>
      </c>
      <c r="G636" s="134"/>
    </row>
    <row r="637" spans="1:7" ht="26.4" x14ac:dyDescent="0.3">
      <c r="A637" s="136" t="str">
        <f t="shared" ca="1" si="9"/>
        <v>Demandes soumises aux partenaires financiers</v>
      </c>
      <c r="B637" s="137"/>
      <c r="C637" s="168" t="s">
        <v>1207</v>
      </c>
      <c r="D637" s="168" t="s">
        <v>1272</v>
      </c>
      <c r="E637" s="207" t="s">
        <v>1272</v>
      </c>
      <c r="F637" s="207" t="s">
        <v>1272</v>
      </c>
      <c r="G637" s="134"/>
    </row>
    <row r="638" spans="1:7" ht="28.8" x14ac:dyDescent="0.3">
      <c r="A638" s="136" t="str">
        <f t="shared" ca="1" si="9"/>
        <v xml:space="preserve">Éventuelles demandes soumises à d’autres partenaires </v>
      </c>
      <c r="B638" s="137"/>
      <c r="C638" s="168" t="s">
        <v>1208</v>
      </c>
      <c r="D638" s="168" t="s">
        <v>1273</v>
      </c>
      <c r="E638" s="207" t="s">
        <v>1273</v>
      </c>
      <c r="F638" s="207" t="s">
        <v>1273</v>
      </c>
      <c r="G638" s="134"/>
    </row>
    <row r="639" spans="1:7" x14ac:dyDescent="0.3">
      <c r="A639" s="136" t="str">
        <f t="shared" ca="1" si="9"/>
        <v>Annexes au business plan</v>
      </c>
      <c r="B639" s="137"/>
      <c r="C639" s="166" t="s">
        <v>1209</v>
      </c>
      <c r="D639" s="160" t="s">
        <v>1291</v>
      </c>
      <c r="E639" s="205" t="s">
        <v>1291</v>
      </c>
      <c r="F639" s="205" t="s">
        <v>1291</v>
      </c>
      <c r="G639" s="134"/>
    </row>
    <row r="640" spans="1:7" x14ac:dyDescent="0.3">
      <c r="A640" s="136" t="str">
        <f t="shared" ca="1" si="9"/>
        <v>(Comptes des trois dernières années)</v>
      </c>
      <c r="B640" s="137"/>
      <c r="C640" s="168" t="s">
        <v>1210</v>
      </c>
      <c r="D640" s="168" t="s">
        <v>1274</v>
      </c>
      <c r="E640" s="207" t="s">
        <v>1274</v>
      </c>
      <c r="F640" s="207" t="s">
        <v>1274</v>
      </c>
      <c r="G640" s="134"/>
    </row>
    <row r="641" spans="1:7" ht="79.2" x14ac:dyDescent="0.3">
      <c r="A641" s="136" t="str">
        <f t="shared" ca="1" si="9"/>
        <v>Comptes prévisionnels détaillés (modèles coûts/revenus, plan d’investissement, bilans et comptes de pertes et profits prévisionnels, planification des liquidités, plan de financement d'investissement)</v>
      </c>
      <c r="B641" s="137"/>
      <c r="C641" s="168" t="s">
        <v>1211</v>
      </c>
      <c r="D641" s="168" t="s">
        <v>1275</v>
      </c>
      <c r="E641" s="207" t="s">
        <v>1275</v>
      </c>
      <c r="F641" s="207" t="s">
        <v>1275</v>
      </c>
      <c r="G641" s="134"/>
    </row>
    <row r="642" spans="1:7" ht="28.8" x14ac:dyDescent="0.3">
      <c r="A642" s="136" t="str">
        <f t="shared" ca="1" si="9"/>
        <v>Carnet de commandes (liste des débiteurs et des créditeurs)</v>
      </c>
      <c r="B642" s="137"/>
      <c r="C642" s="168" t="s">
        <v>1212</v>
      </c>
      <c r="D642" s="168" t="s">
        <v>1276</v>
      </c>
      <c r="E642" s="207" t="s">
        <v>1276</v>
      </c>
      <c r="F642" s="207" t="s">
        <v>1276</v>
      </c>
      <c r="G642" s="134"/>
    </row>
    <row r="643" spans="1:7" x14ac:dyDescent="0.3">
      <c r="A643" s="136" t="str">
        <f t="shared" ca="1" si="9"/>
        <v>Analyses détaillées et concepts</v>
      </c>
      <c r="B643" s="137"/>
      <c r="C643" s="168" t="s">
        <v>1213</v>
      </c>
      <c r="D643" s="168" t="s">
        <v>1277</v>
      </c>
      <c r="E643" s="207" t="s">
        <v>1277</v>
      </c>
      <c r="F643" s="207" t="s">
        <v>1277</v>
      </c>
      <c r="G643" s="134"/>
    </row>
    <row r="644" spans="1:7" ht="39.6" x14ac:dyDescent="0.3">
      <c r="A644" s="136" t="str">
        <f t="shared" ca="1" si="9"/>
        <v>Planification de la mise en œuvre (mesures, responsabilités, échéances, budgets)</v>
      </c>
      <c r="B644" s="137"/>
      <c r="C644" s="168" t="s">
        <v>1214</v>
      </c>
      <c r="D644" s="168" t="s">
        <v>1278</v>
      </c>
      <c r="E644" s="207" t="s">
        <v>1278</v>
      </c>
      <c r="F644" s="207" t="s">
        <v>1278</v>
      </c>
      <c r="G644" s="134"/>
    </row>
    <row r="645" spans="1:7" ht="28.8" x14ac:dyDescent="0.3">
      <c r="A645" s="136" t="str">
        <f t="shared" ca="1" si="9"/>
        <v>Portrait d’entreprise / prospectus (éventuellement des projets)</v>
      </c>
      <c r="B645" s="137"/>
      <c r="C645" s="168" t="s">
        <v>1215</v>
      </c>
      <c r="D645" s="168" t="s">
        <v>1279</v>
      </c>
      <c r="E645" s="207" t="s">
        <v>1279</v>
      </c>
      <c r="F645" s="207" t="s">
        <v>1279</v>
      </c>
      <c r="G645" s="134"/>
    </row>
    <row r="646" spans="1:7" x14ac:dyDescent="0.3">
      <c r="A646" s="136" t="str">
        <f t="shared" ca="1" si="9"/>
        <v xml:space="preserve">Revue de presse </v>
      </c>
      <c r="B646" s="137"/>
      <c r="C646" s="168" t="s">
        <v>1216</v>
      </c>
      <c r="D646" s="168" t="s">
        <v>1280</v>
      </c>
      <c r="E646" s="207" t="s">
        <v>1280</v>
      </c>
      <c r="F646" s="207" t="s">
        <v>1280</v>
      </c>
      <c r="G646" s="134"/>
    </row>
    <row r="647" spans="1:7" ht="28.8" x14ac:dyDescent="0.3">
      <c r="A647" s="136" t="str">
        <f t="shared" ca="1" si="9"/>
        <v xml:space="preserve">Extraits du casier judiciaire / registre des poursuites / registre du commerce </v>
      </c>
      <c r="B647" s="137"/>
      <c r="C647" s="168" t="s">
        <v>1217</v>
      </c>
      <c r="D647" s="168" t="s">
        <v>1281</v>
      </c>
      <c r="E647" s="207" t="s">
        <v>1281</v>
      </c>
      <c r="F647" s="207" t="s">
        <v>1281</v>
      </c>
      <c r="G647" s="134"/>
    </row>
    <row r="648" spans="1:7" ht="28.8" x14ac:dyDescent="0.3">
      <c r="A648" s="136" t="str">
        <f t="shared" ref="A648:A711" ca="1" si="10">OFFSET($C648,0,$Z$5-1)</f>
        <v>CV (Curriculum Vitae) des personnes concernées</v>
      </c>
      <c r="B648" s="137"/>
      <c r="C648" s="175" t="s">
        <v>1218</v>
      </c>
      <c r="D648" s="175" t="s">
        <v>1282</v>
      </c>
      <c r="E648" s="206" t="s">
        <v>1282</v>
      </c>
      <c r="F648" s="206" t="s">
        <v>1282</v>
      </c>
      <c r="G648" s="134"/>
    </row>
    <row r="649" spans="1:7" ht="28.8" x14ac:dyDescent="0.3">
      <c r="A649" s="136" t="str">
        <f t="shared" ca="1" si="10"/>
        <v>Plans (produits, locaux, production, emplacements, etc.)</v>
      </c>
      <c r="B649" s="137"/>
      <c r="C649" s="168" t="s">
        <v>1219</v>
      </c>
      <c r="D649" s="168" t="s">
        <v>1283</v>
      </c>
      <c r="E649" s="207" t="s">
        <v>1283</v>
      </c>
      <c r="F649" s="207" t="s">
        <v>1283</v>
      </c>
      <c r="G649" s="134"/>
    </row>
    <row r="650" spans="1:7" ht="28.8" x14ac:dyDescent="0.3">
      <c r="A650" s="136" t="str">
        <f t="shared" ca="1" si="10"/>
        <v>Contrats importants (coopérations, participations, etc.)</v>
      </c>
      <c r="B650" s="137"/>
      <c r="C650" s="168" t="s">
        <v>1220</v>
      </c>
      <c r="D650" s="168" t="s">
        <v>1284</v>
      </c>
      <c r="E650" s="207" t="s">
        <v>1284</v>
      </c>
      <c r="F650" s="207" t="s">
        <v>1284</v>
      </c>
      <c r="G650" s="134"/>
    </row>
    <row r="651" spans="1:7" ht="39.6" x14ac:dyDescent="0.3">
      <c r="A651" s="136" t="str">
        <f t="shared" ca="1" si="10"/>
        <v xml:space="preserve">Documents de financement (relevés de dépôt, estimations, garanties, contrats de prêt, etc.) </v>
      </c>
      <c r="B651" s="137"/>
      <c r="C651" s="168" t="s">
        <v>1221</v>
      </c>
      <c r="D651" s="168" t="s">
        <v>1285</v>
      </c>
      <c r="E651" s="207" t="s">
        <v>1285</v>
      </c>
      <c r="F651" s="207" t="s">
        <v>1285</v>
      </c>
      <c r="G651" s="134"/>
    </row>
    <row r="652" spans="1:7" x14ac:dyDescent="0.3">
      <c r="A652" s="136" t="str">
        <f t="shared" ca="1" si="10"/>
        <v>L’objectif du business plan consiste à :</v>
      </c>
      <c r="B652" s="137"/>
      <c r="C652" s="168" t="s">
        <v>1304</v>
      </c>
      <c r="D652" s="168" t="s">
        <v>1296</v>
      </c>
      <c r="E652" s="207" t="s">
        <v>1296</v>
      </c>
      <c r="F652" s="207" t="s">
        <v>1296</v>
      </c>
      <c r="G652" s="134"/>
    </row>
    <row r="653" spans="1:7" ht="52.8" x14ac:dyDescent="0.3">
      <c r="A653" s="132" t="str">
        <f t="shared" ca="1" si="10"/>
        <v>représenter les principaux résultats d’analyse et les orientations stratégiques les plus importantes sous une forme succincte,</v>
      </c>
      <c r="B653" s="114"/>
      <c r="C653" s="168" t="s">
        <v>1300</v>
      </c>
      <c r="D653" s="168" t="s">
        <v>1297</v>
      </c>
      <c r="E653" s="207" t="s">
        <v>1297</v>
      </c>
      <c r="F653" s="207" t="s">
        <v>1297</v>
      </c>
      <c r="G653" s="134"/>
    </row>
    <row r="654" spans="1:7" ht="52.8" x14ac:dyDescent="0.3">
      <c r="A654" s="132" t="str">
        <f t="shared" ca="1" si="10"/>
        <v>prouver la cohérence entre les analyses, les stratégies, les plans, l’infrastructure et les conséquences financières,</v>
      </c>
      <c r="B654" s="114"/>
      <c r="C654" s="168" t="s">
        <v>1301</v>
      </c>
      <c r="D654" s="168" t="s">
        <v>1298</v>
      </c>
      <c r="E654" s="207" t="s">
        <v>1298</v>
      </c>
      <c r="F654" s="207" t="s">
        <v>1298</v>
      </c>
      <c r="G654" s="134"/>
    </row>
    <row r="655" spans="1:7" ht="52.8" x14ac:dyDescent="0.3">
      <c r="A655" s="132" t="str">
        <f t="shared" ca="1" si="10"/>
        <v xml:space="preserve">procurer aux partenaires (banques, actionnaires, partenaires commerciaux, fournisseurs, etc.) l’assurance nécessaire à la collaboration. </v>
      </c>
      <c r="B655" s="114"/>
      <c r="C655" s="168" t="s">
        <v>1302</v>
      </c>
      <c r="D655" s="168" t="s">
        <v>1299</v>
      </c>
      <c r="E655" s="207" t="s">
        <v>1299</v>
      </c>
      <c r="F655" s="207" t="s">
        <v>1299</v>
      </c>
      <c r="G655" s="134"/>
    </row>
    <row r="656" spans="1:7" ht="28.8" x14ac:dyDescent="0.3">
      <c r="A656" s="132" t="str">
        <f t="shared" ca="1" si="10"/>
        <v>Insérer ici le hyperlien vers votre outil de finance avec le bouton droit de la souris</v>
      </c>
      <c r="B656" s="114"/>
      <c r="C656" s="146" t="s">
        <v>1349</v>
      </c>
      <c r="D656" s="146" t="s">
        <v>1350</v>
      </c>
      <c r="E656" s="181" t="s">
        <v>1351</v>
      </c>
      <c r="F656" s="146" t="s">
        <v>1350</v>
      </c>
      <c r="G656" s="134"/>
    </row>
    <row r="657" spans="1:7" x14ac:dyDescent="0.3">
      <c r="A657" s="132">
        <f t="shared" ca="1" si="10"/>
        <v>0</v>
      </c>
      <c r="B657" s="114"/>
      <c r="C657" s="113"/>
      <c r="D657" s="113"/>
      <c r="E657" s="113"/>
      <c r="F657" s="113"/>
      <c r="G657" s="134"/>
    </row>
    <row r="658" spans="1:7" x14ac:dyDescent="0.3">
      <c r="A658" s="132">
        <f t="shared" ca="1" si="10"/>
        <v>0</v>
      </c>
      <c r="B658" s="114"/>
      <c r="C658" s="113"/>
      <c r="D658" s="113"/>
      <c r="E658" s="113"/>
      <c r="F658" s="113"/>
      <c r="G658" s="134"/>
    </row>
    <row r="659" spans="1:7" x14ac:dyDescent="0.3">
      <c r="A659" s="132">
        <f t="shared" ca="1" si="10"/>
        <v>0</v>
      </c>
      <c r="B659" s="114"/>
      <c r="C659" s="113"/>
      <c r="D659" s="113"/>
      <c r="E659" s="113"/>
      <c r="F659" s="113"/>
      <c r="G659" s="134"/>
    </row>
    <row r="660" spans="1:7" x14ac:dyDescent="0.3">
      <c r="A660" s="132">
        <f t="shared" ca="1" si="10"/>
        <v>0</v>
      </c>
      <c r="B660" s="114"/>
      <c r="C660" s="113"/>
      <c r="D660" s="113"/>
      <c r="E660" s="113"/>
      <c r="F660" s="113"/>
      <c r="G660" s="134"/>
    </row>
    <row r="661" spans="1:7" x14ac:dyDescent="0.3">
      <c r="A661" s="132">
        <f t="shared" ca="1" si="10"/>
        <v>0</v>
      </c>
      <c r="B661" s="114"/>
      <c r="C661" s="113"/>
      <c r="D661" s="113"/>
      <c r="E661" s="113"/>
      <c r="F661" s="113"/>
      <c r="G661" s="134"/>
    </row>
    <row r="662" spans="1:7" x14ac:dyDescent="0.3">
      <c r="A662" s="132">
        <f t="shared" ca="1" si="10"/>
        <v>0</v>
      </c>
      <c r="B662" s="114"/>
      <c r="C662" s="113"/>
      <c r="D662" s="113"/>
      <c r="E662" s="113"/>
      <c r="F662" s="113"/>
      <c r="G662" s="134"/>
    </row>
    <row r="663" spans="1:7" x14ac:dyDescent="0.3">
      <c r="A663" s="132">
        <f t="shared" ca="1" si="10"/>
        <v>0</v>
      </c>
      <c r="B663" s="114"/>
      <c r="C663" s="113"/>
      <c r="D663" s="113"/>
      <c r="E663" s="113"/>
      <c r="F663" s="113"/>
      <c r="G663" s="134"/>
    </row>
    <row r="664" spans="1:7" x14ac:dyDescent="0.3">
      <c r="A664" s="132">
        <f t="shared" ca="1" si="10"/>
        <v>0</v>
      </c>
      <c r="B664" s="114"/>
      <c r="C664" s="113"/>
      <c r="D664" s="113"/>
      <c r="E664" s="113"/>
      <c r="F664" s="113"/>
      <c r="G664" s="134"/>
    </row>
    <row r="665" spans="1:7" x14ac:dyDescent="0.3">
      <c r="A665" s="132">
        <f t="shared" ca="1" si="10"/>
        <v>0</v>
      </c>
      <c r="B665" s="114"/>
      <c r="C665" s="113"/>
      <c r="D665" s="113"/>
      <c r="E665" s="113"/>
      <c r="F665" s="113"/>
      <c r="G665" s="134"/>
    </row>
    <row r="666" spans="1:7" x14ac:dyDescent="0.3">
      <c r="A666" s="132">
        <f t="shared" ca="1" si="10"/>
        <v>0</v>
      </c>
      <c r="B666" s="114"/>
      <c r="C666" s="113"/>
      <c r="D666" s="113"/>
      <c r="E666" s="113"/>
      <c r="F666" s="113"/>
      <c r="G666" s="134"/>
    </row>
    <row r="667" spans="1:7" x14ac:dyDescent="0.3">
      <c r="A667" s="132">
        <f t="shared" ca="1" si="10"/>
        <v>0</v>
      </c>
      <c r="B667" s="114"/>
      <c r="C667" s="113"/>
      <c r="D667" s="113"/>
      <c r="E667" s="113"/>
      <c r="F667" s="113"/>
      <c r="G667" s="134"/>
    </row>
    <row r="668" spans="1:7" x14ac:dyDescent="0.3">
      <c r="A668" s="132">
        <f t="shared" ca="1" si="10"/>
        <v>0</v>
      </c>
      <c r="B668" s="114"/>
      <c r="C668" s="113"/>
      <c r="D668" s="113"/>
      <c r="E668" s="113"/>
      <c r="F668" s="113"/>
      <c r="G668" s="134"/>
    </row>
    <row r="669" spans="1:7" x14ac:dyDescent="0.3">
      <c r="A669" s="132">
        <f t="shared" ca="1" si="10"/>
        <v>0</v>
      </c>
      <c r="B669" s="114"/>
      <c r="C669" s="113"/>
      <c r="D669" s="113"/>
      <c r="E669" s="113"/>
      <c r="F669" s="113"/>
      <c r="G669" s="134"/>
    </row>
    <row r="670" spans="1:7" x14ac:dyDescent="0.3">
      <c r="A670" s="132">
        <f t="shared" ca="1" si="10"/>
        <v>0</v>
      </c>
      <c r="B670" s="114"/>
      <c r="C670" s="113"/>
      <c r="D670" s="113"/>
      <c r="E670" s="113"/>
      <c r="F670" s="113"/>
      <c r="G670" s="134"/>
    </row>
    <row r="671" spans="1:7" x14ac:dyDescent="0.3">
      <c r="A671" s="132">
        <f t="shared" ca="1" si="10"/>
        <v>0</v>
      </c>
      <c r="B671" s="114"/>
      <c r="C671" s="113"/>
      <c r="D671" s="113"/>
      <c r="E671" s="113"/>
      <c r="F671" s="113"/>
      <c r="G671" s="134"/>
    </row>
    <row r="672" spans="1:7" x14ac:dyDescent="0.3">
      <c r="A672" s="132">
        <f t="shared" ca="1" si="10"/>
        <v>0</v>
      </c>
      <c r="B672" s="114"/>
      <c r="C672" s="113"/>
      <c r="D672" s="113"/>
      <c r="E672" s="113"/>
      <c r="F672" s="113"/>
      <c r="G672" s="134"/>
    </row>
    <row r="673" spans="1:7" x14ac:dyDescent="0.3">
      <c r="A673" s="132">
        <f t="shared" ca="1" si="10"/>
        <v>0</v>
      </c>
      <c r="B673" s="114"/>
      <c r="C673" s="113"/>
      <c r="D673" s="113"/>
      <c r="E673" s="113"/>
      <c r="F673" s="113"/>
      <c r="G673" s="134"/>
    </row>
    <row r="674" spans="1:7" x14ac:dyDescent="0.3">
      <c r="A674" s="132">
        <f t="shared" ca="1" si="10"/>
        <v>0</v>
      </c>
      <c r="B674" s="114"/>
      <c r="C674" s="113"/>
      <c r="D674" s="113"/>
      <c r="E674" s="113"/>
      <c r="F674" s="113"/>
      <c r="G674" s="134"/>
    </row>
    <row r="675" spans="1:7" x14ac:dyDescent="0.3">
      <c r="A675" s="132">
        <f t="shared" ca="1" si="10"/>
        <v>0</v>
      </c>
      <c r="B675" s="114"/>
      <c r="C675" s="113"/>
      <c r="D675" s="113"/>
      <c r="E675" s="113"/>
      <c r="F675" s="113"/>
      <c r="G675" s="134"/>
    </row>
    <row r="676" spans="1:7" x14ac:dyDescent="0.3">
      <c r="A676" s="132">
        <f t="shared" ca="1" si="10"/>
        <v>0</v>
      </c>
      <c r="B676" s="114"/>
      <c r="C676" s="113"/>
      <c r="D676" s="113"/>
      <c r="E676" s="113"/>
      <c r="F676" s="113"/>
      <c r="G676" s="134"/>
    </row>
    <row r="677" spans="1:7" x14ac:dyDescent="0.3">
      <c r="A677" s="132">
        <f t="shared" ca="1" si="10"/>
        <v>0</v>
      </c>
      <c r="B677" s="114"/>
      <c r="C677" s="113"/>
      <c r="D677" s="113"/>
      <c r="E677" s="113"/>
      <c r="F677" s="113"/>
      <c r="G677" s="134"/>
    </row>
    <row r="678" spans="1:7" x14ac:dyDescent="0.3">
      <c r="A678" s="132">
        <f t="shared" ca="1" si="10"/>
        <v>0</v>
      </c>
      <c r="B678" s="114"/>
      <c r="C678" s="113"/>
      <c r="D678" s="113"/>
      <c r="E678" s="113"/>
      <c r="F678" s="113"/>
      <c r="G678" s="134"/>
    </row>
    <row r="679" spans="1:7" x14ac:dyDescent="0.3">
      <c r="A679" s="132">
        <f t="shared" ca="1" si="10"/>
        <v>0</v>
      </c>
      <c r="B679" s="114"/>
      <c r="C679" s="113"/>
      <c r="D679" s="113"/>
      <c r="E679" s="113"/>
      <c r="F679" s="113"/>
      <c r="G679" s="134"/>
    </row>
    <row r="680" spans="1:7" x14ac:dyDescent="0.3">
      <c r="A680" s="132">
        <f t="shared" ca="1" si="10"/>
        <v>0</v>
      </c>
      <c r="B680" s="114"/>
      <c r="C680" s="113"/>
      <c r="D680" s="113"/>
      <c r="E680" s="113"/>
      <c r="F680" s="113"/>
      <c r="G680" s="134"/>
    </row>
    <row r="681" spans="1:7" x14ac:dyDescent="0.3">
      <c r="A681" s="132">
        <f t="shared" ca="1" si="10"/>
        <v>0</v>
      </c>
      <c r="B681" s="114"/>
      <c r="C681" s="113"/>
      <c r="D681" s="113"/>
      <c r="E681" s="113"/>
      <c r="F681" s="113"/>
      <c r="G681" s="134"/>
    </row>
    <row r="682" spans="1:7" x14ac:dyDescent="0.3">
      <c r="A682" s="132">
        <f t="shared" ca="1" si="10"/>
        <v>0</v>
      </c>
      <c r="B682" s="114"/>
      <c r="C682" s="113"/>
      <c r="D682" s="113"/>
      <c r="E682" s="113"/>
      <c r="F682" s="113"/>
      <c r="G682" s="134"/>
    </row>
    <row r="683" spans="1:7" x14ac:dyDescent="0.3">
      <c r="A683" s="132">
        <f t="shared" ca="1" si="10"/>
        <v>0</v>
      </c>
      <c r="B683" s="114"/>
      <c r="C683" s="113"/>
      <c r="D683" s="113"/>
      <c r="E683" s="113"/>
      <c r="F683" s="113"/>
      <c r="G683" s="134"/>
    </row>
    <row r="684" spans="1:7" x14ac:dyDescent="0.3">
      <c r="A684" s="132">
        <f t="shared" ca="1" si="10"/>
        <v>0</v>
      </c>
      <c r="B684" s="114"/>
      <c r="C684" s="113"/>
      <c r="D684" s="113"/>
      <c r="E684" s="113"/>
      <c r="F684" s="113"/>
      <c r="G684" s="134"/>
    </row>
    <row r="685" spans="1:7" x14ac:dyDescent="0.3">
      <c r="A685" s="132">
        <f t="shared" ca="1" si="10"/>
        <v>0</v>
      </c>
      <c r="B685" s="114"/>
      <c r="C685" s="113"/>
      <c r="D685" s="113"/>
      <c r="E685" s="113"/>
      <c r="F685" s="113"/>
      <c r="G685" s="134"/>
    </row>
    <row r="686" spans="1:7" x14ac:dyDescent="0.3">
      <c r="A686" s="132">
        <f t="shared" ca="1" si="10"/>
        <v>0</v>
      </c>
      <c r="B686" s="114"/>
      <c r="C686" s="113"/>
      <c r="D686" s="113"/>
      <c r="E686" s="113"/>
      <c r="F686" s="113"/>
      <c r="G686" s="134"/>
    </row>
    <row r="687" spans="1:7" x14ac:dyDescent="0.3">
      <c r="A687" s="132">
        <f t="shared" ca="1" si="10"/>
        <v>0</v>
      </c>
      <c r="B687" s="114"/>
      <c r="C687" s="113"/>
      <c r="D687" s="113"/>
      <c r="E687" s="113"/>
      <c r="F687" s="113"/>
      <c r="G687" s="134"/>
    </row>
    <row r="688" spans="1:7" x14ac:dyDescent="0.3">
      <c r="A688" s="132">
        <f t="shared" ca="1" si="10"/>
        <v>0</v>
      </c>
      <c r="B688" s="114"/>
      <c r="C688" s="113"/>
      <c r="D688" s="113"/>
      <c r="E688" s="113"/>
      <c r="F688" s="113"/>
      <c r="G688" s="134"/>
    </row>
    <row r="689" spans="1:7" x14ac:dyDescent="0.3">
      <c r="A689" s="132">
        <f t="shared" ca="1" si="10"/>
        <v>0</v>
      </c>
      <c r="B689" s="114"/>
      <c r="C689" s="113"/>
      <c r="D689" s="113"/>
      <c r="E689" s="113"/>
      <c r="F689" s="113"/>
      <c r="G689" s="134"/>
    </row>
    <row r="690" spans="1:7" x14ac:dyDescent="0.3">
      <c r="A690" s="132">
        <f t="shared" ca="1" si="10"/>
        <v>0</v>
      </c>
      <c r="B690" s="114"/>
      <c r="C690" s="113"/>
      <c r="D690" s="113"/>
      <c r="E690" s="113"/>
      <c r="F690" s="113"/>
      <c r="G690" s="134"/>
    </row>
    <row r="691" spans="1:7" x14ac:dyDescent="0.3">
      <c r="A691" s="132">
        <f t="shared" ca="1" si="10"/>
        <v>0</v>
      </c>
      <c r="B691" s="114"/>
      <c r="C691" s="113"/>
      <c r="D691" s="113"/>
      <c r="E691" s="113"/>
      <c r="F691" s="113"/>
      <c r="G691" s="134"/>
    </row>
    <row r="692" spans="1:7" x14ac:dyDescent="0.3">
      <c r="A692" s="132">
        <f t="shared" ca="1" si="10"/>
        <v>0</v>
      </c>
      <c r="B692" s="114"/>
      <c r="C692" s="113"/>
      <c r="D692" s="113"/>
      <c r="E692" s="113"/>
      <c r="F692" s="113"/>
      <c r="G692" s="134"/>
    </row>
    <row r="693" spans="1:7" x14ac:dyDescent="0.3">
      <c r="A693" s="132">
        <f t="shared" ca="1" si="10"/>
        <v>0</v>
      </c>
      <c r="B693" s="114"/>
      <c r="C693" s="113"/>
      <c r="D693" s="113"/>
      <c r="E693" s="113"/>
      <c r="F693" s="113"/>
      <c r="G693" s="134"/>
    </row>
    <row r="694" spans="1:7" x14ac:dyDescent="0.3">
      <c r="A694" s="132">
        <f t="shared" ca="1" si="10"/>
        <v>0</v>
      </c>
      <c r="B694" s="114"/>
      <c r="C694" s="113"/>
      <c r="D694" s="113"/>
      <c r="E694" s="113"/>
      <c r="F694" s="113"/>
      <c r="G694" s="134"/>
    </row>
    <row r="695" spans="1:7" x14ac:dyDescent="0.3">
      <c r="A695" s="132">
        <f t="shared" ca="1" si="10"/>
        <v>0</v>
      </c>
      <c r="B695" s="114"/>
      <c r="C695" s="113"/>
      <c r="D695" s="113"/>
      <c r="E695" s="113"/>
      <c r="F695" s="113"/>
      <c r="G695" s="134"/>
    </row>
    <row r="696" spans="1:7" x14ac:dyDescent="0.3">
      <c r="A696" s="132">
        <f t="shared" ca="1" si="10"/>
        <v>0</v>
      </c>
      <c r="B696" s="114"/>
      <c r="C696" s="113"/>
      <c r="D696" s="113"/>
      <c r="E696" s="113"/>
      <c r="F696" s="113"/>
      <c r="G696" s="134"/>
    </row>
    <row r="697" spans="1:7" x14ac:dyDescent="0.3">
      <c r="A697" s="132">
        <f t="shared" ca="1" si="10"/>
        <v>0</v>
      </c>
      <c r="B697" s="114"/>
      <c r="C697" s="113"/>
      <c r="D697" s="113"/>
      <c r="E697" s="113"/>
      <c r="F697" s="113"/>
      <c r="G697" s="134"/>
    </row>
    <row r="698" spans="1:7" x14ac:dyDescent="0.3">
      <c r="A698" s="132">
        <f t="shared" ca="1" si="10"/>
        <v>0</v>
      </c>
      <c r="B698" s="114"/>
      <c r="C698" s="113"/>
      <c r="D698" s="113"/>
      <c r="E698" s="113"/>
      <c r="F698" s="113"/>
      <c r="G698" s="134"/>
    </row>
    <row r="699" spans="1:7" x14ac:dyDescent="0.3">
      <c r="A699" s="132">
        <f t="shared" ca="1" si="10"/>
        <v>0</v>
      </c>
      <c r="B699" s="114"/>
      <c r="C699" s="113"/>
      <c r="D699" s="113"/>
      <c r="E699" s="113"/>
      <c r="F699" s="113"/>
      <c r="G699" s="134"/>
    </row>
    <row r="700" spans="1:7" x14ac:dyDescent="0.3">
      <c r="A700" s="132">
        <f t="shared" ca="1" si="10"/>
        <v>0</v>
      </c>
      <c r="B700" s="114"/>
      <c r="C700" s="113"/>
      <c r="D700" s="113"/>
      <c r="E700" s="113"/>
      <c r="F700" s="113"/>
      <c r="G700" s="134"/>
    </row>
    <row r="701" spans="1:7" x14ac:dyDescent="0.3">
      <c r="A701" s="132">
        <f t="shared" ca="1" si="10"/>
        <v>0</v>
      </c>
      <c r="B701" s="114"/>
      <c r="C701" s="113"/>
      <c r="D701" s="113"/>
      <c r="E701" s="113"/>
      <c r="F701" s="113"/>
      <c r="G701" s="134"/>
    </row>
    <row r="702" spans="1:7" x14ac:dyDescent="0.3">
      <c r="A702" s="132">
        <f t="shared" ca="1" si="10"/>
        <v>0</v>
      </c>
      <c r="B702" s="114"/>
      <c r="C702" s="113"/>
      <c r="D702" s="113"/>
      <c r="E702" s="113"/>
      <c r="F702" s="113"/>
      <c r="G702" s="134"/>
    </row>
    <row r="703" spans="1:7" x14ac:dyDescent="0.3">
      <c r="A703" s="132">
        <f t="shared" ca="1" si="10"/>
        <v>0</v>
      </c>
      <c r="B703" s="114"/>
      <c r="C703" s="113"/>
      <c r="D703" s="113"/>
      <c r="E703" s="113"/>
      <c r="F703" s="113"/>
      <c r="G703" s="134"/>
    </row>
    <row r="704" spans="1:7" x14ac:dyDescent="0.3">
      <c r="A704" s="132">
        <f t="shared" ca="1" si="10"/>
        <v>0</v>
      </c>
      <c r="B704" s="114"/>
      <c r="C704" s="113"/>
      <c r="D704" s="113"/>
      <c r="E704" s="113"/>
      <c r="F704" s="113"/>
      <c r="G704" s="134"/>
    </row>
    <row r="705" spans="1:7" x14ac:dyDescent="0.3">
      <c r="A705" s="132">
        <f t="shared" ca="1" si="10"/>
        <v>0</v>
      </c>
      <c r="B705" s="114"/>
      <c r="C705" s="113"/>
      <c r="D705" s="113"/>
      <c r="E705" s="113"/>
      <c r="F705" s="113"/>
      <c r="G705" s="134"/>
    </row>
    <row r="706" spans="1:7" x14ac:dyDescent="0.3">
      <c r="A706" s="132">
        <f t="shared" ca="1" si="10"/>
        <v>0</v>
      </c>
      <c r="B706" s="114"/>
      <c r="C706" s="113"/>
      <c r="D706" s="113"/>
      <c r="E706" s="113"/>
      <c r="F706" s="113"/>
      <c r="G706" s="134"/>
    </row>
    <row r="707" spans="1:7" x14ac:dyDescent="0.3">
      <c r="A707" s="132">
        <f t="shared" ca="1" si="10"/>
        <v>0</v>
      </c>
      <c r="B707" s="114"/>
      <c r="C707" s="113"/>
      <c r="D707" s="113"/>
      <c r="E707" s="113"/>
      <c r="F707" s="113"/>
      <c r="G707" s="134"/>
    </row>
    <row r="708" spans="1:7" x14ac:dyDescent="0.3">
      <c r="A708" s="132">
        <f t="shared" ca="1" si="10"/>
        <v>0</v>
      </c>
      <c r="B708" s="114"/>
      <c r="C708" s="113"/>
      <c r="D708" s="113"/>
      <c r="E708" s="113"/>
      <c r="F708" s="113"/>
      <c r="G708" s="134"/>
    </row>
    <row r="709" spans="1:7" x14ac:dyDescent="0.3">
      <c r="A709" s="132">
        <f t="shared" ca="1" si="10"/>
        <v>0</v>
      </c>
      <c r="B709" s="114"/>
      <c r="C709" s="113"/>
      <c r="D709" s="113"/>
      <c r="E709" s="113"/>
      <c r="F709" s="113"/>
      <c r="G709" s="134"/>
    </row>
    <row r="710" spans="1:7" x14ac:dyDescent="0.3">
      <c r="A710" s="132">
        <f t="shared" ca="1" si="10"/>
        <v>0</v>
      </c>
      <c r="B710" s="114"/>
      <c r="C710" s="113"/>
      <c r="D710" s="113"/>
      <c r="E710" s="113"/>
      <c r="F710" s="113"/>
      <c r="G710" s="134"/>
    </row>
    <row r="711" spans="1:7" x14ac:dyDescent="0.3">
      <c r="A711" s="132">
        <f t="shared" ca="1" si="10"/>
        <v>0</v>
      </c>
      <c r="B711" s="114"/>
      <c r="C711" s="113"/>
      <c r="D711" s="113"/>
      <c r="E711" s="113"/>
      <c r="F711" s="113"/>
      <c r="G711" s="134"/>
    </row>
    <row r="712" spans="1:7" x14ac:dyDescent="0.3">
      <c r="A712" s="132">
        <f t="shared" ref="A712:A775" ca="1" si="11">OFFSET($C712,0,$Z$5-1)</f>
        <v>0</v>
      </c>
      <c r="B712" s="114"/>
      <c r="C712" s="113"/>
      <c r="D712" s="113"/>
      <c r="E712" s="113"/>
      <c r="F712" s="113"/>
      <c r="G712" s="134"/>
    </row>
    <row r="713" spans="1:7" x14ac:dyDescent="0.3">
      <c r="A713" s="132">
        <f t="shared" ca="1" si="11"/>
        <v>0</v>
      </c>
      <c r="B713" s="114"/>
      <c r="C713" s="113"/>
      <c r="D713" s="113"/>
      <c r="E713" s="113"/>
      <c r="F713" s="113"/>
      <c r="G713" s="134"/>
    </row>
    <row r="714" spans="1:7" x14ac:dyDescent="0.3">
      <c r="A714" s="132">
        <f t="shared" ca="1" si="11"/>
        <v>0</v>
      </c>
      <c r="B714" s="114"/>
      <c r="C714" s="113"/>
      <c r="D714" s="113"/>
      <c r="E714" s="113"/>
      <c r="F714" s="113"/>
      <c r="G714" s="134"/>
    </row>
    <row r="715" spans="1:7" x14ac:dyDescent="0.3">
      <c r="A715" s="132">
        <f t="shared" ca="1" si="11"/>
        <v>0</v>
      </c>
      <c r="B715" s="114"/>
      <c r="C715" s="113"/>
      <c r="D715" s="113"/>
      <c r="E715" s="113"/>
      <c r="F715" s="113"/>
      <c r="G715" s="134"/>
    </row>
    <row r="716" spans="1:7" x14ac:dyDescent="0.3">
      <c r="A716" s="132">
        <f t="shared" ca="1" si="11"/>
        <v>0</v>
      </c>
      <c r="B716" s="114"/>
      <c r="C716" s="113"/>
      <c r="D716" s="113"/>
      <c r="E716" s="113"/>
      <c r="F716" s="113"/>
      <c r="G716" s="134"/>
    </row>
    <row r="717" spans="1:7" x14ac:dyDescent="0.3">
      <c r="A717" s="132">
        <f t="shared" ca="1" si="11"/>
        <v>0</v>
      </c>
      <c r="B717" s="114"/>
      <c r="C717" s="113"/>
      <c r="D717" s="113"/>
      <c r="E717" s="113"/>
      <c r="F717" s="113"/>
      <c r="G717" s="134"/>
    </row>
    <row r="718" spans="1:7" x14ac:dyDescent="0.3">
      <c r="A718" s="132">
        <f t="shared" ca="1" si="11"/>
        <v>0</v>
      </c>
      <c r="B718" s="114"/>
      <c r="C718" s="113"/>
      <c r="D718" s="113"/>
      <c r="E718" s="113"/>
      <c r="F718" s="113"/>
      <c r="G718" s="134"/>
    </row>
    <row r="719" spans="1:7" x14ac:dyDescent="0.3">
      <c r="A719" s="132">
        <f t="shared" ca="1" si="11"/>
        <v>0</v>
      </c>
      <c r="B719" s="114"/>
      <c r="C719" s="113"/>
      <c r="D719" s="113"/>
      <c r="E719" s="113"/>
      <c r="F719" s="113"/>
      <c r="G719" s="134"/>
    </row>
    <row r="720" spans="1:7" x14ac:dyDescent="0.3">
      <c r="A720" s="132">
        <f t="shared" ca="1" si="11"/>
        <v>0</v>
      </c>
      <c r="B720" s="114"/>
      <c r="C720" s="113"/>
      <c r="D720" s="113"/>
      <c r="E720" s="113"/>
      <c r="F720" s="113"/>
      <c r="G720" s="134"/>
    </row>
    <row r="721" spans="1:7" x14ac:dyDescent="0.3">
      <c r="A721" s="132">
        <f t="shared" ca="1" si="11"/>
        <v>0</v>
      </c>
      <c r="B721" s="114"/>
      <c r="C721" s="113"/>
      <c r="D721" s="113"/>
      <c r="E721" s="113"/>
      <c r="F721" s="113"/>
      <c r="G721" s="134"/>
    </row>
    <row r="722" spans="1:7" x14ac:dyDescent="0.3">
      <c r="A722" s="132">
        <f t="shared" ca="1" si="11"/>
        <v>0</v>
      </c>
      <c r="B722" s="114"/>
      <c r="C722" s="113"/>
      <c r="D722" s="113"/>
      <c r="E722" s="113"/>
      <c r="F722" s="113"/>
      <c r="G722" s="134"/>
    </row>
    <row r="723" spans="1:7" x14ac:dyDescent="0.3">
      <c r="A723" s="132">
        <f t="shared" ca="1" si="11"/>
        <v>0</v>
      </c>
      <c r="B723" s="114"/>
      <c r="C723" s="113"/>
      <c r="D723" s="113"/>
      <c r="E723" s="113"/>
      <c r="F723" s="113"/>
      <c r="G723" s="134"/>
    </row>
    <row r="724" spans="1:7" x14ac:dyDescent="0.3">
      <c r="A724" s="132">
        <f t="shared" ca="1" si="11"/>
        <v>0</v>
      </c>
      <c r="B724" s="114"/>
      <c r="C724" s="113"/>
      <c r="D724" s="113"/>
      <c r="E724" s="113"/>
      <c r="F724" s="113"/>
      <c r="G724" s="134"/>
    </row>
    <row r="725" spans="1:7" x14ac:dyDescent="0.3">
      <c r="A725" s="132">
        <f t="shared" ca="1" si="11"/>
        <v>0</v>
      </c>
      <c r="B725" s="114"/>
      <c r="C725" s="113"/>
      <c r="D725" s="113"/>
      <c r="E725" s="113"/>
      <c r="F725" s="113"/>
      <c r="G725" s="134"/>
    </row>
    <row r="726" spans="1:7" x14ac:dyDescent="0.3">
      <c r="A726" s="132">
        <f t="shared" ca="1" si="11"/>
        <v>0</v>
      </c>
      <c r="B726" s="114"/>
      <c r="C726" s="113"/>
      <c r="D726" s="113"/>
      <c r="E726" s="113"/>
      <c r="F726" s="113"/>
      <c r="G726" s="134"/>
    </row>
    <row r="727" spans="1:7" x14ac:dyDescent="0.3">
      <c r="A727" s="132">
        <f t="shared" ca="1" si="11"/>
        <v>0</v>
      </c>
      <c r="B727" s="114"/>
      <c r="C727" s="113"/>
      <c r="D727" s="113"/>
      <c r="E727" s="113"/>
      <c r="F727" s="113"/>
      <c r="G727" s="134"/>
    </row>
    <row r="728" spans="1:7" x14ac:dyDescent="0.3">
      <c r="A728" s="132">
        <f t="shared" ca="1" si="11"/>
        <v>0</v>
      </c>
      <c r="B728" s="114"/>
      <c r="C728" s="113"/>
      <c r="D728" s="113"/>
      <c r="E728" s="113"/>
      <c r="F728" s="113"/>
      <c r="G728" s="134"/>
    </row>
    <row r="729" spans="1:7" x14ac:dyDescent="0.3">
      <c r="A729" s="132">
        <f t="shared" ca="1" si="11"/>
        <v>0</v>
      </c>
      <c r="B729" s="114"/>
      <c r="C729" s="113"/>
      <c r="D729" s="113"/>
      <c r="E729" s="113"/>
      <c r="F729" s="113"/>
      <c r="G729" s="134"/>
    </row>
    <row r="730" spans="1:7" x14ac:dyDescent="0.3">
      <c r="A730" s="132">
        <f t="shared" ca="1" si="11"/>
        <v>0</v>
      </c>
      <c r="B730" s="114"/>
      <c r="C730" s="113"/>
      <c r="D730" s="113"/>
      <c r="E730" s="113"/>
      <c r="F730" s="113"/>
      <c r="G730" s="134"/>
    </row>
    <row r="731" spans="1:7" x14ac:dyDescent="0.3">
      <c r="A731" s="132">
        <f t="shared" ca="1" si="11"/>
        <v>0</v>
      </c>
      <c r="B731" s="114"/>
      <c r="C731" s="113"/>
      <c r="D731" s="113"/>
      <c r="E731" s="113"/>
      <c r="F731" s="113"/>
      <c r="G731" s="134"/>
    </row>
    <row r="732" spans="1:7" x14ac:dyDescent="0.3">
      <c r="A732" s="132">
        <f t="shared" ca="1" si="11"/>
        <v>0</v>
      </c>
      <c r="B732" s="114"/>
      <c r="C732" s="113"/>
      <c r="D732" s="113"/>
      <c r="E732" s="113"/>
      <c r="F732" s="113"/>
      <c r="G732" s="134"/>
    </row>
    <row r="733" spans="1:7" x14ac:dyDescent="0.3">
      <c r="A733" s="132">
        <f t="shared" ca="1" si="11"/>
        <v>0</v>
      </c>
      <c r="B733" s="114"/>
      <c r="C733" s="113"/>
      <c r="D733" s="113"/>
      <c r="E733" s="113"/>
      <c r="F733" s="113"/>
      <c r="G733" s="134"/>
    </row>
    <row r="734" spans="1:7" x14ac:dyDescent="0.3">
      <c r="A734" s="132">
        <f t="shared" ca="1" si="11"/>
        <v>0</v>
      </c>
      <c r="B734" s="114"/>
      <c r="C734" s="113"/>
      <c r="D734" s="113"/>
      <c r="E734" s="113"/>
      <c r="F734" s="113"/>
      <c r="G734" s="134"/>
    </row>
    <row r="735" spans="1:7" x14ac:dyDescent="0.3">
      <c r="A735" s="132">
        <f t="shared" ca="1" si="11"/>
        <v>0</v>
      </c>
      <c r="B735" s="114"/>
      <c r="C735" s="113"/>
      <c r="D735" s="113"/>
      <c r="E735" s="113"/>
      <c r="F735" s="113"/>
      <c r="G735" s="134"/>
    </row>
    <row r="736" spans="1:7" x14ac:dyDescent="0.3">
      <c r="A736" s="132">
        <f t="shared" ca="1" si="11"/>
        <v>0</v>
      </c>
      <c r="B736" s="114"/>
      <c r="C736" s="113"/>
      <c r="D736" s="113"/>
      <c r="E736" s="113"/>
      <c r="F736" s="113"/>
      <c r="G736" s="134"/>
    </row>
    <row r="737" spans="1:7" x14ac:dyDescent="0.3">
      <c r="A737" s="132">
        <f t="shared" ca="1" si="11"/>
        <v>0</v>
      </c>
      <c r="B737" s="114"/>
      <c r="C737" s="113"/>
      <c r="D737" s="113"/>
      <c r="E737" s="113"/>
      <c r="F737" s="113"/>
      <c r="G737" s="134"/>
    </row>
    <row r="738" spans="1:7" x14ac:dyDescent="0.3">
      <c r="A738" s="132">
        <f t="shared" ca="1" si="11"/>
        <v>0</v>
      </c>
      <c r="B738" s="114"/>
      <c r="C738" s="113"/>
      <c r="D738" s="113"/>
      <c r="E738" s="113"/>
      <c r="F738" s="113"/>
      <c r="G738" s="134"/>
    </row>
    <row r="739" spans="1:7" x14ac:dyDescent="0.3">
      <c r="A739" s="132">
        <f t="shared" ca="1" si="11"/>
        <v>0</v>
      </c>
      <c r="B739" s="114"/>
      <c r="C739" s="113"/>
      <c r="D739" s="113"/>
      <c r="E739" s="113"/>
      <c r="F739" s="113"/>
      <c r="G739" s="134"/>
    </row>
    <row r="740" spans="1:7" x14ac:dyDescent="0.3">
      <c r="A740" s="132">
        <f t="shared" ca="1" si="11"/>
        <v>0</v>
      </c>
      <c r="B740" s="114"/>
      <c r="C740" s="113"/>
      <c r="D740" s="113"/>
      <c r="E740" s="113"/>
      <c r="F740" s="113"/>
      <c r="G740" s="134"/>
    </row>
    <row r="741" spans="1:7" x14ac:dyDescent="0.3">
      <c r="A741" s="132">
        <f t="shared" ca="1" si="11"/>
        <v>0</v>
      </c>
      <c r="B741" s="114"/>
      <c r="C741" s="113"/>
      <c r="D741" s="113"/>
      <c r="E741" s="113"/>
      <c r="F741" s="113"/>
      <c r="G741" s="134"/>
    </row>
    <row r="742" spans="1:7" x14ac:dyDescent="0.3">
      <c r="A742" s="132">
        <f t="shared" ca="1" si="11"/>
        <v>0</v>
      </c>
      <c r="B742" s="114"/>
      <c r="C742" s="113"/>
      <c r="D742" s="113"/>
      <c r="E742" s="113"/>
      <c r="F742" s="113"/>
      <c r="G742" s="134"/>
    </row>
    <row r="743" spans="1:7" x14ac:dyDescent="0.3">
      <c r="A743" s="132">
        <f t="shared" ca="1" si="11"/>
        <v>0</v>
      </c>
      <c r="B743" s="114"/>
      <c r="C743" s="113"/>
      <c r="D743" s="113"/>
      <c r="E743" s="113"/>
      <c r="F743" s="113"/>
      <c r="G743" s="134"/>
    </row>
    <row r="744" spans="1:7" x14ac:dyDescent="0.3">
      <c r="A744" s="132">
        <f t="shared" ca="1" si="11"/>
        <v>0</v>
      </c>
      <c r="B744" s="114"/>
      <c r="C744" s="113"/>
      <c r="D744" s="113"/>
      <c r="E744" s="113"/>
      <c r="F744" s="113"/>
      <c r="G744" s="134"/>
    </row>
    <row r="745" spans="1:7" x14ac:dyDescent="0.3">
      <c r="A745" s="132">
        <f t="shared" ca="1" si="11"/>
        <v>0</v>
      </c>
      <c r="B745" s="114"/>
      <c r="C745" s="113"/>
      <c r="D745" s="113"/>
      <c r="E745" s="113"/>
      <c r="F745" s="113"/>
      <c r="G745" s="134"/>
    </row>
    <row r="746" spans="1:7" x14ac:dyDescent="0.3">
      <c r="A746" s="132">
        <f t="shared" ca="1" si="11"/>
        <v>0</v>
      </c>
      <c r="B746" s="114"/>
      <c r="C746" s="113"/>
      <c r="D746" s="113"/>
      <c r="E746" s="113"/>
      <c r="F746" s="113"/>
      <c r="G746" s="134"/>
    </row>
    <row r="747" spans="1:7" x14ac:dyDescent="0.3">
      <c r="A747" s="132">
        <f t="shared" ca="1" si="11"/>
        <v>0</v>
      </c>
      <c r="B747" s="114"/>
      <c r="C747" s="113"/>
      <c r="D747" s="113"/>
      <c r="E747" s="113"/>
      <c r="F747" s="113"/>
      <c r="G747" s="134"/>
    </row>
    <row r="748" spans="1:7" x14ac:dyDescent="0.3">
      <c r="A748" s="132">
        <f t="shared" ca="1" si="11"/>
        <v>0</v>
      </c>
      <c r="B748" s="114"/>
      <c r="C748" s="113"/>
      <c r="D748" s="113"/>
      <c r="E748" s="113"/>
      <c r="F748" s="113"/>
      <c r="G748" s="134"/>
    </row>
    <row r="749" spans="1:7" x14ac:dyDescent="0.3">
      <c r="A749" s="132">
        <f t="shared" ca="1" si="11"/>
        <v>0</v>
      </c>
      <c r="B749" s="114"/>
      <c r="C749" s="113"/>
      <c r="D749" s="113"/>
      <c r="E749" s="113"/>
      <c r="F749" s="113"/>
      <c r="G749" s="134"/>
    </row>
    <row r="750" spans="1:7" x14ac:dyDescent="0.3">
      <c r="A750" s="132">
        <f t="shared" ca="1" si="11"/>
        <v>0</v>
      </c>
      <c r="B750" s="114"/>
      <c r="C750" s="113"/>
      <c r="D750" s="113"/>
      <c r="E750" s="113"/>
      <c r="F750" s="113"/>
      <c r="G750" s="134"/>
    </row>
    <row r="751" spans="1:7" x14ac:dyDescent="0.3">
      <c r="A751" s="132">
        <f t="shared" ca="1" si="11"/>
        <v>0</v>
      </c>
      <c r="B751" s="114"/>
      <c r="C751" s="113"/>
      <c r="D751" s="113"/>
      <c r="E751" s="113"/>
      <c r="F751" s="113"/>
      <c r="G751" s="134"/>
    </row>
    <row r="752" spans="1:7" x14ac:dyDescent="0.3">
      <c r="A752" s="132">
        <f t="shared" ca="1" si="11"/>
        <v>0</v>
      </c>
      <c r="B752" s="114"/>
      <c r="C752" s="113"/>
      <c r="D752" s="113"/>
      <c r="E752" s="113"/>
      <c r="F752" s="113"/>
      <c r="G752" s="134"/>
    </row>
    <row r="753" spans="1:7" x14ac:dyDescent="0.3">
      <c r="A753" s="132">
        <f t="shared" ca="1" si="11"/>
        <v>0</v>
      </c>
      <c r="B753" s="114"/>
      <c r="C753" s="113"/>
      <c r="D753" s="113"/>
      <c r="E753" s="113"/>
      <c r="F753" s="113"/>
      <c r="G753" s="134"/>
    </row>
    <row r="754" spans="1:7" x14ac:dyDescent="0.3">
      <c r="A754" s="132">
        <f t="shared" ca="1" si="11"/>
        <v>0</v>
      </c>
      <c r="B754" s="114"/>
      <c r="C754" s="113"/>
      <c r="D754" s="113"/>
      <c r="E754" s="113"/>
      <c r="F754" s="113"/>
      <c r="G754" s="134"/>
    </row>
    <row r="755" spans="1:7" x14ac:dyDescent="0.3">
      <c r="A755" s="132">
        <f t="shared" ca="1" si="11"/>
        <v>0</v>
      </c>
      <c r="B755" s="114"/>
      <c r="C755" s="113"/>
      <c r="D755" s="113"/>
      <c r="E755" s="113"/>
      <c r="F755" s="113"/>
      <c r="G755" s="134"/>
    </row>
    <row r="756" spans="1:7" x14ac:dyDescent="0.3">
      <c r="A756" s="132">
        <f t="shared" ca="1" si="11"/>
        <v>0</v>
      </c>
      <c r="B756" s="114"/>
      <c r="C756" s="113"/>
      <c r="D756" s="113"/>
      <c r="E756" s="113"/>
      <c r="F756" s="113"/>
      <c r="G756" s="134"/>
    </row>
    <row r="757" spans="1:7" x14ac:dyDescent="0.3">
      <c r="A757" s="132">
        <f t="shared" ca="1" si="11"/>
        <v>0</v>
      </c>
      <c r="B757" s="114"/>
      <c r="C757" s="113"/>
      <c r="D757" s="113"/>
      <c r="E757" s="113"/>
      <c r="F757" s="113"/>
      <c r="G757" s="134"/>
    </row>
    <row r="758" spans="1:7" x14ac:dyDescent="0.3">
      <c r="A758" s="132">
        <f t="shared" ca="1" si="11"/>
        <v>0</v>
      </c>
      <c r="B758" s="114"/>
      <c r="C758" s="113"/>
      <c r="D758" s="113"/>
      <c r="E758" s="113"/>
      <c r="F758" s="113"/>
      <c r="G758" s="134"/>
    </row>
    <row r="759" spans="1:7" x14ac:dyDescent="0.3">
      <c r="A759" s="132">
        <f t="shared" ca="1" si="11"/>
        <v>0</v>
      </c>
      <c r="B759" s="114"/>
      <c r="C759" s="113"/>
      <c r="D759" s="113"/>
      <c r="E759" s="113"/>
      <c r="F759" s="113"/>
      <c r="G759" s="134"/>
    </row>
    <row r="760" spans="1:7" x14ac:dyDescent="0.3">
      <c r="A760" s="132">
        <f t="shared" ca="1" si="11"/>
        <v>0</v>
      </c>
      <c r="B760" s="114"/>
      <c r="C760" s="113"/>
      <c r="D760" s="113"/>
      <c r="E760" s="113"/>
      <c r="F760" s="113"/>
      <c r="G760" s="134"/>
    </row>
    <row r="761" spans="1:7" x14ac:dyDescent="0.3">
      <c r="A761" s="132">
        <f t="shared" ca="1" si="11"/>
        <v>0</v>
      </c>
      <c r="B761" s="114"/>
      <c r="C761" s="113"/>
      <c r="D761" s="113"/>
      <c r="E761" s="113"/>
      <c r="F761" s="113"/>
      <c r="G761" s="134"/>
    </row>
    <row r="762" spans="1:7" x14ac:dyDescent="0.3">
      <c r="A762" s="132">
        <f t="shared" ca="1" si="11"/>
        <v>0</v>
      </c>
      <c r="B762" s="114"/>
      <c r="C762" s="113"/>
      <c r="D762" s="113"/>
      <c r="E762" s="113"/>
      <c r="F762" s="113"/>
      <c r="G762" s="134"/>
    </row>
    <row r="763" spans="1:7" x14ac:dyDescent="0.3">
      <c r="A763" s="132">
        <f t="shared" ca="1" si="11"/>
        <v>0</v>
      </c>
      <c r="B763" s="114"/>
      <c r="C763" s="113"/>
      <c r="D763" s="113"/>
      <c r="E763" s="113"/>
      <c r="F763" s="113"/>
      <c r="G763" s="134"/>
    </row>
    <row r="764" spans="1:7" x14ac:dyDescent="0.3">
      <c r="A764" s="132">
        <f t="shared" ca="1" si="11"/>
        <v>0</v>
      </c>
      <c r="B764" s="114"/>
      <c r="C764" s="113"/>
      <c r="D764" s="113"/>
      <c r="E764" s="113"/>
      <c r="F764" s="113"/>
      <c r="G764" s="134"/>
    </row>
    <row r="765" spans="1:7" x14ac:dyDescent="0.3">
      <c r="A765" s="132">
        <f t="shared" ca="1" si="11"/>
        <v>0</v>
      </c>
      <c r="B765" s="114"/>
      <c r="C765" s="113"/>
      <c r="D765" s="113"/>
      <c r="E765" s="113"/>
      <c r="F765" s="113"/>
      <c r="G765" s="134"/>
    </row>
    <row r="766" spans="1:7" x14ac:dyDescent="0.3">
      <c r="A766" s="132">
        <f t="shared" ca="1" si="11"/>
        <v>0</v>
      </c>
      <c r="B766" s="114"/>
      <c r="C766" s="113"/>
      <c r="D766" s="113"/>
      <c r="E766" s="113"/>
      <c r="F766" s="113"/>
      <c r="G766" s="134"/>
    </row>
    <row r="767" spans="1:7" x14ac:dyDescent="0.3">
      <c r="A767" s="132">
        <f t="shared" ca="1" si="11"/>
        <v>0</v>
      </c>
      <c r="B767" s="114"/>
      <c r="C767" s="113"/>
      <c r="D767" s="113"/>
      <c r="E767" s="113"/>
      <c r="F767" s="113"/>
      <c r="G767" s="134"/>
    </row>
    <row r="768" spans="1:7" x14ac:dyDescent="0.3">
      <c r="A768" s="132">
        <f t="shared" ca="1" si="11"/>
        <v>0</v>
      </c>
      <c r="B768" s="114"/>
      <c r="C768" s="113"/>
      <c r="D768" s="113"/>
      <c r="E768" s="113"/>
      <c r="F768" s="113"/>
      <c r="G768" s="134"/>
    </row>
    <row r="769" spans="1:7" x14ac:dyDescent="0.3">
      <c r="A769" s="132">
        <f t="shared" ca="1" si="11"/>
        <v>0</v>
      </c>
      <c r="B769" s="114"/>
      <c r="C769" s="113"/>
      <c r="D769" s="113"/>
      <c r="E769" s="113"/>
      <c r="F769" s="113"/>
      <c r="G769" s="134"/>
    </row>
    <row r="770" spans="1:7" x14ac:dyDescent="0.3">
      <c r="A770" s="132">
        <f t="shared" ca="1" si="11"/>
        <v>0</v>
      </c>
      <c r="B770" s="114"/>
      <c r="C770" s="113"/>
      <c r="D770" s="113"/>
      <c r="E770" s="113"/>
      <c r="F770" s="113"/>
      <c r="G770" s="134"/>
    </row>
    <row r="771" spans="1:7" x14ac:dyDescent="0.3">
      <c r="A771" s="132">
        <f t="shared" ca="1" si="11"/>
        <v>0</v>
      </c>
      <c r="B771" s="114"/>
      <c r="C771" s="113"/>
      <c r="D771" s="113"/>
      <c r="E771" s="113"/>
      <c r="F771" s="113"/>
      <c r="G771" s="134"/>
    </row>
    <row r="772" spans="1:7" x14ac:dyDescent="0.3">
      <c r="A772" s="132">
        <f t="shared" ca="1" si="11"/>
        <v>0</v>
      </c>
      <c r="B772" s="114"/>
      <c r="C772" s="113"/>
      <c r="D772" s="113"/>
      <c r="E772" s="113"/>
      <c r="F772" s="113"/>
      <c r="G772" s="134"/>
    </row>
    <row r="773" spans="1:7" x14ac:dyDescent="0.3">
      <c r="A773" s="132">
        <f t="shared" ca="1" si="11"/>
        <v>0</v>
      </c>
      <c r="B773" s="114"/>
      <c r="C773" s="113"/>
      <c r="D773" s="113"/>
      <c r="E773" s="113"/>
      <c r="F773" s="113"/>
      <c r="G773" s="134"/>
    </row>
    <row r="774" spans="1:7" x14ac:dyDescent="0.3">
      <c r="A774" s="132">
        <f t="shared" ca="1" si="11"/>
        <v>0</v>
      </c>
      <c r="B774" s="114"/>
      <c r="C774" s="113"/>
      <c r="D774" s="113"/>
      <c r="E774" s="113"/>
      <c r="F774" s="113"/>
      <c r="G774" s="134"/>
    </row>
    <row r="775" spans="1:7" x14ac:dyDescent="0.3">
      <c r="A775" s="132">
        <f t="shared" ca="1" si="11"/>
        <v>0</v>
      </c>
      <c r="B775" s="114"/>
      <c r="C775" s="113"/>
      <c r="D775" s="113"/>
      <c r="E775" s="113"/>
      <c r="F775" s="113"/>
      <c r="G775" s="134"/>
    </row>
    <row r="776" spans="1:7" x14ac:dyDescent="0.3">
      <c r="A776" s="132">
        <f t="shared" ref="A776:A839" ca="1" si="12">OFFSET($C776,0,$Z$5-1)</f>
        <v>0</v>
      </c>
      <c r="B776" s="114"/>
      <c r="C776" s="113"/>
      <c r="D776" s="113"/>
      <c r="E776" s="113"/>
      <c r="F776" s="113"/>
      <c r="G776" s="134"/>
    </row>
    <row r="777" spans="1:7" x14ac:dyDescent="0.3">
      <c r="A777" s="132">
        <f t="shared" ca="1" si="12"/>
        <v>0</v>
      </c>
      <c r="B777" s="114"/>
      <c r="C777" s="113"/>
      <c r="D777" s="113"/>
      <c r="E777" s="113"/>
      <c r="F777" s="113"/>
      <c r="G777" s="134"/>
    </row>
    <row r="778" spans="1:7" x14ac:dyDescent="0.3">
      <c r="A778" s="132">
        <f t="shared" ca="1" si="12"/>
        <v>0</v>
      </c>
      <c r="B778" s="114"/>
      <c r="C778" s="113"/>
      <c r="D778" s="113"/>
      <c r="E778" s="113"/>
      <c r="F778" s="113"/>
      <c r="G778" s="134"/>
    </row>
    <row r="779" spans="1:7" x14ac:dyDescent="0.3">
      <c r="A779" s="132">
        <f t="shared" ca="1" si="12"/>
        <v>0</v>
      </c>
      <c r="B779" s="114"/>
      <c r="C779" s="113"/>
      <c r="D779" s="113"/>
      <c r="E779" s="113"/>
      <c r="F779" s="113"/>
      <c r="G779" s="134"/>
    </row>
    <row r="780" spans="1:7" x14ac:dyDescent="0.3">
      <c r="A780" s="132">
        <f t="shared" ca="1" si="12"/>
        <v>0</v>
      </c>
      <c r="B780" s="114"/>
      <c r="C780" s="113"/>
      <c r="D780" s="113"/>
      <c r="E780" s="113"/>
      <c r="F780" s="113"/>
      <c r="G780" s="134"/>
    </row>
    <row r="781" spans="1:7" x14ac:dyDescent="0.3">
      <c r="A781" s="132">
        <f t="shared" ca="1" si="12"/>
        <v>0</v>
      </c>
      <c r="B781" s="114"/>
      <c r="C781" s="113"/>
      <c r="D781" s="113"/>
      <c r="E781" s="113"/>
      <c r="F781" s="113"/>
      <c r="G781" s="134"/>
    </row>
    <row r="782" spans="1:7" x14ac:dyDescent="0.3">
      <c r="A782" s="132">
        <f t="shared" ca="1" si="12"/>
        <v>0</v>
      </c>
      <c r="B782" s="114"/>
      <c r="C782" s="113"/>
      <c r="D782" s="113"/>
      <c r="E782" s="113"/>
      <c r="F782" s="113"/>
      <c r="G782" s="134"/>
    </row>
    <row r="783" spans="1:7" x14ac:dyDescent="0.3">
      <c r="A783" s="132">
        <f t="shared" ca="1" si="12"/>
        <v>0</v>
      </c>
      <c r="B783" s="114"/>
      <c r="C783" s="113"/>
      <c r="D783" s="113"/>
      <c r="E783" s="113"/>
      <c r="F783" s="113"/>
      <c r="G783" s="134"/>
    </row>
    <row r="784" spans="1:7" x14ac:dyDescent="0.3">
      <c r="A784" s="132">
        <f t="shared" ca="1" si="12"/>
        <v>0</v>
      </c>
      <c r="B784" s="114"/>
      <c r="C784" s="113"/>
      <c r="D784" s="113"/>
      <c r="E784" s="113"/>
      <c r="F784" s="113"/>
      <c r="G784" s="134"/>
    </row>
    <row r="785" spans="1:7" x14ac:dyDescent="0.3">
      <c r="A785" s="132">
        <f t="shared" ca="1" si="12"/>
        <v>0</v>
      </c>
      <c r="B785" s="114"/>
      <c r="C785" s="113"/>
      <c r="D785" s="113"/>
      <c r="E785" s="113"/>
      <c r="F785" s="113"/>
      <c r="G785" s="134"/>
    </row>
    <row r="786" spans="1:7" x14ac:dyDescent="0.3">
      <c r="A786" s="132">
        <f t="shared" ca="1" si="12"/>
        <v>0</v>
      </c>
      <c r="B786" s="114"/>
      <c r="C786" s="113"/>
      <c r="D786" s="113"/>
      <c r="E786" s="113"/>
      <c r="F786" s="113"/>
      <c r="G786" s="134"/>
    </row>
    <row r="787" spans="1:7" x14ac:dyDescent="0.3">
      <c r="A787" s="132">
        <f t="shared" ca="1" si="12"/>
        <v>0</v>
      </c>
      <c r="B787" s="114"/>
      <c r="C787" s="113"/>
      <c r="D787" s="113"/>
      <c r="E787" s="113"/>
      <c r="F787" s="113"/>
      <c r="G787" s="134"/>
    </row>
    <row r="788" spans="1:7" x14ac:dyDescent="0.3">
      <c r="A788" s="132">
        <f t="shared" ca="1" si="12"/>
        <v>0</v>
      </c>
      <c r="B788" s="114"/>
      <c r="C788" s="113"/>
      <c r="D788" s="113"/>
      <c r="E788" s="113"/>
      <c r="F788" s="113"/>
      <c r="G788" s="134"/>
    </row>
    <row r="789" spans="1:7" x14ac:dyDescent="0.3">
      <c r="A789" s="132">
        <f t="shared" ca="1" si="12"/>
        <v>0</v>
      </c>
      <c r="B789" s="114"/>
      <c r="C789" s="113"/>
      <c r="D789" s="113"/>
      <c r="E789" s="113"/>
      <c r="F789" s="113"/>
      <c r="G789" s="134"/>
    </row>
    <row r="790" spans="1:7" x14ac:dyDescent="0.3">
      <c r="A790" s="132">
        <f t="shared" ca="1" si="12"/>
        <v>0</v>
      </c>
      <c r="B790" s="114"/>
      <c r="C790" s="113"/>
      <c r="D790" s="113"/>
      <c r="E790" s="113"/>
      <c r="F790" s="113"/>
      <c r="G790" s="134"/>
    </row>
    <row r="791" spans="1:7" x14ac:dyDescent="0.3">
      <c r="A791" s="132">
        <f t="shared" ca="1" si="12"/>
        <v>0</v>
      </c>
      <c r="B791" s="114"/>
      <c r="C791" s="113"/>
      <c r="D791" s="113"/>
      <c r="E791" s="113"/>
      <c r="F791" s="113"/>
      <c r="G791" s="134"/>
    </row>
    <row r="792" spans="1:7" x14ac:dyDescent="0.3">
      <c r="A792" s="132">
        <f t="shared" ca="1" si="12"/>
        <v>0</v>
      </c>
      <c r="B792" s="114"/>
      <c r="C792" s="113"/>
      <c r="D792" s="113"/>
      <c r="E792" s="113"/>
      <c r="F792" s="113"/>
      <c r="G792" s="134"/>
    </row>
    <row r="793" spans="1:7" x14ac:dyDescent="0.3">
      <c r="A793" s="132">
        <f t="shared" ca="1" si="12"/>
        <v>0</v>
      </c>
      <c r="B793" s="114"/>
      <c r="C793" s="113"/>
      <c r="D793" s="113"/>
      <c r="E793" s="113"/>
      <c r="F793" s="113"/>
      <c r="G793" s="134"/>
    </row>
    <row r="794" spans="1:7" x14ac:dyDescent="0.3">
      <c r="A794" s="132">
        <f t="shared" ca="1" si="12"/>
        <v>0</v>
      </c>
      <c r="B794" s="114"/>
      <c r="C794" s="113"/>
      <c r="D794" s="113"/>
      <c r="E794" s="113"/>
      <c r="F794" s="113"/>
      <c r="G794" s="134"/>
    </row>
    <row r="795" spans="1:7" x14ac:dyDescent="0.3">
      <c r="A795" s="132">
        <f t="shared" ca="1" si="12"/>
        <v>0</v>
      </c>
      <c r="B795" s="114"/>
      <c r="C795" s="113"/>
      <c r="D795" s="113"/>
      <c r="E795" s="113"/>
      <c r="F795" s="113"/>
      <c r="G795" s="134"/>
    </row>
    <row r="796" spans="1:7" x14ac:dyDescent="0.3">
      <c r="A796" s="132">
        <f t="shared" ca="1" si="12"/>
        <v>0</v>
      </c>
      <c r="B796" s="114"/>
      <c r="C796" s="113"/>
      <c r="D796" s="113"/>
      <c r="E796" s="113"/>
      <c r="F796" s="113"/>
      <c r="G796" s="134"/>
    </row>
    <row r="797" spans="1:7" x14ac:dyDescent="0.3">
      <c r="A797" s="132">
        <f t="shared" ca="1" si="12"/>
        <v>0</v>
      </c>
      <c r="B797" s="114"/>
      <c r="C797" s="113"/>
      <c r="D797" s="113"/>
      <c r="E797" s="113"/>
      <c r="F797" s="113"/>
      <c r="G797" s="134"/>
    </row>
    <row r="798" spans="1:7" x14ac:dyDescent="0.3">
      <c r="A798" s="132">
        <f t="shared" ca="1" si="12"/>
        <v>0</v>
      </c>
      <c r="B798" s="114"/>
      <c r="C798" s="113"/>
      <c r="D798" s="113"/>
      <c r="E798" s="113"/>
      <c r="F798" s="113"/>
      <c r="G798" s="134"/>
    </row>
    <row r="799" spans="1:7" x14ac:dyDescent="0.3">
      <c r="A799" s="132">
        <f t="shared" ca="1" si="12"/>
        <v>0</v>
      </c>
      <c r="B799" s="114"/>
      <c r="C799" s="113"/>
      <c r="D799" s="113"/>
      <c r="E799" s="113"/>
      <c r="F799" s="113"/>
      <c r="G799" s="134"/>
    </row>
    <row r="800" spans="1:7" x14ac:dyDescent="0.3">
      <c r="A800" s="132">
        <f t="shared" ca="1" si="12"/>
        <v>0</v>
      </c>
      <c r="B800" s="114"/>
      <c r="C800" s="113"/>
      <c r="D800" s="113"/>
      <c r="E800" s="113"/>
      <c r="F800" s="113"/>
      <c r="G800" s="134"/>
    </row>
    <row r="801" spans="1:7" x14ac:dyDescent="0.3">
      <c r="A801" s="132">
        <f t="shared" ca="1" si="12"/>
        <v>0</v>
      </c>
      <c r="B801" s="114"/>
      <c r="C801" s="113"/>
      <c r="D801" s="113"/>
      <c r="E801" s="113"/>
      <c r="F801" s="113"/>
      <c r="G801" s="134"/>
    </row>
    <row r="802" spans="1:7" x14ac:dyDescent="0.3">
      <c r="A802" s="132">
        <f t="shared" ca="1" si="12"/>
        <v>0</v>
      </c>
      <c r="B802" s="114"/>
      <c r="C802" s="113"/>
      <c r="D802" s="113"/>
      <c r="E802" s="113"/>
      <c r="F802" s="113"/>
      <c r="G802" s="134"/>
    </row>
    <row r="803" spans="1:7" x14ac:dyDescent="0.3">
      <c r="A803" s="132">
        <f t="shared" ca="1" si="12"/>
        <v>0</v>
      </c>
      <c r="B803" s="114"/>
      <c r="C803" s="113"/>
      <c r="D803" s="113"/>
      <c r="E803" s="113"/>
      <c r="F803" s="113"/>
      <c r="G803" s="134"/>
    </row>
    <row r="804" spans="1:7" x14ac:dyDescent="0.3">
      <c r="A804" s="132">
        <f t="shared" ca="1" si="12"/>
        <v>0</v>
      </c>
      <c r="B804" s="114"/>
      <c r="C804" s="113"/>
      <c r="D804" s="113"/>
      <c r="E804" s="113"/>
      <c r="F804" s="113"/>
      <c r="G804" s="134"/>
    </row>
    <row r="805" spans="1:7" x14ac:dyDescent="0.3">
      <c r="A805" s="132">
        <f t="shared" ca="1" si="12"/>
        <v>0</v>
      </c>
      <c r="B805" s="114"/>
      <c r="C805" s="113"/>
      <c r="D805" s="113"/>
      <c r="E805" s="113"/>
      <c r="F805" s="113"/>
      <c r="G805" s="134"/>
    </row>
    <row r="806" spans="1:7" x14ac:dyDescent="0.3">
      <c r="A806" s="132">
        <f t="shared" ca="1" si="12"/>
        <v>0</v>
      </c>
      <c r="B806" s="114"/>
      <c r="C806" s="113"/>
      <c r="D806" s="113"/>
      <c r="E806" s="113"/>
      <c r="F806" s="113"/>
      <c r="G806" s="134"/>
    </row>
    <row r="807" spans="1:7" x14ac:dyDescent="0.3">
      <c r="A807" s="132">
        <f t="shared" ca="1" si="12"/>
        <v>0</v>
      </c>
      <c r="B807" s="114"/>
      <c r="C807" s="113"/>
      <c r="D807" s="113"/>
      <c r="E807" s="113"/>
      <c r="F807" s="113"/>
      <c r="G807" s="134"/>
    </row>
    <row r="808" spans="1:7" x14ac:dyDescent="0.3">
      <c r="A808" s="132">
        <f t="shared" ca="1" si="12"/>
        <v>0</v>
      </c>
      <c r="B808" s="114"/>
      <c r="C808" s="113"/>
      <c r="D808" s="113"/>
      <c r="E808" s="113"/>
      <c r="F808" s="113"/>
      <c r="G808" s="134"/>
    </row>
    <row r="809" spans="1:7" x14ac:dyDescent="0.3">
      <c r="A809" s="132">
        <f t="shared" ca="1" si="12"/>
        <v>0</v>
      </c>
      <c r="B809" s="114"/>
      <c r="C809" s="113"/>
      <c r="D809" s="113"/>
      <c r="E809" s="113"/>
      <c r="F809" s="113"/>
      <c r="G809" s="134"/>
    </row>
    <row r="810" spans="1:7" x14ac:dyDescent="0.3">
      <c r="A810" s="132">
        <f t="shared" ca="1" si="12"/>
        <v>0</v>
      </c>
      <c r="B810" s="114"/>
      <c r="C810" s="113"/>
      <c r="D810" s="113"/>
      <c r="E810" s="113"/>
      <c r="F810" s="113"/>
      <c r="G810" s="134"/>
    </row>
    <row r="811" spans="1:7" x14ac:dyDescent="0.3">
      <c r="A811" s="132">
        <f t="shared" ca="1" si="12"/>
        <v>0</v>
      </c>
      <c r="B811" s="114"/>
      <c r="C811" s="113"/>
      <c r="D811" s="113"/>
      <c r="E811" s="113"/>
      <c r="F811" s="113"/>
      <c r="G811" s="134"/>
    </row>
    <row r="812" spans="1:7" x14ac:dyDescent="0.3">
      <c r="A812" s="132">
        <f t="shared" ca="1" si="12"/>
        <v>0</v>
      </c>
      <c r="B812" s="114"/>
      <c r="C812" s="113"/>
      <c r="D812" s="113"/>
      <c r="E812" s="113"/>
      <c r="F812" s="113"/>
      <c r="G812" s="134"/>
    </row>
    <row r="813" spans="1:7" x14ac:dyDescent="0.3">
      <c r="A813" s="132">
        <f t="shared" ca="1" si="12"/>
        <v>0</v>
      </c>
      <c r="B813" s="114"/>
      <c r="C813" s="113"/>
      <c r="D813" s="113"/>
      <c r="E813" s="113"/>
      <c r="F813" s="113"/>
      <c r="G813" s="134"/>
    </row>
    <row r="814" spans="1:7" x14ac:dyDescent="0.3">
      <c r="A814" s="132">
        <f t="shared" ca="1" si="12"/>
        <v>0</v>
      </c>
      <c r="B814" s="114"/>
      <c r="C814" s="113"/>
      <c r="D814" s="113"/>
      <c r="E814" s="113"/>
      <c r="F814" s="113"/>
      <c r="G814" s="134"/>
    </row>
    <row r="815" spans="1:7" x14ac:dyDescent="0.3">
      <c r="A815" s="132">
        <f t="shared" ca="1" si="12"/>
        <v>0</v>
      </c>
      <c r="B815" s="114"/>
      <c r="C815" s="113"/>
      <c r="D815" s="113"/>
      <c r="E815" s="113"/>
      <c r="F815" s="113"/>
      <c r="G815" s="134"/>
    </row>
    <row r="816" spans="1:7" x14ac:dyDescent="0.3">
      <c r="A816" s="132">
        <f t="shared" ca="1" si="12"/>
        <v>0</v>
      </c>
      <c r="B816" s="114"/>
      <c r="C816" s="113"/>
      <c r="D816" s="113"/>
      <c r="E816" s="113"/>
      <c r="F816" s="113"/>
      <c r="G816" s="134"/>
    </row>
    <row r="817" spans="1:7" x14ac:dyDescent="0.3">
      <c r="A817" s="132">
        <f t="shared" ca="1" si="12"/>
        <v>0</v>
      </c>
      <c r="B817" s="114"/>
      <c r="C817" s="113"/>
      <c r="D817" s="113"/>
      <c r="E817" s="113"/>
      <c r="F817" s="113"/>
      <c r="G817" s="134"/>
    </row>
    <row r="818" spans="1:7" x14ac:dyDescent="0.3">
      <c r="A818" s="132">
        <f t="shared" ca="1" si="12"/>
        <v>0</v>
      </c>
      <c r="B818" s="114"/>
      <c r="C818" s="113"/>
      <c r="D818" s="113"/>
      <c r="E818" s="113"/>
      <c r="F818" s="113"/>
      <c r="G818" s="134"/>
    </row>
    <row r="819" spans="1:7" x14ac:dyDescent="0.3">
      <c r="A819" s="132">
        <f t="shared" ca="1" si="12"/>
        <v>0</v>
      </c>
      <c r="B819" s="114"/>
      <c r="C819" s="113"/>
      <c r="D819" s="113"/>
      <c r="E819" s="113"/>
      <c r="F819" s="113"/>
      <c r="G819" s="134"/>
    </row>
    <row r="820" spans="1:7" x14ac:dyDescent="0.3">
      <c r="A820" s="132">
        <f t="shared" ca="1" si="12"/>
        <v>0</v>
      </c>
      <c r="B820" s="114"/>
      <c r="C820" s="113"/>
      <c r="D820" s="113"/>
      <c r="E820" s="113"/>
      <c r="F820" s="113"/>
      <c r="G820" s="134"/>
    </row>
    <row r="821" spans="1:7" x14ac:dyDescent="0.3">
      <c r="A821" s="132">
        <f t="shared" ca="1" si="12"/>
        <v>0</v>
      </c>
      <c r="B821" s="114"/>
      <c r="C821" s="113"/>
      <c r="D821" s="113"/>
      <c r="E821" s="113"/>
      <c r="F821" s="113"/>
      <c r="G821" s="134"/>
    </row>
    <row r="822" spans="1:7" x14ac:dyDescent="0.3">
      <c r="A822" s="132">
        <f t="shared" ca="1" si="12"/>
        <v>0</v>
      </c>
      <c r="B822" s="114"/>
      <c r="C822" s="113"/>
      <c r="D822" s="113"/>
      <c r="E822" s="113"/>
      <c r="F822" s="113"/>
      <c r="G822" s="134"/>
    </row>
    <row r="823" spans="1:7" x14ac:dyDescent="0.3">
      <c r="A823" s="132">
        <f t="shared" ca="1" si="12"/>
        <v>0</v>
      </c>
      <c r="B823" s="114"/>
      <c r="C823" s="113"/>
      <c r="D823" s="113"/>
      <c r="E823" s="113"/>
      <c r="F823" s="113"/>
      <c r="G823" s="134"/>
    </row>
    <row r="824" spans="1:7" x14ac:dyDescent="0.3">
      <c r="A824" s="132">
        <f t="shared" ca="1" si="12"/>
        <v>0</v>
      </c>
      <c r="B824" s="114"/>
      <c r="C824" s="113"/>
      <c r="D824" s="113"/>
      <c r="E824" s="113"/>
      <c r="F824" s="113"/>
      <c r="G824" s="134"/>
    </row>
    <row r="825" spans="1:7" x14ac:dyDescent="0.3">
      <c r="A825" s="132">
        <f t="shared" ca="1" si="12"/>
        <v>0</v>
      </c>
      <c r="B825" s="114"/>
      <c r="C825" s="113"/>
      <c r="D825" s="113"/>
      <c r="E825" s="113"/>
      <c r="F825" s="113"/>
      <c r="G825" s="134"/>
    </row>
    <row r="826" spans="1:7" x14ac:dyDescent="0.3">
      <c r="A826" s="132">
        <f t="shared" ca="1" si="12"/>
        <v>0</v>
      </c>
      <c r="B826" s="114"/>
      <c r="C826" s="113"/>
      <c r="D826" s="113"/>
      <c r="E826" s="113"/>
      <c r="F826" s="113"/>
      <c r="G826" s="134"/>
    </row>
    <row r="827" spans="1:7" x14ac:dyDescent="0.3">
      <c r="A827" s="132">
        <f t="shared" ca="1" si="12"/>
        <v>0</v>
      </c>
      <c r="B827" s="114"/>
      <c r="C827" s="113"/>
      <c r="D827" s="113"/>
      <c r="E827" s="113"/>
      <c r="F827" s="113"/>
      <c r="G827" s="134"/>
    </row>
    <row r="828" spans="1:7" x14ac:dyDescent="0.3">
      <c r="A828" s="132">
        <f t="shared" ca="1" si="12"/>
        <v>0</v>
      </c>
      <c r="B828" s="114"/>
      <c r="C828" s="113"/>
      <c r="D828" s="113"/>
      <c r="E828" s="113"/>
      <c r="F828" s="113"/>
      <c r="G828" s="134"/>
    </row>
    <row r="829" spans="1:7" x14ac:dyDescent="0.3">
      <c r="A829" s="132">
        <f t="shared" ca="1" si="12"/>
        <v>0</v>
      </c>
      <c r="B829" s="114"/>
      <c r="C829" s="113"/>
      <c r="D829" s="113"/>
      <c r="E829" s="113"/>
      <c r="F829" s="113"/>
      <c r="G829" s="134"/>
    </row>
    <row r="830" spans="1:7" x14ac:dyDescent="0.3">
      <c r="A830" s="132">
        <f t="shared" ca="1" si="12"/>
        <v>0</v>
      </c>
      <c r="B830" s="114"/>
      <c r="C830" s="113"/>
      <c r="D830" s="113"/>
      <c r="E830" s="113"/>
      <c r="F830" s="113"/>
      <c r="G830" s="134"/>
    </row>
    <row r="831" spans="1:7" x14ac:dyDescent="0.3">
      <c r="A831" s="132">
        <f t="shared" ca="1" si="12"/>
        <v>0</v>
      </c>
      <c r="B831" s="114"/>
      <c r="C831" s="113"/>
      <c r="D831" s="113"/>
      <c r="E831" s="113"/>
      <c r="F831" s="113"/>
      <c r="G831" s="134"/>
    </row>
    <row r="832" spans="1:7" x14ac:dyDescent="0.3">
      <c r="A832" s="132">
        <f t="shared" ca="1" si="12"/>
        <v>0</v>
      </c>
      <c r="B832" s="114"/>
      <c r="C832" s="113"/>
      <c r="D832" s="113"/>
      <c r="E832" s="113"/>
      <c r="F832" s="113"/>
      <c r="G832" s="134"/>
    </row>
    <row r="833" spans="1:7" x14ac:dyDescent="0.3">
      <c r="A833" s="132">
        <f t="shared" ca="1" si="12"/>
        <v>0</v>
      </c>
      <c r="B833" s="114"/>
      <c r="C833" s="113"/>
      <c r="D833" s="113"/>
      <c r="E833" s="113"/>
      <c r="F833" s="113"/>
      <c r="G833" s="134"/>
    </row>
    <row r="834" spans="1:7" x14ac:dyDescent="0.3">
      <c r="A834" s="132">
        <f t="shared" ca="1" si="12"/>
        <v>0</v>
      </c>
      <c r="B834" s="114"/>
      <c r="C834" s="113"/>
      <c r="D834" s="113"/>
      <c r="E834" s="113"/>
      <c r="F834" s="113"/>
      <c r="G834" s="134"/>
    </row>
    <row r="835" spans="1:7" x14ac:dyDescent="0.3">
      <c r="A835" s="132">
        <f t="shared" ca="1" si="12"/>
        <v>0</v>
      </c>
      <c r="B835" s="114"/>
      <c r="C835" s="113"/>
      <c r="D835" s="113"/>
      <c r="E835" s="113"/>
      <c r="F835" s="113"/>
      <c r="G835" s="134"/>
    </row>
    <row r="836" spans="1:7" x14ac:dyDescent="0.3">
      <c r="A836" s="132">
        <f t="shared" ca="1" si="12"/>
        <v>0</v>
      </c>
      <c r="B836" s="114"/>
      <c r="C836" s="113"/>
      <c r="D836" s="113"/>
      <c r="E836" s="113"/>
      <c r="F836" s="113"/>
      <c r="G836" s="134"/>
    </row>
    <row r="837" spans="1:7" x14ac:dyDescent="0.3">
      <c r="A837" s="132">
        <f t="shared" ca="1" si="12"/>
        <v>0</v>
      </c>
      <c r="B837" s="114"/>
      <c r="C837" s="113"/>
      <c r="D837" s="113"/>
      <c r="E837" s="113"/>
      <c r="F837" s="113"/>
      <c r="G837" s="134"/>
    </row>
    <row r="838" spans="1:7" x14ac:dyDescent="0.3">
      <c r="A838" s="132">
        <f t="shared" ca="1" si="12"/>
        <v>0</v>
      </c>
      <c r="B838" s="114"/>
      <c r="C838" s="113"/>
      <c r="D838" s="113"/>
      <c r="E838" s="113"/>
      <c r="F838" s="113"/>
      <c r="G838" s="134"/>
    </row>
    <row r="839" spans="1:7" x14ac:dyDescent="0.3">
      <c r="A839" s="132">
        <f t="shared" ca="1" si="12"/>
        <v>0</v>
      </c>
      <c r="B839" s="114"/>
      <c r="C839" s="113"/>
      <c r="D839" s="113"/>
      <c r="E839" s="113"/>
      <c r="F839" s="113"/>
      <c r="G839" s="134"/>
    </row>
    <row r="840" spans="1:7" x14ac:dyDescent="0.3">
      <c r="A840" s="132">
        <f t="shared" ref="A840:A903" ca="1" si="13">OFFSET($C840,0,$Z$5-1)</f>
        <v>0</v>
      </c>
      <c r="B840" s="114"/>
      <c r="C840" s="113"/>
      <c r="D840" s="113"/>
      <c r="E840" s="113"/>
      <c r="F840" s="113"/>
      <c r="G840" s="134"/>
    </row>
    <row r="841" spans="1:7" x14ac:dyDescent="0.3">
      <c r="A841" s="132">
        <f t="shared" ca="1" si="13"/>
        <v>0</v>
      </c>
      <c r="B841" s="114"/>
      <c r="C841" s="113"/>
      <c r="D841" s="113"/>
      <c r="E841" s="113"/>
      <c r="F841" s="113"/>
      <c r="G841" s="134"/>
    </row>
    <row r="842" spans="1:7" x14ac:dyDescent="0.3">
      <c r="A842" s="132">
        <f t="shared" ca="1" si="13"/>
        <v>0</v>
      </c>
      <c r="B842" s="114"/>
      <c r="C842" s="113"/>
      <c r="D842" s="113"/>
      <c r="E842" s="113"/>
      <c r="F842" s="113"/>
      <c r="G842" s="134"/>
    </row>
    <row r="843" spans="1:7" x14ac:dyDescent="0.3">
      <c r="A843" s="132">
        <f t="shared" ca="1" si="13"/>
        <v>0</v>
      </c>
      <c r="B843" s="114"/>
      <c r="C843" s="113"/>
      <c r="D843" s="113"/>
      <c r="E843" s="113"/>
      <c r="F843" s="113"/>
      <c r="G843" s="134"/>
    </row>
    <row r="844" spans="1:7" x14ac:dyDescent="0.3">
      <c r="A844" s="132">
        <f t="shared" ca="1" si="13"/>
        <v>0</v>
      </c>
      <c r="B844" s="114"/>
      <c r="C844" s="113"/>
      <c r="D844" s="113"/>
      <c r="E844" s="113"/>
      <c r="F844" s="113"/>
      <c r="G844" s="134"/>
    </row>
    <row r="845" spans="1:7" x14ac:dyDescent="0.3">
      <c r="A845" s="132">
        <f t="shared" ca="1" si="13"/>
        <v>0</v>
      </c>
      <c r="B845" s="114"/>
      <c r="C845" s="113"/>
      <c r="D845" s="113"/>
      <c r="E845" s="113"/>
      <c r="F845" s="113"/>
      <c r="G845" s="134"/>
    </row>
    <row r="846" spans="1:7" x14ac:dyDescent="0.3">
      <c r="A846" s="132">
        <f t="shared" ca="1" si="13"/>
        <v>0</v>
      </c>
      <c r="B846" s="114"/>
      <c r="C846" s="113"/>
      <c r="D846" s="113"/>
      <c r="E846" s="113"/>
      <c r="F846" s="113"/>
      <c r="G846" s="134"/>
    </row>
    <row r="847" spans="1:7" x14ac:dyDescent="0.3">
      <c r="A847" s="132">
        <f t="shared" ca="1" si="13"/>
        <v>0</v>
      </c>
      <c r="B847" s="114"/>
      <c r="C847" s="113"/>
      <c r="D847" s="113"/>
      <c r="E847" s="113"/>
      <c r="F847" s="113"/>
      <c r="G847" s="134"/>
    </row>
    <row r="848" spans="1:7" x14ac:dyDescent="0.3">
      <c r="A848" s="132">
        <f t="shared" ca="1" si="13"/>
        <v>0</v>
      </c>
      <c r="B848" s="114"/>
      <c r="C848" s="113"/>
      <c r="D848" s="113"/>
      <c r="E848" s="113"/>
      <c r="F848" s="113"/>
      <c r="G848" s="134"/>
    </row>
    <row r="849" spans="1:7" x14ac:dyDescent="0.3">
      <c r="A849" s="132">
        <f t="shared" ca="1" si="13"/>
        <v>0</v>
      </c>
      <c r="B849" s="114"/>
      <c r="C849" s="113"/>
      <c r="D849" s="113"/>
      <c r="E849" s="113"/>
      <c r="F849" s="113"/>
      <c r="G849" s="134"/>
    </row>
    <row r="850" spans="1:7" x14ac:dyDescent="0.3">
      <c r="A850" s="132">
        <f t="shared" ca="1" si="13"/>
        <v>0</v>
      </c>
      <c r="B850" s="114"/>
      <c r="C850" s="113"/>
      <c r="D850" s="113"/>
      <c r="E850" s="113"/>
      <c r="F850" s="113"/>
      <c r="G850" s="134"/>
    </row>
    <row r="851" spans="1:7" x14ac:dyDescent="0.3">
      <c r="A851" s="132">
        <f t="shared" ca="1" si="13"/>
        <v>0</v>
      </c>
      <c r="B851" s="114"/>
      <c r="C851" s="113"/>
      <c r="D851" s="113"/>
      <c r="E851" s="113"/>
      <c r="F851" s="113"/>
      <c r="G851" s="134"/>
    </row>
    <row r="852" spans="1:7" x14ac:dyDescent="0.3">
      <c r="A852" s="132">
        <f t="shared" ca="1" si="13"/>
        <v>0</v>
      </c>
      <c r="B852" s="114"/>
      <c r="C852" s="113"/>
      <c r="D852" s="113"/>
      <c r="E852" s="113"/>
      <c r="F852" s="113"/>
      <c r="G852" s="134"/>
    </row>
    <row r="853" spans="1:7" x14ac:dyDescent="0.3">
      <c r="A853" s="132">
        <f t="shared" ca="1" si="13"/>
        <v>0</v>
      </c>
      <c r="B853" s="114"/>
      <c r="C853" s="113"/>
      <c r="D853" s="113"/>
      <c r="E853" s="113"/>
      <c r="F853" s="113"/>
      <c r="G853" s="134"/>
    </row>
    <row r="854" spans="1:7" x14ac:dyDescent="0.3">
      <c r="A854" s="132">
        <f t="shared" ca="1" si="13"/>
        <v>0</v>
      </c>
      <c r="B854" s="114"/>
      <c r="C854" s="113"/>
      <c r="D854" s="113"/>
      <c r="E854" s="113"/>
      <c r="F854" s="113"/>
      <c r="G854" s="134"/>
    </row>
    <row r="855" spans="1:7" x14ac:dyDescent="0.3">
      <c r="A855" s="132">
        <f t="shared" ca="1" si="13"/>
        <v>0</v>
      </c>
      <c r="B855" s="114"/>
      <c r="C855" s="113"/>
      <c r="D855" s="113"/>
      <c r="E855" s="113"/>
      <c r="F855" s="113"/>
      <c r="G855" s="134"/>
    </row>
    <row r="856" spans="1:7" x14ac:dyDescent="0.3">
      <c r="A856" s="132">
        <f t="shared" ca="1" si="13"/>
        <v>0</v>
      </c>
      <c r="B856" s="114"/>
      <c r="C856" s="113"/>
      <c r="D856" s="113"/>
      <c r="E856" s="113"/>
      <c r="F856" s="113"/>
      <c r="G856" s="134"/>
    </row>
    <row r="857" spans="1:7" x14ac:dyDescent="0.3">
      <c r="A857" s="132">
        <f t="shared" ca="1" si="13"/>
        <v>0</v>
      </c>
      <c r="B857" s="114"/>
      <c r="C857" s="113"/>
      <c r="D857" s="113"/>
      <c r="E857" s="113"/>
      <c r="F857" s="113"/>
      <c r="G857" s="134"/>
    </row>
    <row r="858" spans="1:7" x14ac:dyDescent="0.3">
      <c r="A858" s="132">
        <f t="shared" ca="1" si="13"/>
        <v>0</v>
      </c>
      <c r="B858" s="114"/>
      <c r="C858" s="113"/>
      <c r="D858" s="113"/>
      <c r="E858" s="113"/>
      <c r="F858" s="113"/>
      <c r="G858" s="134"/>
    </row>
    <row r="859" spans="1:7" x14ac:dyDescent="0.3">
      <c r="A859" s="132">
        <f t="shared" ca="1" si="13"/>
        <v>0</v>
      </c>
      <c r="B859" s="114"/>
      <c r="C859" s="113"/>
      <c r="D859" s="113"/>
      <c r="E859" s="113"/>
      <c r="F859" s="113"/>
      <c r="G859" s="134"/>
    </row>
    <row r="860" spans="1:7" x14ac:dyDescent="0.3">
      <c r="A860" s="132">
        <f t="shared" ca="1" si="13"/>
        <v>0</v>
      </c>
      <c r="B860" s="114"/>
      <c r="C860" s="113"/>
      <c r="D860" s="113"/>
      <c r="E860" s="113"/>
      <c r="F860" s="113"/>
      <c r="G860" s="134"/>
    </row>
    <row r="861" spans="1:7" x14ac:dyDescent="0.3">
      <c r="A861" s="132">
        <f t="shared" ca="1" si="13"/>
        <v>0</v>
      </c>
      <c r="B861" s="114"/>
      <c r="C861" s="113"/>
      <c r="D861" s="113"/>
      <c r="E861" s="113"/>
      <c r="F861" s="113"/>
      <c r="G861" s="134"/>
    </row>
    <row r="862" spans="1:7" x14ac:dyDescent="0.3">
      <c r="A862" s="132">
        <f t="shared" ca="1" si="13"/>
        <v>0</v>
      </c>
      <c r="B862" s="114"/>
      <c r="C862" s="113"/>
      <c r="D862" s="113"/>
      <c r="E862" s="113"/>
      <c r="F862" s="113"/>
      <c r="G862" s="134"/>
    </row>
    <row r="863" spans="1:7" x14ac:dyDescent="0.3">
      <c r="A863" s="132">
        <f t="shared" ca="1" si="13"/>
        <v>0</v>
      </c>
      <c r="B863" s="114"/>
      <c r="C863" s="113"/>
      <c r="D863" s="113"/>
      <c r="E863" s="113"/>
      <c r="F863" s="113"/>
      <c r="G863" s="134"/>
    </row>
    <row r="864" spans="1:7" x14ac:dyDescent="0.3">
      <c r="A864" s="132">
        <f t="shared" ca="1" si="13"/>
        <v>0</v>
      </c>
      <c r="B864" s="114"/>
      <c r="C864" s="113"/>
      <c r="D864" s="113"/>
      <c r="E864" s="113"/>
      <c r="F864" s="113"/>
      <c r="G864" s="134"/>
    </row>
    <row r="865" spans="1:7" x14ac:dyDescent="0.3">
      <c r="A865" s="132">
        <f t="shared" ca="1" si="13"/>
        <v>0</v>
      </c>
      <c r="B865" s="114"/>
      <c r="C865" s="113"/>
      <c r="D865" s="113"/>
      <c r="E865" s="113"/>
      <c r="F865" s="113"/>
      <c r="G865" s="134"/>
    </row>
    <row r="866" spans="1:7" x14ac:dyDescent="0.3">
      <c r="A866" s="132">
        <f t="shared" ca="1" si="13"/>
        <v>0</v>
      </c>
      <c r="B866" s="114"/>
      <c r="C866" s="113"/>
      <c r="D866" s="113"/>
      <c r="E866" s="113"/>
      <c r="F866" s="113"/>
      <c r="G866" s="134"/>
    </row>
    <row r="867" spans="1:7" x14ac:dyDescent="0.3">
      <c r="A867" s="132">
        <f t="shared" ca="1" si="13"/>
        <v>0</v>
      </c>
      <c r="B867" s="114"/>
      <c r="C867" s="113"/>
      <c r="D867" s="113"/>
      <c r="E867" s="113"/>
      <c r="F867" s="113"/>
      <c r="G867" s="134"/>
    </row>
    <row r="868" spans="1:7" x14ac:dyDescent="0.3">
      <c r="A868" s="132">
        <f t="shared" ca="1" si="13"/>
        <v>0</v>
      </c>
      <c r="B868" s="114"/>
      <c r="C868" s="113"/>
      <c r="D868" s="113"/>
      <c r="E868" s="113"/>
      <c r="F868" s="113"/>
      <c r="G868" s="134"/>
    </row>
    <row r="869" spans="1:7" x14ac:dyDescent="0.3">
      <c r="A869" s="132">
        <f t="shared" ca="1" si="13"/>
        <v>0</v>
      </c>
      <c r="B869" s="114"/>
      <c r="C869" s="113"/>
      <c r="D869" s="113"/>
      <c r="E869" s="113"/>
      <c r="F869" s="113"/>
      <c r="G869" s="134"/>
    </row>
    <row r="870" spans="1:7" x14ac:dyDescent="0.3">
      <c r="A870" s="132">
        <f t="shared" ca="1" si="13"/>
        <v>0</v>
      </c>
      <c r="B870" s="114"/>
      <c r="C870" s="113"/>
      <c r="D870" s="113"/>
      <c r="E870" s="113"/>
      <c r="F870" s="113"/>
      <c r="G870" s="134"/>
    </row>
    <row r="871" spans="1:7" x14ac:dyDescent="0.3">
      <c r="A871" s="132">
        <f t="shared" ca="1" si="13"/>
        <v>0</v>
      </c>
      <c r="B871" s="114"/>
      <c r="C871" s="113"/>
      <c r="D871" s="113"/>
      <c r="E871" s="113"/>
      <c r="F871" s="113"/>
      <c r="G871" s="134"/>
    </row>
    <row r="872" spans="1:7" x14ac:dyDescent="0.3">
      <c r="A872" s="132">
        <f t="shared" ca="1" si="13"/>
        <v>0</v>
      </c>
      <c r="B872" s="114"/>
      <c r="C872" s="113"/>
      <c r="D872" s="113"/>
      <c r="E872" s="113"/>
      <c r="F872" s="113"/>
      <c r="G872" s="134"/>
    </row>
    <row r="873" spans="1:7" x14ac:dyDescent="0.3">
      <c r="A873" s="132">
        <f t="shared" ca="1" si="13"/>
        <v>0</v>
      </c>
      <c r="B873" s="114"/>
      <c r="C873" s="113"/>
      <c r="D873" s="113"/>
      <c r="E873" s="113"/>
      <c r="F873" s="113"/>
      <c r="G873" s="134"/>
    </row>
    <row r="874" spans="1:7" x14ac:dyDescent="0.3">
      <c r="A874" s="132">
        <f t="shared" ca="1" si="13"/>
        <v>0</v>
      </c>
      <c r="B874" s="114"/>
      <c r="C874" s="113"/>
      <c r="D874" s="113"/>
      <c r="E874" s="113"/>
      <c r="F874" s="113"/>
      <c r="G874" s="134"/>
    </row>
    <row r="875" spans="1:7" x14ac:dyDescent="0.3">
      <c r="A875" s="132">
        <f t="shared" ca="1" si="13"/>
        <v>0</v>
      </c>
      <c r="B875" s="114"/>
      <c r="C875" s="113"/>
      <c r="D875" s="113"/>
      <c r="E875" s="113"/>
      <c r="F875" s="113"/>
      <c r="G875" s="134"/>
    </row>
    <row r="876" spans="1:7" x14ac:dyDescent="0.3">
      <c r="A876" s="132">
        <f t="shared" ca="1" si="13"/>
        <v>0</v>
      </c>
      <c r="B876" s="114"/>
      <c r="C876" s="113"/>
      <c r="D876" s="113"/>
      <c r="E876" s="113"/>
      <c r="F876" s="113"/>
      <c r="G876" s="134"/>
    </row>
    <row r="877" spans="1:7" x14ac:dyDescent="0.3">
      <c r="A877" s="132">
        <f t="shared" ca="1" si="13"/>
        <v>0</v>
      </c>
      <c r="B877" s="114"/>
      <c r="C877" s="113"/>
      <c r="D877" s="113"/>
      <c r="E877" s="113"/>
      <c r="F877" s="113"/>
      <c r="G877" s="134"/>
    </row>
    <row r="878" spans="1:7" x14ac:dyDescent="0.3">
      <c r="A878" s="132">
        <f t="shared" ca="1" si="13"/>
        <v>0</v>
      </c>
      <c r="B878" s="114"/>
      <c r="C878" s="113"/>
      <c r="D878" s="113"/>
      <c r="E878" s="113"/>
      <c r="F878" s="113"/>
      <c r="G878" s="134"/>
    </row>
    <row r="879" spans="1:7" x14ac:dyDescent="0.3">
      <c r="A879" s="132">
        <f t="shared" ca="1" si="13"/>
        <v>0</v>
      </c>
      <c r="B879" s="114"/>
      <c r="C879" s="113"/>
      <c r="D879" s="113"/>
      <c r="E879" s="113"/>
      <c r="F879" s="113"/>
      <c r="G879" s="134"/>
    </row>
    <row r="880" spans="1:7" x14ac:dyDescent="0.3">
      <c r="A880" s="132">
        <f t="shared" ca="1" si="13"/>
        <v>0</v>
      </c>
      <c r="B880" s="114"/>
      <c r="C880" s="113"/>
      <c r="D880" s="113"/>
      <c r="E880" s="113"/>
      <c r="F880" s="113"/>
      <c r="G880" s="134"/>
    </row>
    <row r="881" spans="1:7" x14ac:dyDescent="0.3">
      <c r="A881" s="132">
        <f t="shared" ca="1" si="13"/>
        <v>0</v>
      </c>
      <c r="B881" s="114"/>
      <c r="C881" s="113"/>
      <c r="D881" s="113"/>
      <c r="E881" s="113"/>
      <c r="F881" s="113"/>
      <c r="G881" s="134"/>
    </row>
    <row r="882" spans="1:7" x14ac:dyDescent="0.3">
      <c r="A882" s="132">
        <f t="shared" ca="1" si="13"/>
        <v>0</v>
      </c>
      <c r="B882" s="114"/>
      <c r="C882" s="113"/>
      <c r="D882" s="113"/>
      <c r="E882" s="113"/>
      <c r="F882" s="113"/>
      <c r="G882" s="134"/>
    </row>
    <row r="883" spans="1:7" x14ac:dyDescent="0.3">
      <c r="A883" s="132">
        <f t="shared" ca="1" si="13"/>
        <v>0</v>
      </c>
      <c r="B883" s="114"/>
      <c r="C883" s="113"/>
      <c r="D883" s="113"/>
      <c r="E883" s="113"/>
      <c r="F883" s="113"/>
      <c r="G883" s="134"/>
    </row>
    <row r="884" spans="1:7" x14ac:dyDescent="0.3">
      <c r="A884" s="132">
        <f t="shared" ca="1" si="13"/>
        <v>0</v>
      </c>
      <c r="B884" s="114"/>
      <c r="C884" s="113"/>
      <c r="D884" s="113"/>
      <c r="E884" s="113"/>
      <c r="F884" s="113"/>
      <c r="G884" s="134"/>
    </row>
    <row r="885" spans="1:7" x14ac:dyDescent="0.3">
      <c r="A885" s="132">
        <f t="shared" ca="1" si="13"/>
        <v>0</v>
      </c>
      <c r="B885" s="114"/>
      <c r="C885" s="113"/>
      <c r="D885" s="113"/>
      <c r="E885" s="113"/>
      <c r="F885" s="113"/>
      <c r="G885" s="134"/>
    </row>
    <row r="886" spans="1:7" x14ac:dyDescent="0.3">
      <c r="A886" s="132">
        <f t="shared" ca="1" si="13"/>
        <v>0</v>
      </c>
      <c r="B886" s="114"/>
      <c r="C886" s="113"/>
      <c r="D886" s="113"/>
      <c r="E886" s="113"/>
      <c r="F886" s="113"/>
      <c r="G886" s="134"/>
    </row>
    <row r="887" spans="1:7" x14ac:dyDescent="0.3">
      <c r="A887" s="132">
        <f t="shared" ca="1" si="13"/>
        <v>0</v>
      </c>
      <c r="B887" s="114"/>
      <c r="C887" s="113"/>
      <c r="D887" s="113"/>
      <c r="E887" s="113"/>
      <c r="F887" s="113"/>
      <c r="G887" s="134"/>
    </row>
    <row r="888" spans="1:7" x14ac:dyDescent="0.3">
      <c r="A888" s="132">
        <f t="shared" ca="1" si="13"/>
        <v>0</v>
      </c>
      <c r="B888" s="114"/>
      <c r="C888" s="113"/>
      <c r="D888" s="113"/>
      <c r="E888" s="113"/>
      <c r="F888" s="113"/>
      <c r="G888" s="134"/>
    </row>
    <row r="889" spans="1:7" x14ac:dyDescent="0.3">
      <c r="A889" s="132">
        <f t="shared" ca="1" si="13"/>
        <v>0</v>
      </c>
      <c r="B889" s="114"/>
      <c r="C889" s="113"/>
      <c r="D889" s="113"/>
      <c r="E889" s="113"/>
      <c r="F889" s="113"/>
      <c r="G889" s="134"/>
    </row>
    <row r="890" spans="1:7" x14ac:dyDescent="0.3">
      <c r="A890" s="132">
        <f t="shared" ca="1" si="13"/>
        <v>0</v>
      </c>
      <c r="B890" s="114"/>
      <c r="C890" s="113"/>
      <c r="D890" s="113"/>
      <c r="E890" s="113"/>
      <c r="F890" s="113"/>
      <c r="G890" s="134"/>
    </row>
    <row r="891" spans="1:7" x14ac:dyDescent="0.3">
      <c r="A891" s="132">
        <f t="shared" ca="1" si="13"/>
        <v>0</v>
      </c>
      <c r="B891" s="114"/>
      <c r="C891" s="113"/>
      <c r="D891" s="113"/>
      <c r="E891" s="113"/>
      <c r="F891" s="113"/>
      <c r="G891" s="134"/>
    </row>
    <row r="892" spans="1:7" x14ac:dyDescent="0.3">
      <c r="A892" s="132">
        <f t="shared" ca="1" si="13"/>
        <v>0</v>
      </c>
      <c r="B892" s="114"/>
      <c r="C892" s="113"/>
      <c r="D892" s="113"/>
      <c r="E892" s="113"/>
      <c r="F892" s="113"/>
      <c r="G892" s="134"/>
    </row>
    <row r="893" spans="1:7" x14ac:dyDescent="0.3">
      <c r="A893" s="132">
        <f t="shared" ca="1" si="13"/>
        <v>0</v>
      </c>
      <c r="B893" s="114"/>
      <c r="C893" s="113"/>
      <c r="D893" s="113"/>
      <c r="E893" s="113"/>
      <c r="F893" s="113"/>
      <c r="G893" s="134"/>
    </row>
    <row r="894" spans="1:7" x14ac:dyDescent="0.3">
      <c r="A894" s="132">
        <f t="shared" ca="1" si="13"/>
        <v>0</v>
      </c>
      <c r="B894" s="114"/>
      <c r="C894" s="113"/>
      <c r="D894" s="113"/>
      <c r="E894" s="113"/>
      <c r="F894" s="113"/>
      <c r="G894" s="134"/>
    </row>
    <row r="895" spans="1:7" x14ac:dyDescent="0.3">
      <c r="A895" s="132">
        <f t="shared" ca="1" si="13"/>
        <v>0</v>
      </c>
      <c r="B895" s="114"/>
      <c r="C895" s="113"/>
      <c r="D895" s="113"/>
      <c r="E895" s="113"/>
      <c r="F895" s="113"/>
      <c r="G895" s="134"/>
    </row>
    <row r="896" spans="1:7" x14ac:dyDescent="0.3">
      <c r="A896" s="132">
        <f t="shared" ca="1" si="13"/>
        <v>0</v>
      </c>
      <c r="B896" s="114"/>
      <c r="C896" s="113"/>
      <c r="D896" s="113"/>
      <c r="E896" s="113"/>
      <c r="F896" s="113"/>
      <c r="G896" s="134"/>
    </row>
    <row r="897" spans="1:7" x14ac:dyDescent="0.3">
      <c r="A897" s="132">
        <f t="shared" ca="1" si="13"/>
        <v>0</v>
      </c>
      <c r="B897" s="114"/>
      <c r="C897" s="113"/>
      <c r="D897" s="113"/>
      <c r="E897" s="113"/>
      <c r="F897" s="113"/>
      <c r="G897" s="134"/>
    </row>
    <row r="898" spans="1:7" x14ac:dyDescent="0.3">
      <c r="A898" s="132">
        <f t="shared" ca="1" si="13"/>
        <v>0</v>
      </c>
      <c r="B898" s="114"/>
      <c r="C898" s="113"/>
      <c r="D898" s="113"/>
      <c r="E898" s="113"/>
      <c r="F898" s="113"/>
      <c r="G898" s="134"/>
    </row>
    <row r="899" spans="1:7" x14ac:dyDescent="0.3">
      <c r="A899" s="132">
        <f t="shared" ca="1" si="13"/>
        <v>0</v>
      </c>
      <c r="B899" s="114"/>
      <c r="C899" s="113"/>
      <c r="D899" s="113"/>
      <c r="E899" s="113"/>
      <c r="F899" s="113"/>
      <c r="G899" s="134"/>
    </row>
    <row r="900" spans="1:7" x14ac:dyDescent="0.3">
      <c r="A900" s="132">
        <f t="shared" ca="1" si="13"/>
        <v>0</v>
      </c>
      <c r="B900" s="114"/>
      <c r="C900" s="113"/>
      <c r="D900" s="113"/>
      <c r="E900" s="113"/>
      <c r="F900" s="113"/>
      <c r="G900" s="134"/>
    </row>
    <row r="901" spans="1:7" x14ac:dyDescent="0.3">
      <c r="A901" s="132">
        <f t="shared" ca="1" si="13"/>
        <v>0</v>
      </c>
      <c r="B901" s="114"/>
      <c r="C901" s="113"/>
      <c r="D901" s="113"/>
      <c r="E901" s="113"/>
      <c r="F901" s="113"/>
      <c r="G901" s="134"/>
    </row>
    <row r="902" spans="1:7" x14ac:dyDescent="0.3">
      <c r="A902" s="132">
        <f t="shared" ca="1" si="13"/>
        <v>0</v>
      </c>
      <c r="B902" s="114"/>
      <c r="C902" s="113"/>
      <c r="D902" s="113"/>
      <c r="E902" s="113"/>
      <c r="F902" s="113"/>
      <c r="G902" s="134"/>
    </row>
    <row r="903" spans="1:7" x14ac:dyDescent="0.3">
      <c r="A903" s="132">
        <f t="shared" ca="1" si="13"/>
        <v>0</v>
      </c>
      <c r="B903" s="114"/>
      <c r="C903" s="113"/>
      <c r="D903" s="113"/>
      <c r="E903" s="113"/>
      <c r="F903" s="113"/>
      <c r="G903" s="134"/>
    </row>
    <row r="904" spans="1:7" x14ac:dyDescent="0.3">
      <c r="A904" s="132">
        <f t="shared" ref="A904:A967" ca="1" si="14">OFFSET($C904,0,$Z$5-1)</f>
        <v>0</v>
      </c>
      <c r="B904" s="114"/>
      <c r="C904" s="113"/>
      <c r="D904" s="113"/>
      <c r="E904" s="113"/>
      <c r="F904" s="113"/>
      <c r="G904" s="134"/>
    </row>
    <row r="905" spans="1:7" x14ac:dyDescent="0.3">
      <c r="A905" s="132">
        <f t="shared" ca="1" si="14"/>
        <v>0</v>
      </c>
      <c r="B905" s="114"/>
      <c r="C905" s="113"/>
      <c r="D905" s="113"/>
      <c r="E905" s="113"/>
      <c r="F905" s="113"/>
      <c r="G905" s="134"/>
    </row>
    <row r="906" spans="1:7" x14ac:dyDescent="0.3">
      <c r="A906" s="132">
        <f t="shared" ca="1" si="14"/>
        <v>0</v>
      </c>
      <c r="B906" s="114"/>
      <c r="C906" s="113"/>
      <c r="D906" s="113"/>
      <c r="E906" s="113"/>
      <c r="F906" s="113"/>
      <c r="G906" s="134"/>
    </row>
    <row r="907" spans="1:7" x14ac:dyDescent="0.3">
      <c r="A907" s="132">
        <f t="shared" ca="1" si="14"/>
        <v>0</v>
      </c>
      <c r="B907" s="114"/>
      <c r="C907" s="113"/>
      <c r="D907" s="113"/>
      <c r="E907" s="113"/>
      <c r="F907" s="113"/>
      <c r="G907" s="134"/>
    </row>
    <row r="908" spans="1:7" x14ac:dyDescent="0.3">
      <c r="A908" s="132">
        <f t="shared" ca="1" si="14"/>
        <v>0</v>
      </c>
      <c r="B908" s="114"/>
      <c r="C908" s="113"/>
      <c r="D908" s="113"/>
      <c r="E908" s="113"/>
      <c r="F908" s="113"/>
      <c r="G908" s="134"/>
    </row>
    <row r="909" spans="1:7" x14ac:dyDescent="0.3">
      <c r="A909" s="132">
        <f t="shared" ca="1" si="14"/>
        <v>0</v>
      </c>
      <c r="B909" s="114"/>
      <c r="C909" s="113"/>
      <c r="D909" s="113"/>
      <c r="E909" s="113"/>
      <c r="F909" s="113"/>
      <c r="G909" s="134"/>
    </row>
    <row r="910" spans="1:7" x14ac:dyDescent="0.3">
      <c r="A910" s="132">
        <f t="shared" ca="1" si="14"/>
        <v>0</v>
      </c>
      <c r="B910" s="114"/>
      <c r="C910" s="113"/>
      <c r="D910" s="113"/>
      <c r="E910" s="113"/>
      <c r="F910" s="113"/>
      <c r="G910" s="134"/>
    </row>
    <row r="911" spans="1:7" x14ac:dyDescent="0.3">
      <c r="A911" s="132">
        <f t="shared" ca="1" si="14"/>
        <v>0</v>
      </c>
      <c r="B911" s="114"/>
      <c r="C911" s="113"/>
      <c r="D911" s="113"/>
      <c r="E911" s="113"/>
      <c r="F911" s="113"/>
      <c r="G911" s="134"/>
    </row>
    <row r="912" spans="1:7" x14ac:dyDescent="0.3">
      <c r="A912" s="132">
        <f t="shared" ca="1" si="14"/>
        <v>0</v>
      </c>
      <c r="B912" s="114"/>
      <c r="C912" s="113"/>
      <c r="D912" s="113"/>
      <c r="E912" s="113"/>
      <c r="F912" s="113"/>
      <c r="G912" s="134"/>
    </row>
    <row r="913" spans="1:7" x14ac:dyDescent="0.3">
      <c r="A913" s="132">
        <f t="shared" ca="1" si="14"/>
        <v>0</v>
      </c>
      <c r="B913" s="114"/>
      <c r="C913" s="113"/>
      <c r="D913" s="113"/>
      <c r="E913" s="113"/>
      <c r="F913" s="113"/>
      <c r="G913" s="134"/>
    </row>
    <row r="914" spans="1:7" x14ac:dyDescent="0.3">
      <c r="A914" s="132">
        <f t="shared" ca="1" si="14"/>
        <v>0</v>
      </c>
      <c r="B914" s="114"/>
      <c r="C914" s="113"/>
      <c r="D914" s="113"/>
      <c r="E914" s="113"/>
      <c r="F914" s="113"/>
      <c r="G914" s="134"/>
    </row>
    <row r="915" spans="1:7" x14ac:dyDescent="0.3">
      <c r="A915" s="132">
        <f t="shared" ca="1" si="14"/>
        <v>0</v>
      </c>
      <c r="B915" s="114"/>
      <c r="C915" s="113"/>
      <c r="D915" s="113"/>
      <c r="E915" s="113"/>
      <c r="F915" s="113"/>
      <c r="G915" s="134"/>
    </row>
    <row r="916" spans="1:7" x14ac:dyDescent="0.3">
      <c r="A916" s="132">
        <f t="shared" ca="1" si="14"/>
        <v>0</v>
      </c>
      <c r="B916" s="114"/>
      <c r="C916" s="113"/>
      <c r="D916" s="113"/>
      <c r="E916" s="113"/>
      <c r="F916" s="113"/>
      <c r="G916" s="134"/>
    </row>
    <row r="917" spans="1:7" x14ac:dyDescent="0.3">
      <c r="A917" s="132">
        <f t="shared" ca="1" si="14"/>
        <v>0</v>
      </c>
      <c r="B917" s="114"/>
      <c r="C917" s="113"/>
      <c r="D917" s="113"/>
      <c r="E917" s="113"/>
      <c r="F917" s="113"/>
      <c r="G917" s="134"/>
    </row>
    <row r="918" spans="1:7" x14ac:dyDescent="0.3">
      <c r="A918" s="132">
        <f t="shared" ca="1" si="14"/>
        <v>0</v>
      </c>
      <c r="B918" s="114"/>
      <c r="C918" s="113"/>
      <c r="D918" s="113"/>
      <c r="E918" s="113"/>
      <c r="F918" s="113"/>
      <c r="G918" s="134"/>
    </row>
    <row r="919" spans="1:7" x14ac:dyDescent="0.3">
      <c r="A919" s="132">
        <f t="shared" ca="1" si="14"/>
        <v>0</v>
      </c>
      <c r="B919" s="114"/>
      <c r="C919" s="113"/>
      <c r="D919" s="113"/>
      <c r="E919" s="113"/>
      <c r="F919" s="113"/>
      <c r="G919" s="134"/>
    </row>
    <row r="920" spans="1:7" x14ac:dyDescent="0.3">
      <c r="A920" s="132">
        <f t="shared" ca="1" si="14"/>
        <v>0</v>
      </c>
      <c r="B920" s="114"/>
      <c r="C920" s="113"/>
      <c r="D920" s="113"/>
      <c r="E920" s="113"/>
      <c r="F920" s="113"/>
      <c r="G920" s="134"/>
    </row>
    <row r="921" spans="1:7" x14ac:dyDescent="0.3">
      <c r="A921" s="132">
        <f t="shared" ca="1" si="14"/>
        <v>0</v>
      </c>
      <c r="B921" s="114"/>
      <c r="C921" s="113"/>
      <c r="D921" s="113"/>
      <c r="E921" s="113"/>
      <c r="F921" s="113"/>
      <c r="G921" s="134"/>
    </row>
    <row r="922" spans="1:7" x14ac:dyDescent="0.3">
      <c r="A922" s="132">
        <f t="shared" ca="1" si="14"/>
        <v>0</v>
      </c>
      <c r="B922" s="114"/>
      <c r="C922" s="113"/>
      <c r="D922" s="113"/>
      <c r="E922" s="113"/>
      <c r="F922" s="113"/>
      <c r="G922" s="134"/>
    </row>
    <row r="923" spans="1:7" x14ac:dyDescent="0.3">
      <c r="A923" s="132">
        <f t="shared" ca="1" si="14"/>
        <v>0</v>
      </c>
      <c r="B923" s="114"/>
      <c r="C923" s="113"/>
      <c r="D923" s="113"/>
      <c r="E923" s="113"/>
      <c r="F923" s="113"/>
      <c r="G923" s="134"/>
    </row>
    <row r="924" spans="1:7" x14ac:dyDescent="0.3">
      <c r="A924" s="132">
        <f t="shared" ca="1" si="14"/>
        <v>0</v>
      </c>
      <c r="B924" s="114"/>
      <c r="C924" s="113"/>
      <c r="D924" s="113"/>
      <c r="E924" s="113"/>
      <c r="F924" s="113"/>
      <c r="G924" s="134"/>
    </row>
    <row r="925" spans="1:7" x14ac:dyDescent="0.3">
      <c r="A925" s="132">
        <f t="shared" ca="1" si="14"/>
        <v>0</v>
      </c>
      <c r="B925" s="114"/>
      <c r="C925" s="113"/>
      <c r="D925" s="113"/>
      <c r="E925" s="113"/>
      <c r="F925" s="113"/>
      <c r="G925" s="134"/>
    </row>
    <row r="926" spans="1:7" x14ac:dyDescent="0.3">
      <c r="A926" s="132">
        <f t="shared" ca="1" si="14"/>
        <v>0</v>
      </c>
      <c r="B926" s="114"/>
      <c r="C926" s="113"/>
      <c r="D926" s="113"/>
      <c r="E926" s="113"/>
      <c r="F926" s="113"/>
      <c r="G926" s="134"/>
    </row>
    <row r="927" spans="1:7" x14ac:dyDescent="0.3">
      <c r="A927" s="132">
        <f t="shared" ca="1" si="14"/>
        <v>0</v>
      </c>
      <c r="B927" s="114"/>
      <c r="C927" s="113"/>
      <c r="D927" s="113"/>
      <c r="E927" s="113"/>
      <c r="F927" s="113"/>
      <c r="G927" s="134"/>
    </row>
    <row r="928" spans="1:7" x14ac:dyDescent="0.3">
      <c r="A928" s="132">
        <f t="shared" ca="1" si="14"/>
        <v>0</v>
      </c>
      <c r="B928" s="114"/>
      <c r="C928" s="113"/>
      <c r="D928" s="113"/>
      <c r="E928" s="113"/>
      <c r="F928" s="113"/>
      <c r="G928" s="134"/>
    </row>
    <row r="929" spans="1:7" x14ac:dyDescent="0.3">
      <c r="A929" s="132">
        <f t="shared" ca="1" si="14"/>
        <v>0</v>
      </c>
      <c r="B929" s="114"/>
      <c r="C929" s="113"/>
      <c r="D929" s="113"/>
      <c r="E929" s="113"/>
      <c r="F929" s="113"/>
      <c r="G929" s="134"/>
    </row>
    <row r="930" spans="1:7" x14ac:dyDescent="0.3">
      <c r="A930" s="132">
        <f t="shared" ca="1" si="14"/>
        <v>0</v>
      </c>
      <c r="B930" s="114"/>
      <c r="C930" s="113"/>
      <c r="D930" s="113"/>
      <c r="E930" s="113"/>
      <c r="F930" s="113"/>
      <c r="G930" s="134"/>
    </row>
    <row r="931" spans="1:7" x14ac:dyDescent="0.3">
      <c r="A931" s="132">
        <f t="shared" ca="1" si="14"/>
        <v>0</v>
      </c>
      <c r="B931" s="114"/>
      <c r="C931" s="113"/>
      <c r="D931" s="113"/>
      <c r="E931" s="113"/>
      <c r="F931" s="113"/>
      <c r="G931" s="134"/>
    </row>
    <row r="932" spans="1:7" x14ac:dyDescent="0.3">
      <c r="A932" s="132">
        <f t="shared" ca="1" si="14"/>
        <v>0</v>
      </c>
      <c r="B932" s="114"/>
      <c r="C932" s="113"/>
      <c r="D932" s="113"/>
      <c r="E932" s="113"/>
      <c r="F932" s="113"/>
      <c r="G932" s="134"/>
    </row>
    <row r="933" spans="1:7" x14ac:dyDescent="0.3">
      <c r="A933" s="132">
        <f t="shared" ca="1" si="14"/>
        <v>0</v>
      </c>
      <c r="B933" s="114"/>
      <c r="C933" s="113"/>
      <c r="D933" s="113"/>
      <c r="E933" s="113"/>
      <c r="F933" s="113"/>
      <c r="G933" s="134"/>
    </row>
    <row r="934" spans="1:7" x14ac:dyDescent="0.3">
      <c r="A934" s="132">
        <f t="shared" ca="1" si="14"/>
        <v>0</v>
      </c>
      <c r="B934" s="114"/>
      <c r="C934" s="113"/>
      <c r="D934" s="113"/>
      <c r="E934" s="113"/>
      <c r="F934" s="113"/>
      <c r="G934" s="134"/>
    </row>
    <row r="935" spans="1:7" x14ac:dyDescent="0.3">
      <c r="A935" s="132">
        <f t="shared" ca="1" si="14"/>
        <v>0</v>
      </c>
      <c r="B935" s="114"/>
      <c r="C935" s="113"/>
      <c r="D935" s="113"/>
      <c r="E935" s="113"/>
      <c r="F935" s="113"/>
      <c r="G935" s="134"/>
    </row>
    <row r="936" spans="1:7" x14ac:dyDescent="0.3">
      <c r="A936" s="132">
        <f t="shared" ca="1" si="14"/>
        <v>0</v>
      </c>
      <c r="B936" s="114"/>
      <c r="C936" s="113"/>
      <c r="D936" s="113"/>
      <c r="E936" s="113"/>
      <c r="F936" s="113"/>
      <c r="G936" s="134"/>
    </row>
    <row r="937" spans="1:7" x14ac:dyDescent="0.3">
      <c r="A937" s="132">
        <f t="shared" ca="1" si="14"/>
        <v>0</v>
      </c>
      <c r="B937" s="114"/>
      <c r="C937" s="113"/>
      <c r="D937" s="113"/>
      <c r="E937" s="113"/>
      <c r="F937" s="113"/>
      <c r="G937" s="134"/>
    </row>
    <row r="938" spans="1:7" x14ac:dyDescent="0.3">
      <c r="A938" s="132">
        <f t="shared" ca="1" si="14"/>
        <v>0</v>
      </c>
      <c r="B938" s="114"/>
      <c r="C938" s="113"/>
      <c r="D938" s="113"/>
      <c r="E938" s="113"/>
      <c r="F938" s="113"/>
      <c r="G938" s="134"/>
    </row>
    <row r="939" spans="1:7" x14ac:dyDescent="0.3">
      <c r="A939" s="132">
        <f t="shared" ca="1" si="14"/>
        <v>0</v>
      </c>
      <c r="B939" s="114"/>
      <c r="C939" s="113"/>
      <c r="D939" s="113"/>
      <c r="E939" s="113"/>
      <c r="F939" s="113"/>
      <c r="G939" s="134"/>
    </row>
    <row r="940" spans="1:7" x14ac:dyDescent="0.3">
      <c r="A940" s="132">
        <f t="shared" ca="1" si="14"/>
        <v>0</v>
      </c>
      <c r="B940" s="114"/>
      <c r="C940" s="113"/>
      <c r="D940" s="113"/>
      <c r="E940" s="113"/>
      <c r="F940" s="113"/>
      <c r="G940" s="134"/>
    </row>
    <row r="941" spans="1:7" x14ac:dyDescent="0.3">
      <c r="A941" s="132">
        <f t="shared" ca="1" si="14"/>
        <v>0</v>
      </c>
      <c r="B941" s="114"/>
      <c r="C941" s="113"/>
      <c r="D941" s="113"/>
      <c r="E941" s="113"/>
      <c r="F941" s="113"/>
      <c r="G941" s="134"/>
    </row>
    <row r="942" spans="1:7" x14ac:dyDescent="0.3">
      <c r="A942" s="132">
        <f t="shared" ca="1" si="14"/>
        <v>0</v>
      </c>
      <c r="B942" s="114"/>
      <c r="C942" s="113"/>
      <c r="D942" s="113"/>
      <c r="E942" s="113"/>
      <c r="F942" s="113"/>
      <c r="G942" s="134"/>
    </row>
    <row r="943" spans="1:7" x14ac:dyDescent="0.3">
      <c r="A943" s="132">
        <f t="shared" ca="1" si="14"/>
        <v>0</v>
      </c>
      <c r="B943" s="114"/>
      <c r="C943" s="113"/>
      <c r="D943" s="113"/>
      <c r="E943" s="113"/>
      <c r="F943" s="113"/>
      <c r="G943" s="134"/>
    </row>
    <row r="944" spans="1:7" x14ac:dyDescent="0.3">
      <c r="A944" s="132">
        <f t="shared" ca="1" si="14"/>
        <v>0</v>
      </c>
      <c r="B944" s="114"/>
      <c r="C944" s="113"/>
      <c r="D944" s="113"/>
      <c r="E944" s="113"/>
      <c r="F944" s="113"/>
      <c r="G944" s="134"/>
    </row>
    <row r="945" spans="1:7" x14ac:dyDescent="0.3">
      <c r="A945" s="132">
        <f t="shared" ca="1" si="14"/>
        <v>0</v>
      </c>
      <c r="B945" s="114"/>
      <c r="C945" s="113"/>
      <c r="D945" s="113"/>
      <c r="E945" s="113"/>
      <c r="F945" s="113"/>
      <c r="G945" s="134"/>
    </row>
    <row r="946" spans="1:7" x14ac:dyDescent="0.3">
      <c r="A946" s="132">
        <f t="shared" ca="1" si="14"/>
        <v>0</v>
      </c>
      <c r="B946" s="114"/>
      <c r="C946" s="113"/>
      <c r="D946" s="113"/>
      <c r="E946" s="113"/>
      <c r="F946" s="113"/>
      <c r="G946" s="134"/>
    </row>
    <row r="947" spans="1:7" x14ac:dyDescent="0.3">
      <c r="A947" s="132">
        <f t="shared" ca="1" si="14"/>
        <v>0</v>
      </c>
      <c r="B947" s="114"/>
      <c r="C947" s="113"/>
      <c r="D947" s="113"/>
      <c r="E947" s="113"/>
      <c r="F947" s="113"/>
      <c r="G947" s="134"/>
    </row>
    <row r="948" spans="1:7" x14ac:dyDescent="0.3">
      <c r="A948" s="132">
        <f t="shared" ca="1" si="14"/>
        <v>0</v>
      </c>
      <c r="B948" s="114"/>
      <c r="C948" s="113"/>
      <c r="D948" s="113"/>
      <c r="E948" s="113"/>
      <c r="F948" s="113"/>
      <c r="G948" s="134"/>
    </row>
    <row r="949" spans="1:7" x14ac:dyDescent="0.3">
      <c r="A949" s="132">
        <f t="shared" ca="1" si="14"/>
        <v>0</v>
      </c>
      <c r="B949" s="114"/>
      <c r="C949" s="113"/>
      <c r="D949" s="113"/>
      <c r="E949" s="113"/>
      <c r="F949" s="113"/>
      <c r="G949" s="134"/>
    </row>
    <row r="950" spans="1:7" x14ac:dyDescent="0.3">
      <c r="A950" s="132">
        <f t="shared" ca="1" si="14"/>
        <v>0</v>
      </c>
      <c r="B950" s="114"/>
      <c r="C950" s="113"/>
      <c r="D950" s="113"/>
      <c r="E950" s="113"/>
      <c r="F950" s="113"/>
      <c r="G950" s="134"/>
    </row>
    <row r="951" spans="1:7" x14ac:dyDescent="0.3">
      <c r="A951" s="132">
        <f t="shared" ca="1" si="14"/>
        <v>0</v>
      </c>
      <c r="B951" s="114"/>
      <c r="C951" s="113"/>
      <c r="D951" s="113"/>
      <c r="E951" s="113"/>
      <c r="F951" s="113"/>
      <c r="G951" s="134"/>
    </row>
    <row r="952" spans="1:7" x14ac:dyDescent="0.3">
      <c r="A952" s="132">
        <f t="shared" ca="1" si="14"/>
        <v>0</v>
      </c>
      <c r="B952" s="114"/>
      <c r="C952" s="113"/>
      <c r="D952" s="113"/>
      <c r="E952" s="113"/>
      <c r="F952" s="113"/>
      <c r="G952" s="134"/>
    </row>
    <row r="953" spans="1:7" x14ac:dyDescent="0.3">
      <c r="A953" s="132">
        <f t="shared" ca="1" si="14"/>
        <v>0</v>
      </c>
      <c r="B953" s="114"/>
      <c r="C953" s="113"/>
      <c r="D953" s="113"/>
      <c r="E953" s="113"/>
      <c r="F953" s="113"/>
      <c r="G953" s="134"/>
    </row>
    <row r="954" spans="1:7" x14ac:dyDescent="0.3">
      <c r="A954" s="132">
        <f t="shared" ca="1" si="14"/>
        <v>0</v>
      </c>
      <c r="B954" s="114"/>
      <c r="C954" s="113"/>
      <c r="D954" s="113"/>
      <c r="E954" s="113"/>
      <c r="F954" s="113"/>
      <c r="G954" s="134"/>
    </row>
    <row r="955" spans="1:7" x14ac:dyDescent="0.3">
      <c r="A955" s="132">
        <f t="shared" ca="1" si="14"/>
        <v>0</v>
      </c>
      <c r="B955" s="114"/>
      <c r="C955" s="113"/>
      <c r="D955" s="113"/>
      <c r="E955" s="113"/>
      <c r="F955" s="113"/>
      <c r="G955" s="134"/>
    </row>
    <row r="956" spans="1:7" x14ac:dyDescent="0.3">
      <c r="A956" s="132">
        <f t="shared" ca="1" si="14"/>
        <v>0</v>
      </c>
      <c r="B956" s="114"/>
      <c r="C956" s="113"/>
      <c r="D956" s="113"/>
      <c r="E956" s="113"/>
      <c r="F956" s="113"/>
      <c r="G956" s="134"/>
    </row>
    <row r="957" spans="1:7" x14ac:dyDescent="0.3">
      <c r="A957" s="132">
        <f t="shared" ca="1" si="14"/>
        <v>0</v>
      </c>
      <c r="B957" s="114"/>
      <c r="C957" s="113"/>
      <c r="D957" s="113"/>
      <c r="E957" s="113"/>
      <c r="F957" s="113"/>
      <c r="G957" s="134"/>
    </row>
    <row r="958" spans="1:7" x14ac:dyDescent="0.3">
      <c r="A958" s="132">
        <f t="shared" ca="1" si="14"/>
        <v>0</v>
      </c>
      <c r="B958" s="114"/>
      <c r="C958" s="113"/>
      <c r="D958" s="113"/>
      <c r="E958" s="113"/>
      <c r="F958" s="113"/>
      <c r="G958" s="134"/>
    </row>
    <row r="959" spans="1:7" x14ac:dyDescent="0.3">
      <c r="A959" s="132">
        <f t="shared" ca="1" si="14"/>
        <v>0</v>
      </c>
      <c r="B959" s="114"/>
      <c r="C959" s="113"/>
      <c r="D959" s="113"/>
      <c r="E959" s="113"/>
      <c r="F959" s="113"/>
      <c r="G959" s="134"/>
    </row>
    <row r="960" spans="1:7" x14ac:dyDescent="0.3">
      <c r="A960" s="132">
        <f t="shared" ca="1" si="14"/>
        <v>0</v>
      </c>
      <c r="B960" s="114"/>
      <c r="C960" s="113"/>
      <c r="D960" s="113"/>
      <c r="E960" s="113"/>
      <c r="F960" s="113"/>
      <c r="G960" s="134"/>
    </row>
    <row r="961" spans="1:7" x14ac:dyDescent="0.3">
      <c r="A961" s="132">
        <f t="shared" ca="1" si="14"/>
        <v>0</v>
      </c>
      <c r="B961" s="114"/>
      <c r="C961" s="113"/>
      <c r="D961" s="113"/>
      <c r="E961" s="113"/>
      <c r="F961" s="113"/>
      <c r="G961" s="134"/>
    </row>
    <row r="962" spans="1:7" x14ac:dyDescent="0.3">
      <c r="A962" s="132">
        <f t="shared" ca="1" si="14"/>
        <v>0</v>
      </c>
      <c r="B962" s="114"/>
      <c r="C962" s="113"/>
      <c r="D962" s="113"/>
      <c r="E962" s="113"/>
      <c r="F962" s="113"/>
      <c r="G962" s="134"/>
    </row>
    <row r="963" spans="1:7" x14ac:dyDescent="0.3">
      <c r="A963" s="132">
        <f t="shared" ca="1" si="14"/>
        <v>0</v>
      </c>
      <c r="B963" s="114"/>
      <c r="C963" s="113"/>
      <c r="D963" s="113"/>
      <c r="E963" s="113"/>
      <c r="F963" s="113"/>
      <c r="G963" s="134"/>
    </row>
    <row r="964" spans="1:7" x14ac:dyDescent="0.3">
      <c r="A964" s="132">
        <f t="shared" ca="1" si="14"/>
        <v>0</v>
      </c>
      <c r="B964" s="114"/>
      <c r="C964" s="113"/>
      <c r="D964" s="113"/>
      <c r="E964" s="113"/>
      <c r="F964" s="113"/>
      <c r="G964" s="134"/>
    </row>
    <row r="965" spans="1:7" x14ac:dyDescent="0.3">
      <c r="A965" s="132">
        <f t="shared" ca="1" si="14"/>
        <v>0</v>
      </c>
      <c r="B965" s="114"/>
      <c r="C965" s="113"/>
      <c r="D965" s="113"/>
      <c r="E965" s="113"/>
      <c r="F965" s="113"/>
      <c r="G965" s="134"/>
    </row>
    <row r="966" spans="1:7" x14ac:dyDescent="0.3">
      <c r="A966" s="132">
        <f t="shared" ca="1" si="14"/>
        <v>0</v>
      </c>
      <c r="B966" s="114"/>
      <c r="C966" s="113"/>
      <c r="D966" s="113"/>
      <c r="E966" s="113"/>
      <c r="F966" s="113"/>
      <c r="G966" s="134"/>
    </row>
    <row r="967" spans="1:7" x14ac:dyDescent="0.3">
      <c r="A967" s="132">
        <f t="shared" ca="1" si="14"/>
        <v>0</v>
      </c>
      <c r="B967" s="114"/>
      <c r="C967" s="113"/>
      <c r="D967" s="113"/>
      <c r="E967" s="113"/>
      <c r="F967" s="113"/>
      <c r="G967" s="134"/>
    </row>
    <row r="968" spans="1:7" x14ac:dyDescent="0.3">
      <c r="A968" s="132">
        <f t="shared" ref="A968:A1031" ca="1" si="15">OFFSET($C968,0,$Z$5-1)</f>
        <v>0</v>
      </c>
      <c r="B968" s="114"/>
      <c r="C968" s="113"/>
      <c r="D968" s="113"/>
      <c r="E968" s="113"/>
      <c r="F968" s="113"/>
      <c r="G968" s="134"/>
    </row>
    <row r="969" spans="1:7" x14ac:dyDescent="0.3">
      <c r="A969" s="132">
        <f t="shared" ca="1" si="15"/>
        <v>0</v>
      </c>
      <c r="B969" s="114"/>
      <c r="C969" s="113"/>
      <c r="D969" s="113"/>
      <c r="E969" s="113"/>
      <c r="F969" s="113"/>
      <c r="G969" s="134"/>
    </row>
    <row r="970" spans="1:7" x14ac:dyDescent="0.3">
      <c r="A970" s="132">
        <f t="shared" ca="1" si="15"/>
        <v>0</v>
      </c>
      <c r="B970" s="114"/>
      <c r="C970" s="113"/>
      <c r="D970" s="113"/>
      <c r="E970" s="113"/>
      <c r="F970" s="113"/>
      <c r="G970" s="134"/>
    </row>
    <row r="971" spans="1:7" x14ac:dyDescent="0.3">
      <c r="A971" s="132">
        <f t="shared" ca="1" si="15"/>
        <v>0</v>
      </c>
      <c r="B971" s="114"/>
      <c r="C971" s="113"/>
      <c r="D971" s="113"/>
      <c r="E971" s="113"/>
      <c r="F971" s="113"/>
      <c r="G971" s="134"/>
    </row>
    <row r="972" spans="1:7" x14ac:dyDescent="0.3">
      <c r="A972" s="132">
        <f t="shared" ca="1" si="15"/>
        <v>0</v>
      </c>
      <c r="B972" s="114"/>
      <c r="C972" s="113"/>
      <c r="D972" s="113"/>
      <c r="E972" s="113"/>
      <c r="F972" s="113"/>
      <c r="G972" s="134"/>
    </row>
    <row r="973" spans="1:7" x14ac:dyDescent="0.3">
      <c r="A973" s="132">
        <f t="shared" ca="1" si="15"/>
        <v>0</v>
      </c>
      <c r="B973" s="114"/>
      <c r="C973" s="113"/>
      <c r="D973" s="113"/>
      <c r="E973" s="113"/>
      <c r="F973" s="113"/>
      <c r="G973" s="134"/>
    </row>
    <row r="974" spans="1:7" x14ac:dyDescent="0.3">
      <c r="A974" s="132">
        <f t="shared" ca="1" si="15"/>
        <v>0</v>
      </c>
      <c r="B974" s="114"/>
      <c r="C974" s="113"/>
      <c r="D974" s="113"/>
      <c r="E974" s="113"/>
      <c r="F974" s="113"/>
      <c r="G974" s="134"/>
    </row>
    <row r="975" spans="1:7" x14ac:dyDescent="0.3">
      <c r="A975" s="132">
        <f t="shared" ca="1" si="15"/>
        <v>0</v>
      </c>
      <c r="B975" s="114"/>
      <c r="C975" s="113"/>
      <c r="D975" s="113"/>
      <c r="E975" s="113"/>
      <c r="F975" s="113"/>
      <c r="G975" s="134"/>
    </row>
    <row r="976" spans="1:7" x14ac:dyDescent="0.3">
      <c r="A976" s="132">
        <f t="shared" ca="1" si="15"/>
        <v>0</v>
      </c>
      <c r="B976" s="114"/>
      <c r="C976" s="113"/>
      <c r="D976" s="113"/>
      <c r="E976" s="113"/>
      <c r="F976" s="113"/>
      <c r="G976" s="134"/>
    </row>
    <row r="977" spans="1:7" x14ac:dyDescent="0.3">
      <c r="A977" s="132">
        <f t="shared" ca="1" si="15"/>
        <v>0</v>
      </c>
      <c r="B977" s="114"/>
      <c r="C977" s="113"/>
      <c r="D977" s="113"/>
      <c r="E977" s="113"/>
      <c r="F977" s="113"/>
      <c r="G977" s="134"/>
    </row>
    <row r="978" spans="1:7" x14ac:dyDescent="0.3">
      <c r="A978" s="132">
        <f t="shared" ca="1" si="15"/>
        <v>0</v>
      </c>
      <c r="B978" s="114"/>
      <c r="C978" s="113"/>
      <c r="D978" s="113"/>
      <c r="E978" s="113"/>
      <c r="F978" s="113"/>
      <c r="G978" s="134"/>
    </row>
    <row r="979" spans="1:7" x14ac:dyDescent="0.3">
      <c r="A979" s="132">
        <f t="shared" ca="1" si="15"/>
        <v>0</v>
      </c>
      <c r="B979" s="114"/>
      <c r="C979" s="113"/>
      <c r="D979" s="113"/>
      <c r="E979" s="113"/>
      <c r="F979" s="113"/>
      <c r="G979" s="134"/>
    </row>
    <row r="980" spans="1:7" x14ac:dyDescent="0.3">
      <c r="A980" s="132">
        <f t="shared" ca="1" si="15"/>
        <v>0</v>
      </c>
      <c r="B980" s="114"/>
      <c r="C980" s="113"/>
      <c r="D980" s="113"/>
      <c r="E980" s="113"/>
      <c r="F980" s="113"/>
      <c r="G980" s="134"/>
    </row>
    <row r="981" spans="1:7" x14ac:dyDescent="0.3">
      <c r="A981" s="132">
        <f t="shared" ca="1" si="15"/>
        <v>0</v>
      </c>
      <c r="B981" s="114"/>
      <c r="C981" s="113"/>
      <c r="D981" s="113"/>
      <c r="E981" s="113"/>
      <c r="F981" s="113"/>
      <c r="G981" s="134"/>
    </row>
    <row r="982" spans="1:7" x14ac:dyDescent="0.3">
      <c r="A982" s="132">
        <f t="shared" ca="1" si="15"/>
        <v>0</v>
      </c>
      <c r="B982" s="114"/>
      <c r="C982" s="113"/>
      <c r="D982" s="113"/>
      <c r="E982" s="113"/>
      <c r="F982" s="113"/>
      <c r="G982" s="134"/>
    </row>
    <row r="983" spans="1:7" x14ac:dyDescent="0.3">
      <c r="A983" s="132">
        <f t="shared" ca="1" si="15"/>
        <v>0</v>
      </c>
      <c r="B983" s="114"/>
      <c r="C983" s="113"/>
      <c r="D983" s="113"/>
      <c r="E983" s="113"/>
      <c r="F983" s="113"/>
      <c r="G983" s="134"/>
    </row>
    <row r="984" spans="1:7" x14ac:dyDescent="0.3">
      <c r="A984" s="132">
        <f t="shared" ca="1" si="15"/>
        <v>0</v>
      </c>
      <c r="B984" s="114"/>
      <c r="C984" s="113"/>
      <c r="D984" s="113"/>
      <c r="E984" s="113"/>
      <c r="F984" s="113"/>
      <c r="G984" s="134"/>
    </row>
    <row r="985" spans="1:7" x14ac:dyDescent="0.3">
      <c r="A985" s="132">
        <f t="shared" ca="1" si="15"/>
        <v>0</v>
      </c>
      <c r="B985" s="114"/>
      <c r="C985" s="113"/>
      <c r="D985" s="113"/>
      <c r="E985" s="113"/>
      <c r="F985" s="113"/>
      <c r="G985" s="134"/>
    </row>
    <row r="986" spans="1:7" x14ac:dyDescent="0.3">
      <c r="A986" s="132">
        <f t="shared" ca="1" si="15"/>
        <v>0</v>
      </c>
      <c r="B986" s="114"/>
      <c r="C986" s="113"/>
      <c r="D986" s="113"/>
      <c r="E986" s="113"/>
      <c r="F986" s="113"/>
      <c r="G986" s="134"/>
    </row>
    <row r="987" spans="1:7" x14ac:dyDescent="0.3">
      <c r="A987" s="132">
        <f t="shared" ca="1" si="15"/>
        <v>0</v>
      </c>
      <c r="B987" s="114"/>
      <c r="C987" s="113"/>
      <c r="D987" s="113"/>
      <c r="E987" s="113"/>
      <c r="F987" s="113"/>
      <c r="G987" s="134"/>
    </row>
    <row r="988" spans="1:7" x14ac:dyDescent="0.3">
      <c r="A988" s="132">
        <f t="shared" ca="1" si="15"/>
        <v>0</v>
      </c>
      <c r="B988" s="114"/>
      <c r="C988" s="113"/>
      <c r="D988" s="113"/>
      <c r="E988" s="113"/>
      <c r="F988" s="113"/>
      <c r="G988" s="134"/>
    </row>
    <row r="989" spans="1:7" x14ac:dyDescent="0.3">
      <c r="A989" s="132">
        <f t="shared" ca="1" si="15"/>
        <v>0</v>
      </c>
      <c r="B989" s="114"/>
      <c r="C989" s="113"/>
      <c r="D989" s="113"/>
      <c r="E989" s="113"/>
      <c r="F989" s="113"/>
      <c r="G989" s="134"/>
    </row>
    <row r="990" spans="1:7" x14ac:dyDescent="0.3">
      <c r="A990" s="132">
        <f t="shared" ca="1" si="15"/>
        <v>0</v>
      </c>
      <c r="B990" s="114"/>
      <c r="C990" s="113"/>
      <c r="D990" s="113"/>
      <c r="E990" s="113"/>
      <c r="F990" s="113"/>
      <c r="G990" s="134"/>
    </row>
    <row r="991" spans="1:7" x14ac:dyDescent="0.3">
      <c r="A991" s="132">
        <f t="shared" ca="1" si="15"/>
        <v>0</v>
      </c>
      <c r="B991" s="114"/>
      <c r="C991" s="113"/>
      <c r="D991" s="113"/>
      <c r="E991" s="113"/>
      <c r="F991" s="113"/>
      <c r="G991" s="134"/>
    </row>
    <row r="992" spans="1:7" x14ac:dyDescent="0.3">
      <c r="A992" s="132">
        <f t="shared" ca="1" si="15"/>
        <v>0</v>
      </c>
      <c r="B992" s="114"/>
      <c r="C992" s="113"/>
      <c r="D992" s="113"/>
      <c r="E992" s="113"/>
      <c r="F992" s="113"/>
      <c r="G992" s="134"/>
    </row>
    <row r="993" spans="1:7" x14ac:dyDescent="0.3">
      <c r="A993" s="132">
        <f t="shared" ca="1" si="15"/>
        <v>0</v>
      </c>
      <c r="B993" s="114"/>
      <c r="C993" s="113"/>
      <c r="D993" s="113"/>
      <c r="E993" s="113"/>
      <c r="F993" s="113"/>
      <c r="G993" s="134"/>
    </row>
    <row r="994" spans="1:7" x14ac:dyDescent="0.3">
      <c r="A994" s="132">
        <f t="shared" ca="1" si="15"/>
        <v>0</v>
      </c>
      <c r="B994" s="114"/>
      <c r="C994" s="113"/>
      <c r="D994" s="113"/>
      <c r="E994" s="113"/>
      <c r="F994" s="113"/>
      <c r="G994" s="134"/>
    </row>
    <row r="995" spans="1:7" x14ac:dyDescent="0.3">
      <c r="A995" s="132">
        <f t="shared" ca="1" si="15"/>
        <v>0</v>
      </c>
      <c r="B995" s="114"/>
      <c r="C995" s="113"/>
      <c r="D995" s="113"/>
      <c r="E995" s="113"/>
      <c r="F995" s="113"/>
      <c r="G995" s="134"/>
    </row>
    <row r="996" spans="1:7" x14ac:dyDescent="0.3">
      <c r="A996" s="132">
        <f t="shared" ca="1" si="15"/>
        <v>0</v>
      </c>
      <c r="B996" s="114"/>
      <c r="C996" s="113"/>
      <c r="D996" s="113"/>
      <c r="E996" s="113"/>
      <c r="F996" s="113"/>
      <c r="G996" s="134"/>
    </row>
    <row r="997" spans="1:7" x14ac:dyDescent="0.3">
      <c r="A997" s="132">
        <f t="shared" ca="1" si="15"/>
        <v>0</v>
      </c>
      <c r="B997" s="114"/>
      <c r="C997" s="113"/>
      <c r="D997" s="113"/>
      <c r="E997" s="113"/>
      <c r="F997" s="113"/>
      <c r="G997" s="134"/>
    </row>
    <row r="998" spans="1:7" x14ac:dyDescent="0.3">
      <c r="A998" s="132">
        <f t="shared" ca="1" si="15"/>
        <v>0</v>
      </c>
      <c r="B998" s="114"/>
      <c r="C998" s="113"/>
      <c r="D998" s="113"/>
      <c r="E998" s="113"/>
      <c r="F998" s="113"/>
      <c r="G998" s="134"/>
    </row>
    <row r="999" spans="1:7" x14ac:dyDescent="0.3">
      <c r="A999" s="132">
        <f t="shared" ca="1" si="15"/>
        <v>0</v>
      </c>
      <c r="B999" s="114"/>
      <c r="C999" s="113"/>
      <c r="D999" s="113"/>
      <c r="E999" s="113"/>
      <c r="F999" s="113"/>
      <c r="G999" s="134"/>
    </row>
    <row r="1000" spans="1:7" x14ac:dyDescent="0.3">
      <c r="A1000" s="132">
        <f t="shared" ca="1" si="15"/>
        <v>0</v>
      </c>
      <c r="B1000" s="114"/>
      <c r="C1000" s="113"/>
      <c r="D1000" s="113"/>
      <c r="E1000" s="113"/>
      <c r="F1000" s="113"/>
      <c r="G1000" s="134"/>
    </row>
    <row r="1001" spans="1:7" x14ac:dyDescent="0.3">
      <c r="A1001" s="132">
        <f t="shared" ca="1" si="15"/>
        <v>0</v>
      </c>
      <c r="B1001" s="114"/>
      <c r="C1001" s="113"/>
      <c r="D1001" s="113"/>
      <c r="E1001" s="113"/>
      <c r="F1001" s="113"/>
      <c r="G1001" s="134"/>
    </row>
    <row r="1002" spans="1:7" x14ac:dyDescent="0.3">
      <c r="A1002" s="132">
        <f t="shared" ca="1" si="15"/>
        <v>0</v>
      </c>
      <c r="B1002" s="114"/>
      <c r="C1002" s="113"/>
      <c r="D1002" s="113"/>
      <c r="E1002" s="113"/>
      <c r="F1002" s="113"/>
      <c r="G1002" s="134"/>
    </row>
    <row r="1003" spans="1:7" x14ac:dyDescent="0.3">
      <c r="A1003" s="132">
        <f t="shared" ca="1" si="15"/>
        <v>0</v>
      </c>
      <c r="B1003" s="114"/>
      <c r="C1003" s="113"/>
      <c r="D1003" s="113"/>
      <c r="E1003" s="113"/>
      <c r="F1003" s="113"/>
      <c r="G1003" s="134"/>
    </row>
    <row r="1004" spans="1:7" x14ac:dyDescent="0.3">
      <c r="A1004" s="132">
        <f t="shared" ca="1" si="15"/>
        <v>0</v>
      </c>
      <c r="B1004" s="114"/>
      <c r="C1004" s="113"/>
      <c r="D1004" s="113"/>
      <c r="E1004" s="113"/>
      <c r="F1004" s="113"/>
      <c r="G1004" s="134"/>
    </row>
    <row r="1005" spans="1:7" x14ac:dyDescent="0.3">
      <c r="A1005" s="132">
        <f t="shared" ca="1" si="15"/>
        <v>0</v>
      </c>
      <c r="B1005" s="114"/>
      <c r="C1005" s="113"/>
      <c r="D1005" s="113"/>
      <c r="E1005" s="113"/>
      <c r="F1005" s="113"/>
      <c r="G1005" s="134"/>
    </row>
    <row r="1006" spans="1:7" x14ac:dyDescent="0.3">
      <c r="A1006" s="132">
        <f t="shared" ca="1" si="15"/>
        <v>0</v>
      </c>
      <c r="B1006" s="114"/>
      <c r="C1006" s="113"/>
      <c r="D1006" s="113"/>
      <c r="E1006" s="113"/>
      <c r="F1006" s="113"/>
      <c r="G1006" s="134"/>
    </row>
    <row r="1007" spans="1:7" x14ac:dyDescent="0.3">
      <c r="A1007" s="132">
        <f t="shared" ca="1" si="15"/>
        <v>0</v>
      </c>
      <c r="B1007" s="114"/>
      <c r="C1007" s="113"/>
      <c r="D1007" s="113"/>
      <c r="E1007" s="113"/>
      <c r="F1007" s="113"/>
      <c r="G1007" s="134"/>
    </row>
    <row r="1008" spans="1:7" x14ac:dyDescent="0.3">
      <c r="A1008" s="132">
        <f t="shared" ca="1" si="15"/>
        <v>0</v>
      </c>
      <c r="B1008" s="114"/>
      <c r="C1008" s="113"/>
      <c r="D1008" s="113"/>
      <c r="E1008" s="113"/>
      <c r="F1008" s="113"/>
      <c r="G1008" s="134"/>
    </row>
    <row r="1009" spans="1:7" x14ac:dyDescent="0.3">
      <c r="A1009" s="132">
        <f t="shared" ca="1" si="15"/>
        <v>0</v>
      </c>
      <c r="B1009" s="114"/>
      <c r="C1009" s="113"/>
      <c r="D1009" s="113"/>
      <c r="E1009" s="113"/>
      <c r="F1009" s="113"/>
      <c r="G1009" s="134"/>
    </row>
    <row r="1010" spans="1:7" x14ac:dyDescent="0.3">
      <c r="A1010" s="132">
        <f t="shared" ca="1" si="15"/>
        <v>0</v>
      </c>
      <c r="B1010" s="114"/>
      <c r="C1010" s="113"/>
      <c r="D1010" s="113"/>
      <c r="E1010" s="113"/>
      <c r="F1010" s="113"/>
      <c r="G1010" s="134"/>
    </row>
    <row r="1011" spans="1:7" x14ac:dyDescent="0.3">
      <c r="A1011" s="132">
        <f t="shared" ca="1" si="15"/>
        <v>0</v>
      </c>
      <c r="B1011" s="114"/>
      <c r="C1011" s="113"/>
      <c r="D1011" s="113"/>
      <c r="E1011" s="113"/>
      <c r="F1011" s="113"/>
      <c r="G1011" s="134"/>
    </row>
    <row r="1012" spans="1:7" x14ac:dyDescent="0.3">
      <c r="A1012" s="132">
        <f t="shared" ca="1" si="15"/>
        <v>0</v>
      </c>
      <c r="B1012" s="114"/>
      <c r="C1012" s="113"/>
      <c r="D1012" s="113"/>
      <c r="E1012" s="113"/>
      <c r="F1012" s="113"/>
      <c r="G1012" s="134"/>
    </row>
    <row r="1013" spans="1:7" x14ac:dyDescent="0.3">
      <c r="A1013" s="132">
        <f t="shared" ca="1" si="15"/>
        <v>0</v>
      </c>
      <c r="B1013" s="114"/>
      <c r="C1013" s="113"/>
      <c r="D1013" s="113"/>
      <c r="E1013" s="113"/>
      <c r="F1013" s="113"/>
      <c r="G1013" s="134"/>
    </row>
    <row r="1014" spans="1:7" x14ac:dyDescent="0.3">
      <c r="A1014" s="132">
        <f t="shared" ca="1" si="15"/>
        <v>0</v>
      </c>
      <c r="B1014" s="114"/>
      <c r="C1014" s="113"/>
      <c r="D1014" s="113"/>
      <c r="E1014" s="113"/>
      <c r="F1014" s="113"/>
      <c r="G1014" s="134"/>
    </row>
    <row r="1015" spans="1:7" x14ac:dyDescent="0.3">
      <c r="A1015" s="132">
        <f t="shared" ca="1" si="15"/>
        <v>0</v>
      </c>
      <c r="B1015" s="114"/>
      <c r="C1015" s="113"/>
      <c r="D1015" s="113"/>
      <c r="E1015" s="113"/>
      <c r="F1015" s="113"/>
      <c r="G1015" s="134"/>
    </row>
    <row r="1016" spans="1:7" x14ac:dyDescent="0.3">
      <c r="A1016" s="132">
        <f t="shared" ca="1" si="15"/>
        <v>0</v>
      </c>
      <c r="B1016" s="114"/>
      <c r="C1016" s="113"/>
      <c r="D1016" s="113"/>
      <c r="E1016" s="113"/>
      <c r="F1016" s="113"/>
      <c r="G1016" s="134"/>
    </row>
    <row r="1017" spans="1:7" x14ac:dyDescent="0.3">
      <c r="A1017" s="132">
        <f t="shared" ca="1" si="15"/>
        <v>0</v>
      </c>
      <c r="B1017" s="114"/>
      <c r="C1017" s="113"/>
      <c r="D1017" s="113"/>
      <c r="E1017" s="113"/>
      <c r="F1017" s="113"/>
      <c r="G1017" s="134"/>
    </row>
    <row r="1018" spans="1:7" x14ac:dyDescent="0.3">
      <c r="A1018" s="132">
        <f t="shared" ca="1" si="15"/>
        <v>0</v>
      </c>
      <c r="B1018" s="114"/>
      <c r="C1018" s="113"/>
      <c r="D1018" s="113"/>
      <c r="E1018" s="113"/>
      <c r="F1018" s="113"/>
      <c r="G1018" s="134"/>
    </row>
    <row r="1019" spans="1:7" x14ac:dyDescent="0.3">
      <c r="A1019" s="132">
        <f t="shared" ca="1" si="15"/>
        <v>0</v>
      </c>
      <c r="B1019" s="114"/>
      <c r="C1019" s="113"/>
      <c r="D1019" s="113"/>
      <c r="E1019" s="113"/>
      <c r="F1019" s="113"/>
      <c r="G1019" s="134"/>
    </row>
    <row r="1020" spans="1:7" x14ac:dyDescent="0.3">
      <c r="A1020" s="132">
        <f t="shared" ca="1" si="15"/>
        <v>0</v>
      </c>
      <c r="B1020" s="114"/>
      <c r="C1020" s="113"/>
      <c r="D1020" s="113"/>
      <c r="E1020" s="113"/>
      <c r="F1020" s="113"/>
      <c r="G1020" s="134"/>
    </row>
    <row r="1021" spans="1:7" x14ac:dyDescent="0.3">
      <c r="A1021" s="132">
        <f t="shared" ca="1" si="15"/>
        <v>0</v>
      </c>
      <c r="B1021" s="114"/>
      <c r="C1021" s="113"/>
      <c r="D1021" s="113"/>
      <c r="E1021" s="113"/>
      <c r="F1021" s="113"/>
      <c r="G1021" s="134"/>
    </row>
    <row r="1022" spans="1:7" x14ac:dyDescent="0.3">
      <c r="A1022" s="132">
        <f t="shared" ca="1" si="15"/>
        <v>0</v>
      </c>
      <c r="B1022" s="114"/>
      <c r="C1022" s="113"/>
      <c r="D1022" s="113"/>
      <c r="E1022" s="113"/>
      <c r="F1022" s="113"/>
      <c r="G1022" s="134"/>
    </row>
    <row r="1023" spans="1:7" x14ac:dyDescent="0.3">
      <c r="A1023" s="132">
        <f t="shared" ca="1" si="15"/>
        <v>0</v>
      </c>
      <c r="B1023" s="114"/>
      <c r="C1023" s="113"/>
      <c r="D1023" s="113"/>
      <c r="E1023" s="113"/>
      <c r="F1023" s="113"/>
      <c r="G1023" s="134"/>
    </row>
    <row r="1024" spans="1:7" x14ac:dyDescent="0.3">
      <c r="A1024" s="132">
        <f t="shared" ca="1" si="15"/>
        <v>0</v>
      </c>
      <c r="B1024" s="114"/>
      <c r="C1024" s="113"/>
      <c r="D1024" s="113"/>
      <c r="E1024" s="113"/>
      <c r="F1024" s="113"/>
      <c r="G1024" s="134"/>
    </row>
    <row r="1025" spans="1:7" x14ac:dyDescent="0.3">
      <c r="A1025" s="132">
        <f t="shared" ca="1" si="15"/>
        <v>0</v>
      </c>
      <c r="B1025" s="114"/>
      <c r="C1025" s="113"/>
      <c r="D1025" s="113"/>
      <c r="E1025" s="113"/>
      <c r="F1025" s="113"/>
      <c r="G1025" s="134"/>
    </row>
    <row r="1026" spans="1:7" x14ac:dyDescent="0.3">
      <c r="A1026" s="132">
        <f t="shared" ca="1" si="15"/>
        <v>0</v>
      </c>
      <c r="B1026" s="114"/>
      <c r="C1026" s="113"/>
      <c r="D1026" s="113"/>
      <c r="E1026" s="113"/>
      <c r="F1026" s="113"/>
      <c r="G1026" s="134"/>
    </row>
    <row r="1027" spans="1:7" x14ac:dyDescent="0.3">
      <c r="A1027" s="132">
        <f t="shared" ca="1" si="15"/>
        <v>0</v>
      </c>
      <c r="B1027" s="114"/>
      <c r="C1027" s="113"/>
      <c r="D1027" s="113"/>
      <c r="E1027" s="113"/>
      <c r="F1027" s="113"/>
      <c r="G1027" s="134"/>
    </row>
    <row r="1028" spans="1:7" x14ac:dyDescent="0.3">
      <c r="A1028" s="132">
        <f t="shared" ca="1" si="15"/>
        <v>0</v>
      </c>
      <c r="B1028" s="114"/>
      <c r="C1028" s="113"/>
      <c r="D1028" s="113"/>
      <c r="E1028" s="113"/>
      <c r="F1028" s="113"/>
      <c r="G1028" s="134"/>
    </row>
    <row r="1029" spans="1:7" x14ac:dyDescent="0.3">
      <c r="A1029" s="132">
        <f t="shared" ca="1" si="15"/>
        <v>0</v>
      </c>
      <c r="B1029" s="114"/>
      <c r="C1029" s="113"/>
      <c r="D1029" s="113"/>
      <c r="E1029" s="113"/>
      <c r="F1029" s="113"/>
      <c r="G1029" s="134"/>
    </row>
    <row r="1030" spans="1:7" x14ac:dyDescent="0.3">
      <c r="A1030" s="132">
        <f t="shared" ca="1" si="15"/>
        <v>0</v>
      </c>
      <c r="B1030" s="114"/>
      <c r="C1030" s="113"/>
      <c r="D1030" s="113"/>
      <c r="E1030" s="113"/>
      <c r="F1030" s="113"/>
      <c r="G1030" s="134"/>
    </row>
    <row r="1031" spans="1:7" x14ac:dyDescent="0.3">
      <c r="A1031" s="132">
        <f t="shared" ca="1" si="15"/>
        <v>0</v>
      </c>
      <c r="B1031" s="114"/>
      <c r="C1031" s="113"/>
      <c r="D1031" s="113"/>
      <c r="E1031" s="113"/>
      <c r="F1031" s="113"/>
      <c r="G1031" s="134"/>
    </row>
    <row r="1032" spans="1:7" x14ac:dyDescent="0.3">
      <c r="A1032" s="132">
        <f t="shared" ref="A1032:A1095" ca="1" si="16">OFFSET($C1032,0,$Z$5-1)</f>
        <v>0</v>
      </c>
      <c r="B1032" s="114"/>
      <c r="C1032" s="113"/>
      <c r="D1032" s="113"/>
      <c r="E1032" s="113"/>
      <c r="F1032" s="113"/>
      <c r="G1032" s="134"/>
    </row>
    <row r="1033" spans="1:7" x14ac:dyDescent="0.3">
      <c r="A1033" s="132">
        <f t="shared" ca="1" si="16"/>
        <v>0</v>
      </c>
      <c r="B1033" s="114"/>
      <c r="C1033" s="113"/>
      <c r="D1033" s="113"/>
      <c r="E1033" s="113"/>
      <c r="F1033" s="113"/>
      <c r="G1033" s="134"/>
    </row>
    <row r="1034" spans="1:7" x14ac:dyDescent="0.3">
      <c r="A1034" s="132">
        <f t="shared" ca="1" si="16"/>
        <v>0</v>
      </c>
      <c r="B1034" s="114"/>
      <c r="C1034" s="113"/>
      <c r="D1034" s="113"/>
      <c r="E1034" s="113"/>
      <c r="F1034" s="113"/>
      <c r="G1034" s="134"/>
    </row>
    <row r="1035" spans="1:7" x14ac:dyDescent="0.3">
      <c r="A1035" s="132">
        <f t="shared" ca="1" si="16"/>
        <v>0</v>
      </c>
      <c r="B1035" s="114"/>
      <c r="C1035" s="113"/>
      <c r="D1035" s="113"/>
      <c r="E1035" s="113"/>
      <c r="F1035" s="113"/>
      <c r="G1035" s="134"/>
    </row>
    <row r="1036" spans="1:7" x14ac:dyDescent="0.3">
      <c r="A1036" s="132">
        <f t="shared" ca="1" si="16"/>
        <v>0</v>
      </c>
      <c r="B1036" s="114"/>
      <c r="C1036" s="113"/>
      <c r="D1036" s="113"/>
      <c r="E1036" s="113"/>
      <c r="F1036" s="113"/>
      <c r="G1036" s="134"/>
    </row>
    <row r="1037" spans="1:7" x14ac:dyDescent="0.3">
      <c r="A1037" s="132">
        <f t="shared" ca="1" si="16"/>
        <v>0</v>
      </c>
      <c r="B1037" s="114"/>
      <c r="C1037" s="113"/>
      <c r="D1037" s="113"/>
      <c r="E1037" s="113"/>
      <c r="F1037" s="113"/>
      <c r="G1037" s="134"/>
    </row>
    <row r="1038" spans="1:7" x14ac:dyDescent="0.3">
      <c r="A1038" s="132">
        <f t="shared" ca="1" si="16"/>
        <v>0</v>
      </c>
      <c r="B1038" s="114"/>
      <c r="C1038" s="113"/>
      <c r="D1038" s="113"/>
      <c r="E1038" s="113"/>
      <c r="F1038" s="113"/>
      <c r="G1038" s="134"/>
    </row>
    <row r="1039" spans="1:7" x14ac:dyDescent="0.3">
      <c r="A1039" s="132">
        <f t="shared" ca="1" si="16"/>
        <v>0</v>
      </c>
      <c r="B1039" s="114"/>
      <c r="C1039" s="113"/>
      <c r="D1039" s="113"/>
      <c r="E1039" s="113"/>
      <c r="F1039" s="113"/>
      <c r="G1039" s="134"/>
    </row>
    <row r="1040" spans="1:7" x14ac:dyDescent="0.3">
      <c r="A1040" s="132">
        <f t="shared" ca="1" si="16"/>
        <v>0</v>
      </c>
      <c r="B1040" s="114"/>
      <c r="C1040" s="113"/>
      <c r="D1040" s="113"/>
      <c r="E1040" s="113"/>
      <c r="F1040" s="113"/>
      <c r="G1040" s="134"/>
    </row>
    <row r="1041" spans="1:7" x14ac:dyDescent="0.3">
      <c r="A1041" s="132">
        <f t="shared" ca="1" si="16"/>
        <v>0</v>
      </c>
      <c r="B1041" s="114"/>
      <c r="C1041" s="113"/>
      <c r="D1041" s="113"/>
      <c r="E1041" s="113"/>
      <c r="F1041" s="113"/>
      <c r="G1041" s="134"/>
    </row>
    <row r="1042" spans="1:7" x14ac:dyDescent="0.3">
      <c r="A1042" s="132">
        <f t="shared" ca="1" si="16"/>
        <v>0</v>
      </c>
      <c r="B1042" s="114"/>
      <c r="C1042" s="113"/>
      <c r="D1042" s="113"/>
      <c r="E1042" s="113"/>
      <c r="F1042" s="113"/>
      <c r="G1042" s="134"/>
    </row>
    <row r="1043" spans="1:7" x14ac:dyDescent="0.3">
      <c r="A1043" s="132">
        <f t="shared" ca="1" si="16"/>
        <v>0</v>
      </c>
      <c r="B1043" s="114"/>
      <c r="C1043" s="113"/>
      <c r="D1043" s="113"/>
      <c r="E1043" s="113"/>
      <c r="F1043" s="113"/>
      <c r="G1043" s="134"/>
    </row>
    <row r="1044" spans="1:7" x14ac:dyDescent="0.3">
      <c r="A1044" s="132">
        <f t="shared" ca="1" si="16"/>
        <v>0</v>
      </c>
      <c r="B1044" s="114"/>
      <c r="C1044" s="113"/>
      <c r="D1044" s="113"/>
      <c r="E1044" s="113"/>
      <c r="F1044" s="113"/>
      <c r="G1044" s="134"/>
    </row>
    <row r="1045" spans="1:7" x14ac:dyDescent="0.3">
      <c r="A1045" s="132">
        <f t="shared" ca="1" si="16"/>
        <v>0</v>
      </c>
      <c r="B1045" s="114"/>
      <c r="C1045" s="113"/>
      <c r="D1045" s="113"/>
      <c r="E1045" s="113"/>
      <c r="F1045" s="113"/>
      <c r="G1045" s="134"/>
    </row>
    <row r="1046" spans="1:7" x14ac:dyDescent="0.3">
      <c r="A1046" s="132">
        <f t="shared" ca="1" si="16"/>
        <v>0</v>
      </c>
      <c r="B1046" s="114"/>
      <c r="C1046" s="113"/>
      <c r="D1046" s="113"/>
      <c r="E1046" s="113"/>
      <c r="F1046" s="113"/>
      <c r="G1046" s="134"/>
    </row>
    <row r="1047" spans="1:7" x14ac:dyDescent="0.3">
      <c r="A1047" s="132">
        <f t="shared" ca="1" si="16"/>
        <v>0</v>
      </c>
      <c r="B1047" s="114"/>
      <c r="C1047" s="113"/>
      <c r="D1047" s="113"/>
      <c r="E1047" s="113"/>
      <c r="F1047" s="113"/>
      <c r="G1047" s="134"/>
    </row>
    <row r="1048" spans="1:7" x14ac:dyDescent="0.3">
      <c r="A1048" s="132">
        <f t="shared" ca="1" si="16"/>
        <v>0</v>
      </c>
      <c r="B1048" s="114"/>
      <c r="C1048" s="113"/>
      <c r="D1048" s="113"/>
      <c r="E1048" s="113"/>
      <c r="F1048" s="113"/>
      <c r="G1048" s="134"/>
    </row>
    <row r="1049" spans="1:7" x14ac:dyDescent="0.3">
      <c r="A1049" s="132">
        <f t="shared" ca="1" si="16"/>
        <v>0</v>
      </c>
      <c r="B1049" s="114"/>
      <c r="C1049" s="113"/>
      <c r="D1049" s="113"/>
      <c r="E1049" s="113"/>
      <c r="F1049" s="113"/>
      <c r="G1049" s="134"/>
    </row>
    <row r="1050" spans="1:7" x14ac:dyDescent="0.3">
      <c r="A1050" s="132">
        <f t="shared" ca="1" si="16"/>
        <v>0</v>
      </c>
      <c r="B1050" s="114"/>
      <c r="C1050" s="113"/>
      <c r="D1050" s="113"/>
      <c r="E1050" s="113"/>
      <c r="F1050" s="113"/>
      <c r="G1050" s="134"/>
    </row>
    <row r="1051" spans="1:7" x14ac:dyDescent="0.3">
      <c r="A1051" s="132">
        <f t="shared" ca="1" si="16"/>
        <v>0</v>
      </c>
      <c r="B1051" s="114"/>
      <c r="C1051" s="113"/>
      <c r="D1051" s="113"/>
      <c r="E1051" s="113"/>
      <c r="F1051" s="113"/>
      <c r="G1051" s="134"/>
    </row>
    <row r="1052" spans="1:7" x14ac:dyDescent="0.3">
      <c r="A1052" s="132">
        <f t="shared" ca="1" si="16"/>
        <v>0</v>
      </c>
      <c r="B1052" s="114"/>
      <c r="C1052" s="113"/>
      <c r="D1052" s="113"/>
      <c r="E1052" s="113"/>
      <c r="F1052" s="113"/>
      <c r="G1052" s="134"/>
    </row>
    <row r="1053" spans="1:7" x14ac:dyDescent="0.3">
      <c r="A1053" s="132">
        <f t="shared" ca="1" si="16"/>
        <v>0</v>
      </c>
      <c r="B1053" s="114"/>
      <c r="C1053" s="113"/>
      <c r="D1053" s="113"/>
      <c r="E1053" s="113"/>
      <c r="F1053" s="113"/>
      <c r="G1053" s="134"/>
    </row>
    <row r="1054" spans="1:7" x14ac:dyDescent="0.3">
      <c r="A1054" s="132">
        <f t="shared" ca="1" si="16"/>
        <v>0</v>
      </c>
      <c r="B1054" s="114"/>
      <c r="C1054" s="113"/>
      <c r="D1054" s="113"/>
      <c r="E1054" s="113"/>
      <c r="F1054" s="113"/>
      <c r="G1054" s="134"/>
    </row>
    <row r="1055" spans="1:7" x14ac:dyDescent="0.3">
      <c r="A1055" s="132">
        <f t="shared" ca="1" si="16"/>
        <v>0</v>
      </c>
      <c r="B1055" s="114"/>
      <c r="C1055" s="113"/>
      <c r="D1055" s="113"/>
      <c r="E1055" s="113"/>
      <c r="F1055" s="113"/>
      <c r="G1055" s="134"/>
    </row>
    <row r="1056" spans="1:7" x14ac:dyDescent="0.3">
      <c r="A1056" s="132">
        <f t="shared" ca="1" si="16"/>
        <v>0</v>
      </c>
      <c r="B1056" s="114"/>
      <c r="C1056" s="113"/>
      <c r="D1056" s="113"/>
      <c r="E1056" s="113"/>
      <c r="F1056" s="113"/>
      <c r="G1056" s="134"/>
    </row>
    <row r="1057" spans="1:7" x14ac:dyDescent="0.3">
      <c r="A1057" s="132">
        <f t="shared" ca="1" si="16"/>
        <v>0</v>
      </c>
      <c r="B1057" s="114"/>
      <c r="C1057" s="113"/>
      <c r="D1057" s="113"/>
      <c r="E1057" s="113"/>
      <c r="F1057" s="113"/>
      <c r="G1057" s="134"/>
    </row>
    <row r="1058" spans="1:7" x14ac:dyDescent="0.3">
      <c r="A1058" s="132">
        <f t="shared" ca="1" si="16"/>
        <v>0</v>
      </c>
      <c r="B1058" s="114"/>
      <c r="C1058" s="113"/>
      <c r="D1058" s="113"/>
      <c r="E1058" s="113"/>
      <c r="F1058" s="113"/>
      <c r="G1058" s="134"/>
    </row>
    <row r="1059" spans="1:7" x14ac:dyDescent="0.3">
      <c r="A1059" s="132">
        <f t="shared" ca="1" si="16"/>
        <v>0</v>
      </c>
      <c r="B1059" s="114"/>
      <c r="C1059" s="113"/>
      <c r="D1059" s="113"/>
      <c r="E1059" s="113"/>
      <c r="F1059" s="113"/>
      <c r="G1059" s="134"/>
    </row>
    <row r="1060" spans="1:7" x14ac:dyDescent="0.3">
      <c r="A1060" s="132">
        <f t="shared" ca="1" si="16"/>
        <v>0</v>
      </c>
      <c r="B1060" s="114"/>
      <c r="C1060" s="113"/>
      <c r="D1060" s="113"/>
      <c r="E1060" s="113"/>
      <c r="F1060" s="113"/>
      <c r="G1060" s="134"/>
    </row>
    <row r="1061" spans="1:7" x14ac:dyDescent="0.3">
      <c r="A1061" s="132">
        <f t="shared" ca="1" si="16"/>
        <v>0</v>
      </c>
      <c r="B1061" s="114"/>
      <c r="C1061" s="113"/>
      <c r="D1061" s="113"/>
      <c r="E1061" s="113"/>
      <c r="F1061" s="113"/>
      <c r="G1061" s="134"/>
    </row>
    <row r="1062" spans="1:7" x14ac:dyDescent="0.3">
      <c r="A1062" s="132">
        <f t="shared" ca="1" si="16"/>
        <v>0</v>
      </c>
      <c r="B1062" s="114"/>
      <c r="C1062" s="113"/>
      <c r="D1062" s="113"/>
      <c r="E1062" s="113"/>
      <c r="F1062" s="113"/>
      <c r="G1062" s="134"/>
    </row>
    <row r="1063" spans="1:7" x14ac:dyDescent="0.3">
      <c r="A1063" s="132">
        <f t="shared" ca="1" si="16"/>
        <v>0</v>
      </c>
      <c r="B1063" s="114"/>
      <c r="C1063" s="113"/>
      <c r="D1063" s="113"/>
      <c r="E1063" s="113"/>
      <c r="F1063" s="113"/>
      <c r="G1063" s="134"/>
    </row>
    <row r="1064" spans="1:7" x14ac:dyDescent="0.3">
      <c r="A1064" s="132">
        <f t="shared" ca="1" si="16"/>
        <v>0</v>
      </c>
      <c r="B1064" s="114"/>
      <c r="C1064" s="113"/>
      <c r="D1064" s="113"/>
      <c r="E1064" s="113"/>
      <c r="F1064" s="113"/>
      <c r="G1064" s="134"/>
    </row>
    <row r="1065" spans="1:7" x14ac:dyDescent="0.3">
      <c r="A1065" s="132">
        <f t="shared" ca="1" si="16"/>
        <v>0</v>
      </c>
      <c r="B1065" s="114"/>
      <c r="C1065" s="113"/>
      <c r="D1065" s="113"/>
      <c r="E1065" s="113"/>
      <c r="F1065" s="113"/>
      <c r="G1065" s="134"/>
    </row>
    <row r="1066" spans="1:7" x14ac:dyDescent="0.3">
      <c r="A1066" s="132">
        <f t="shared" ca="1" si="16"/>
        <v>0</v>
      </c>
      <c r="B1066" s="114"/>
      <c r="C1066" s="113"/>
      <c r="D1066" s="113"/>
      <c r="E1066" s="113"/>
      <c r="F1066" s="113"/>
      <c r="G1066" s="134"/>
    </row>
    <row r="1067" spans="1:7" x14ac:dyDescent="0.3">
      <c r="A1067" s="132">
        <f t="shared" ca="1" si="16"/>
        <v>0</v>
      </c>
      <c r="B1067" s="114"/>
      <c r="C1067" s="113"/>
      <c r="D1067" s="113"/>
      <c r="E1067" s="113"/>
      <c r="F1067" s="113"/>
      <c r="G1067" s="134"/>
    </row>
    <row r="1068" spans="1:7" x14ac:dyDescent="0.3">
      <c r="A1068" s="132">
        <f t="shared" ca="1" si="16"/>
        <v>0</v>
      </c>
      <c r="B1068" s="114"/>
      <c r="C1068" s="113"/>
      <c r="D1068" s="113"/>
      <c r="E1068" s="113"/>
      <c r="F1068" s="113"/>
      <c r="G1068" s="134"/>
    </row>
    <row r="1069" spans="1:7" x14ac:dyDescent="0.3">
      <c r="A1069" s="132">
        <f t="shared" ca="1" si="16"/>
        <v>0</v>
      </c>
      <c r="B1069" s="114"/>
      <c r="C1069" s="113"/>
      <c r="D1069" s="113"/>
      <c r="E1069" s="113"/>
      <c r="F1069" s="113"/>
      <c r="G1069" s="134"/>
    </row>
    <row r="1070" spans="1:7" x14ac:dyDescent="0.3">
      <c r="A1070" s="132">
        <f t="shared" ca="1" si="16"/>
        <v>0</v>
      </c>
      <c r="B1070" s="114"/>
      <c r="C1070" s="113"/>
      <c r="D1070" s="113"/>
      <c r="E1070" s="113"/>
      <c r="F1070" s="113"/>
      <c r="G1070" s="134"/>
    </row>
    <row r="1071" spans="1:7" x14ac:dyDescent="0.3">
      <c r="A1071" s="132">
        <f t="shared" ca="1" si="16"/>
        <v>0</v>
      </c>
      <c r="B1071" s="114"/>
      <c r="C1071" s="113"/>
      <c r="D1071" s="113"/>
      <c r="E1071" s="113"/>
      <c r="F1071" s="113"/>
      <c r="G1071" s="134"/>
    </row>
    <row r="1072" spans="1:7" x14ac:dyDescent="0.3">
      <c r="A1072" s="132">
        <f t="shared" ca="1" si="16"/>
        <v>0</v>
      </c>
      <c r="B1072" s="114"/>
      <c r="C1072" s="113"/>
      <c r="D1072" s="113"/>
      <c r="E1072" s="113"/>
      <c r="F1072" s="113"/>
      <c r="G1072" s="134"/>
    </row>
    <row r="1073" spans="1:7" x14ac:dyDescent="0.3">
      <c r="A1073" s="132">
        <f t="shared" ca="1" si="16"/>
        <v>0</v>
      </c>
      <c r="B1073" s="114"/>
      <c r="C1073" s="113"/>
      <c r="D1073" s="113"/>
      <c r="E1073" s="113"/>
      <c r="F1073" s="113"/>
      <c r="G1073" s="134"/>
    </row>
    <row r="1074" spans="1:7" x14ac:dyDescent="0.3">
      <c r="A1074" s="132">
        <f t="shared" ca="1" si="16"/>
        <v>0</v>
      </c>
      <c r="B1074" s="114"/>
      <c r="C1074" s="113"/>
      <c r="D1074" s="113"/>
      <c r="E1074" s="113"/>
      <c r="F1074" s="113"/>
      <c r="G1074" s="134"/>
    </row>
    <row r="1075" spans="1:7" x14ac:dyDescent="0.3">
      <c r="A1075" s="132">
        <f t="shared" ca="1" si="16"/>
        <v>0</v>
      </c>
      <c r="B1075" s="114"/>
      <c r="C1075" s="113"/>
      <c r="D1075" s="113"/>
      <c r="E1075" s="113"/>
      <c r="F1075" s="113"/>
      <c r="G1075" s="134"/>
    </row>
    <row r="1076" spans="1:7" x14ac:dyDescent="0.3">
      <c r="A1076" s="132">
        <f t="shared" ca="1" si="16"/>
        <v>0</v>
      </c>
      <c r="B1076" s="114"/>
      <c r="C1076" s="113"/>
      <c r="D1076" s="113"/>
      <c r="E1076" s="113"/>
      <c r="F1076" s="113"/>
      <c r="G1076" s="134"/>
    </row>
    <row r="1077" spans="1:7" x14ac:dyDescent="0.3">
      <c r="A1077" s="132">
        <f t="shared" ca="1" si="16"/>
        <v>0</v>
      </c>
      <c r="B1077" s="114"/>
      <c r="C1077" s="113"/>
      <c r="D1077" s="113"/>
      <c r="E1077" s="113"/>
      <c r="F1077" s="113"/>
      <c r="G1077" s="134"/>
    </row>
    <row r="1078" spans="1:7" x14ac:dyDescent="0.3">
      <c r="A1078" s="132">
        <f t="shared" ca="1" si="16"/>
        <v>0</v>
      </c>
      <c r="B1078" s="114"/>
      <c r="C1078" s="113"/>
      <c r="D1078" s="113"/>
      <c r="E1078" s="113"/>
      <c r="F1078" s="113"/>
      <c r="G1078" s="134"/>
    </row>
    <row r="1079" spans="1:7" x14ac:dyDescent="0.3">
      <c r="A1079" s="132">
        <f t="shared" ca="1" si="16"/>
        <v>0</v>
      </c>
      <c r="B1079" s="114"/>
      <c r="C1079" s="113"/>
      <c r="D1079" s="113"/>
      <c r="E1079" s="113"/>
      <c r="F1079" s="113"/>
      <c r="G1079" s="134"/>
    </row>
    <row r="1080" spans="1:7" x14ac:dyDescent="0.3">
      <c r="A1080" s="132">
        <f t="shared" ca="1" si="16"/>
        <v>0</v>
      </c>
      <c r="B1080" s="114"/>
      <c r="C1080" s="113"/>
      <c r="D1080" s="113"/>
      <c r="E1080" s="113"/>
      <c r="F1080" s="113"/>
      <c r="G1080" s="134"/>
    </row>
    <row r="1081" spans="1:7" x14ac:dyDescent="0.3">
      <c r="A1081" s="132">
        <f t="shared" ca="1" si="16"/>
        <v>0</v>
      </c>
      <c r="B1081" s="114"/>
      <c r="C1081" s="113"/>
      <c r="D1081" s="113"/>
      <c r="E1081" s="113"/>
      <c r="F1081" s="113"/>
      <c r="G1081" s="134"/>
    </row>
    <row r="1082" spans="1:7" x14ac:dyDescent="0.3">
      <c r="A1082" s="132">
        <f t="shared" ca="1" si="16"/>
        <v>0</v>
      </c>
      <c r="B1082" s="114"/>
      <c r="C1082" s="113"/>
      <c r="D1082" s="113"/>
      <c r="E1082" s="113"/>
      <c r="F1082" s="113"/>
      <c r="G1082" s="134"/>
    </row>
    <row r="1083" spans="1:7" x14ac:dyDescent="0.3">
      <c r="A1083" s="132">
        <f t="shared" ca="1" si="16"/>
        <v>0</v>
      </c>
      <c r="B1083" s="114"/>
      <c r="C1083" s="113"/>
      <c r="D1083" s="113"/>
      <c r="E1083" s="113"/>
      <c r="F1083" s="113"/>
      <c r="G1083" s="134"/>
    </row>
    <row r="1084" spans="1:7" x14ac:dyDescent="0.3">
      <c r="A1084" s="132">
        <f t="shared" ca="1" si="16"/>
        <v>0</v>
      </c>
      <c r="B1084" s="114"/>
      <c r="C1084" s="113"/>
      <c r="D1084" s="113"/>
      <c r="E1084" s="113"/>
      <c r="F1084" s="113"/>
      <c r="G1084" s="134"/>
    </row>
    <row r="1085" spans="1:7" x14ac:dyDescent="0.3">
      <c r="A1085" s="132">
        <f t="shared" ca="1" si="16"/>
        <v>0</v>
      </c>
      <c r="B1085" s="114"/>
      <c r="C1085" s="113"/>
      <c r="D1085" s="113"/>
      <c r="E1085" s="113"/>
      <c r="F1085" s="113"/>
      <c r="G1085" s="134"/>
    </row>
    <row r="1086" spans="1:7" x14ac:dyDescent="0.3">
      <c r="A1086" s="132">
        <f t="shared" ca="1" si="16"/>
        <v>0</v>
      </c>
      <c r="B1086" s="114"/>
      <c r="C1086" s="113"/>
      <c r="D1086" s="113"/>
      <c r="E1086" s="113"/>
      <c r="F1086" s="113"/>
      <c r="G1086" s="134"/>
    </row>
    <row r="1087" spans="1:7" x14ac:dyDescent="0.3">
      <c r="A1087" s="132">
        <f t="shared" ca="1" si="16"/>
        <v>0</v>
      </c>
      <c r="B1087" s="114"/>
      <c r="C1087" s="113"/>
      <c r="D1087" s="113"/>
      <c r="E1087" s="113"/>
      <c r="F1087" s="113"/>
      <c r="G1087" s="134"/>
    </row>
    <row r="1088" spans="1:7" x14ac:dyDescent="0.3">
      <c r="A1088" s="132">
        <f t="shared" ca="1" si="16"/>
        <v>0</v>
      </c>
      <c r="B1088" s="114"/>
      <c r="C1088" s="113"/>
      <c r="D1088" s="113"/>
      <c r="E1088" s="113"/>
      <c r="F1088" s="113"/>
      <c r="G1088" s="134"/>
    </row>
    <row r="1089" spans="1:7" x14ac:dyDescent="0.3">
      <c r="A1089" s="132">
        <f t="shared" ca="1" si="16"/>
        <v>0</v>
      </c>
      <c r="B1089" s="114"/>
      <c r="C1089" s="113"/>
      <c r="D1089" s="113"/>
      <c r="E1089" s="113"/>
      <c r="F1089" s="113"/>
      <c r="G1089" s="134"/>
    </row>
    <row r="1090" spans="1:7" x14ac:dyDescent="0.3">
      <c r="A1090" s="132">
        <f t="shared" ca="1" si="16"/>
        <v>0</v>
      </c>
      <c r="B1090" s="114"/>
      <c r="C1090" s="113"/>
      <c r="D1090" s="113"/>
      <c r="E1090" s="113"/>
      <c r="F1090" s="113"/>
      <c r="G1090" s="134"/>
    </row>
    <row r="1091" spans="1:7" x14ac:dyDescent="0.3">
      <c r="A1091" s="132">
        <f t="shared" ca="1" si="16"/>
        <v>0</v>
      </c>
      <c r="B1091" s="114"/>
      <c r="C1091" s="113"/>
      <c r="D1091" s="113"/>
      <c r="E1091" s="113"/>
      <c r="F1091" s="113"/>
      <c r="G1091" s="134"/>
    </row>
    <row r="1092" spans="1:7" x14ac:dyDescent="0.3">
      <c r="A1092" s="132">
        <f t="shared" ca="1" si="16"/>
        <v>0</v>
      </c>
      <c r="B1092" s="114"/>
      <c r="C1092" s="113"/>
      <c r="D1092" s="113"/>
      <c r="E1092" s="113"/>
      <c r="F1092" s="113"/>
      <c r="G1092" s="134"/>
    </row>
    <row r="1093" spans="1:7" x14ac:dyDescent="0.3">
      <c r="A1093" s="132">
        <f t="shared" ca="1" si="16"/>
        <v>0</v>
      </c>
      <c r="B1093" s="114"/>
      <c r="C1093" s="113"/>
      <c r="D1093" s="113"/>
      <c r="E1093" s="113"/>
      <c r="F1093" s="113"/>
      <c r="G1093" s="134"/>
    </row>
    <row r="1094" spans="1:7" x14ac:dyDescent="0.3">
      <c r="A1094" s="132">
        <f t="shared" ca="1" si="16"/>
        <v>0</v>
      </c>
      <c r="B1094" s="114"/>
      <c r="C1094" s="113"/>
      <c r="D1094" s="113"/>
      <c r="E1094" s="113"/>
      <c r="F1094" s="113"/>
      <c r="G1094" s="134"/>
    </row>
    <row r="1095" spans="1:7" x14ac:dyDescent="0.3">
      <c r="A1095" s="132">
        <f t="shared" ca="1" si="16"/>
        <v>0</v>
      </c>
      <c r="B1095" s="114"/>
      <c r="C1095" s="113"/>
      <c r="D1095" s="113"/>
      <c r="E1095" s="113"/>
      <c r="F1095" s="113"/>
      <c r="G1095" s="134"/>
    </row>
    <row r="1096" spans="1:7" x14ac:dyDescent="0.3">
      <c r="A1096" s="132">
        <f t="shared" ref="A1096:A1159" ca="1" si="17">OFFSET($C1096,0,$Z$5-1)</f>
        <v>0</v>
      </c>
      <c r="B1096" s="114"/>
      <c r="C1096" s="113"/>
      <c r="D1096" s="113"/>
      <c r="E1096" s="113"/>
      <c r="F1096" s="113"/>
      <c r="G1096" s="134"/>
    </row>
    <row r="1097" spans="1:7" x14ac:dyDescent="0.3">
      <c r="A1097" s="132">
        <f t="shared" ca="1" si="17"/>
        <v>0</v>
      </c>
      <c r="B1097" s="114"/>
      <c r="C1097" s="113"/>
      <c r="D1097" s="113"/>
      <c r="E1097" s="113"/>
      <c r="F1097" s="113"/>
      <c r="G1097" s="134"/>
    </row>
    <row r="1098" spans="1:7" x14ac:dyDescent="0.3">
      <c r="A1098" s="132">
        <f t="shared" ca="1" si="17"/>
        <v>0</v>
      </c>
      <c r="B1098" s="114"/>
      <c r="C1098" s="113"/>
      <c r="D1098" s="113"/>
      <c r="E1098" s="113"/>
      <c r="F1098" s="113"/>
      <c r="G1098" s="134"/>
    </row>
    <row r="1099" spans="1:7" x14ac:dyDescent="0.3">
      <c r="A1099" s="132">
        <f t="shared" ca="1" si="17"/>
        <v>0</v>
      </c>
      <c r="B1099" s="114"/>
      <c r="C1099" s="113"/>
      <c r="D1099" s="113"/>
      <c r="E1099" s="113"/>
      <c r="F1099" s="113"/>
      <c r="G1099" s="134"/>
    </row>
    <row r="1100" spans="1:7" x14ac:dyDescent="0.3">
      <c r="A1100" s="132">
        <f t="shared" ca="1" si="17"/>
        <v>0</v>
      </c>
      <c r="B1100" s="114"/>
      <c r="C1100" s="113"/>
      <c r="D1100" s="113"/>
      <c r="E1100" s="113"/>
      <c r="F1100" s="113"/>
      <c r="G1100" s="134"/>
    </row>
    <row r="1101" spans="1:7" x14ac:dyDescent="0.3">
      <c r="A1101" s="132">
        <f t="shared" ca="1" si="17"/>
        <v>0</v>
      </c>
      <c r="B1101" s="114"/>
      <c r="C1101" s="113"/>
      <c r="D1101" s="113"/>
      <c r="E1101" s="113"/>
      <c r="F1101" s="113"/>
      <c r="G1101" s="134"/>
    </row>
    <row r="1102" spans="1:7" x14ac:dyDescent="0.3">
      <c r="A1102" s="132">
        <f t="shared" ca="1" si="17"/>
        <v>0</v>
      </c>
      <c r="B1102" s="114"/>
      <c r="C1102" s="113"/>
      <c r="D1102" s="113"/>
      <c r="E1102" s="113"/>
      <c r="F1102" s="113"/>
      <c r="G1102" s="134"/>
    </row>
    <row r="1103" spans="1:7" x14ac:dyDescent="0.3">
      <c r="A1103" s="132">
        <f t="shared" ca="1" si="17"/>
        <v>0</v>
      </c>
      <c r="B1103" s="114"/>
      <c r="C1103" s="113"/>
      <c r="D1103" s="113"/>
      <c r="E1103" s="113"/>
      <c r="F1103" s="113"/>
      <c r="G1103" s="134"/>
    </row>
    <row r="1104" spans="1:7" x14ac:dyDescent="0.3">
      <c r="A1104" s="132">
        <f t="shared" ca="1" si="17"/>
        <v>0</v>
      </c>
      <c r="B1104" s="114"/>
      <c r="C1104" s="113"/>
      <c r="D1104" s="113"/>
      <c r="E1104" s="113"/>
      <c r="F1104" s="113"/>
      <c r="G1104" s="134"/>
    </row>
    <row r="1105" spans="1:7" x14ac:dyDescent="0.3">
      <c r="A1105" s="132">
        <f t="shared" ca="1" si="17"/>
        <v>0</v>
      </c>
      <c r="B1105" s="114"/>
      <c r="C1105" s="113"/>
      <c r="D1105" s="113"/>
      <c r="E1105" s="113"/>
      <c r="F1105" s="113"/>
      <c r="G1105" s="134"/>
    </row>
    <row r="1106" spans="1:7" x14ac:dyDescent="0.3">
      <c r="A1106" s="132">
        <f t="shared" ca="1" si="17"/>
        <v>0</v>
      </c>
      <c r="B1106" s="114"/>
      <c r="C1106" s="113"/>
      <c r="D1106" s="113"/>
      <c r="E1106" s="113"/>
      <c r="F1106" s="113"/>
      <c r="G1106" s="134"/>
    </row>
    <row r="1107" spans="1:7" x14ac:dyDescent="0.3">
      <c r="A1107" s="132">
        <f t="shared" ca="1" si="17"/>
        <v>0</v>
      </c>
      <c r="B1107" s="114"/>
      <c r="C1107" s="113"/>
      <c r="D1107" s="113"/>
      <c r="E1107" s="113"/>
      <c r="F1107" s="113"/>
      <c r="G1107" s="134"/>
    </row>
    <row r="1108" spans="1:7" x14ac:dyDescent="0.3">
      <c r="A1108" s="132">
        <f t="shared" ca="1" si="17"/>
        <v>0</v>
      </c>
      <c r="B1108" s="114"/>
      <c r="C1108" s="113"/>
      <c r="D1108" s="113"/>
      <c r="E1108" s="113"/>
      <c r="F1108" s="113"/>
      <c r="G1108" s="134"/>
    </row>
    <row r="1109" spans="1:7" x14ac:dyDescent="0.3">
      <c r="A1109" s="132">
        <f t="shared" ca="1" si="17"/>
        <v>0</v>
      </c>
      <c r="B1109" s="114"/>
      <c r="C1109" s="113"/>
      <c r="D1109" s="113"/>
      <c r="E1109" s="113"/>
      <c r="F1109" s="113"/>
      <c r="G1109" s="134"/>
    </row>
    <row r="1110" spans="1:7" x14ac:dyDescent="0.3">
      <c r="A1110" s="132">
        <f t="shared" ca="1" si="17"/>
        <v>0</v>
      </c>
      <c r="B1110" s="114"/>
      <c r="C1110" s="113"/>
      <c r="D1110" s="113"/>
      <c r="E1110" s="113"/>
      <c r="F1110" s="113"/>
      <c r="G1110" s="134"/>
    </row>
    <row r="1111" spans="1:7" x14ac:dyDescent="0.3">
      <c r="A1111" s="132">
        <f t="shared" ca="1" si="17"/>
        <v>0</v>
      </c>
      <c r="B1111" s="114"/>
      <c r="C1111" s="113"/>
      <c r="D1111" s="113"/>
      <c r="E1111" s="113"/>
      <c r="F1111" s="113"/>
      <c r="G1111" s="134"/>
    </row>
    <row r="1112" spans="1:7" x14ac:dyDescent="0.3">
      <c r="A1112" s="132">
        <f t="shared" ca="1" si="17"/>
        <v>0</v>
      </c>
      <c r="B1112" s="114"/>
      <c r="C1112" s="113"/>
      <c r="D1112" s="113"/>
      <c r="E1112" s="113"/>
      <c r="F1112" s="113"/>
      <c r="G1112" s="134"/>
    </row>
    <row r="1113" spans="1:7" x14ac:dyDescent="0.3">
      <c r="A1113" s="132">
        <f t="shared" ca="1" si="17"/>
        <v>0</v>
      </c>
      <c r="B1113" s="114"/>
      <c r="C1113" s="113"/>
      <c r="D1113" s="113"/>
      <c r="E1113" s="113"/>
      <c r="F1113" s="113"/>
      <c r="G1113" s="134"/>
    </row>
    <row r="1114" spans="1:7" x14ac:dyDescent="0.3">
      <c r="A1114" s="132">
        <f t="shared" ca="1" si="17"/>
        <v>0</v>
      </c>
      <c r="B1114" s="114"/>
      <c r="C1114" s="113"/>
      <c r="D1114" s="113"/>
      <c r="E1114" s="113"/>
      <c r="F1114" s="113"/>
      <c r="G1114" s="134"/>
    </row>
    <row r="1115" spans="1:7" x14ac:dyDescent="0.3">
      <c r="A1115" s="132">
        <f t="shared" ca="1" si="17"/>
        <v>0</v>
      </c>
      <c r="B1115" s="114"/>
      <c r="C1115" s="113"/>
      <c r="D1115" s="113"/>
      <c r="E1115" s="113"/>
      <c r="F1115" s="113"/>
      <c r="G1115" s="134"/>
    </row>
    <row r="1116" spans="1:7" x14ac:dyDescent="0.3">
      <c r="A1116" s="132">
        <f t="shared" ca="1" si="17"/>
        <v>0</v>
      </c>
      <c r="B1116" s="114"/>
      <c r="C1116" s="113"/>
      <c r="D1116" s="113"/>
      <c r="E1116" s="113"/>
      <c r="F1116" s="113"/>
      <c r="G1116" s="134"/>
    </row>
    <row r="1117" spans="1:7" x14ac:dyDescent="0.3">
      <c r="A1117" s="132">
        <f t="shared" ca="1" si="17"/>
        <v>0</v>
      </c>
      <c r="B1117" s="114"/>
      <c r="C1117" s="113"/>
      <c r="D1117" s="113"/>
      <c r="E1117" s="113"/>
      <c r="F1117" s="113"/>
      <c r="G1117" s="134"/>
    </row>
    <row r="1118" spans="1:7" x14ac:dyDescent="0.3">
      <c r="A1118" s="132">
        <f t="shared" ca="1" si="17"/>
        <v>0</v>
      </c>
      <c r="B1118" s="114"/>
      <c r="C1118" s="113"/>
      <c r="D1118" s="113"/>
      <c r="E1118" s="113"/>
      <c r="F1118" s="113"/>
      <c r="G1118" s="134"/>
    </row>
    <row r="1119" spans="1:7" x14ac:dyDescent="0.3">
      <c r="A1119" s="132">
        <f t="shared" ca="1" si="17"/>
        <v>0</v>
      </c>
      <c r="B1119" s="114"/>
      <c r="C1119" s="113"/>
      <c r="D1119" s="113"/>
      <c r="E1119" s="113"/>
      <c r="F1119" s="113"/>
      <c r="G1119" s="134"/>
    </row>
    <row r="1120" spans="1:7" x14ac:dyDescent="0.3">
      <c r="A1120" s="132">
        <f t="shared" ca="1" si="17"/>
        <v>0</v>
      </c>
      <c r="B1120" s="114"/>
      <c r="C1120" s="113"/>
      <c r="D1120" s="113"/>
      <c r="E1120" s="113"/>
      <c r="F1120" s="113"/>
      <c r="G1120" s="134"/>
    </row>
    <row r="1121" spans="1:7" x14ac:dyDescent="0.3">
      <c r="A1121" s="132">
        <f t="shared" ca="1" si="17"/>
        <v>0</v>
      </c>
      <c r="B1121" s="114"/>
      <c r="C1121" s="113"/>
      <c r="D1121" s="113"/>
      <c r="E1121" s="113"/>
      <c r="F1121" s="113"/>
      <c r="G1121" s="134"/>
    </row>
    <row r="1122" spans="1:7" x14ac:dyDescent="0.3">
      <c r="A1122" s="132">
        <f t="shared" ca="1" si="17"/>
        <v>0</v>
      </c>
      <c r="B1122" s="114"/>
      <c r="C1122" s="113"/>
      <c r="D1122" s="113"/>
      <c r="E1122" s="113"/>
      <c r="F1122" s="113"/>
      <c r="G1122" s="134"/>
    </row>
    <row r="1123" spans="1:7" x14ac:dyDescent="0.3">
      <c r="A1123" s="132">
        <f t="shared" ca="1" si="17"/>
        <v>0</v>
      </c>
      <c r="B1123" s="114"/>
      <c r="C1123" s="113"/>
      <c r="D1123" s="113"/>
      <c r="E1123" s="113"/>
      <c r="F1123" s="113"/>
      <c r="G1123" s="134"/>
    </row>
    <row r="1124" spans="1:7" x14ac:dyDescent="0.3">
      <c r="A1124" s="132">
        <f t="shared" ca="1" si="17"/>
        <v>0</v>
      </c>
      <c r="B1124" s="114"/>
      <c r="C1124" s="113"/>
      <c r="D1124" s="113"/>
      <c r="E1124" s="113"/>
      <c r="F1124" s="113"/>
      <c r="G1124" s="134"/>
    </row>
    <row r="1125" spans="1:7" x14ac:dyDescent="0.3">
      <c r="A1125" s="132">
        <f t="shared" ca="1" si="17"/>
        <v>0</v>
      </c>
      <c r="B1125" s="114"/>
      <c r="C1125" s="113"/>
      <c r="D1125" s="113"/>
      <c r="E1125" s="113"/>
      <c r="F1125" s="113"/>
      <c r="G1125" s="134"/>
    </row>
    <row r="1126" spans="1:7" x14ac:dyDescent="0.3">
      <c r="A1126" s="132">
        <f t="shared" ca="1" si="17"/>
        <v>0</v>
      </c>
      <c r="B1126" s="114"/>
      <c r="C1126" s="113"/>
      <c r="D1126" s="113"/>
      <c r="E1126" s="113"/>
      <c r="F1126" s="113"/>
      <c r="G1126" s="134"/>
    </row>
    <row r="1127" spans="1:7" x14ac:dyDescent="0.3">
      <c r="A1127" s="132">
        <f t="shared" ca="1" si="17"/>
        <v>0</v>
      </c>
      <c r="B1127" s="114"/>
      <c r="C1127" s="113"/>
      <c r="D1127" s="113"/>
      <c r="E1127" s="113"/>
      <c r="F1127" s="113"/>
      <c r="G1127" s="134"/>
    </row>
    <row r="1128" spans="1:7" x14ac:dyDescent="0.3">
      <c r="A1128" s="132">
        <f t="shared" ca="1" si="17"/>
        <v>0</v>
      </c>
      <c r="B1128" s="114"/>
      <c r="C1128" s="113"/>
      <c r="D1128" s="113"/>
      <c r="E1128" s="113"/>
      <c r="F1128" s="113"/>
      <c r="G1128" s="134"/>
    </row>
    <row r="1129" spans="1:7" x14ac:dyDescent="0.3">
      <c r="A1129" s="132">
        <f t="shared" ca="1" si="17"/>
        <v>0</v>
      </c>
      <c r="B1129" s="114"/>
      <c r="C1129" s="113"/>
      <c r="D1129" s="113"/>
      <c r="E1129" s="113"/>
      <c r="F1129" s="113"/>
      <c r="G1129" s="134"/>
    </row>
    <row r="1130" spans="1:7" x14ac:dyDescent="0.3">
      <c r="A1130" s="132">
        <f t="shared" ca="1" si="17"/>
        <v>0</v>
      </c>
      <c r="B1130" s="114"/>
      <c r="C1130" s="113"/>
      <c r="D1130" s="113"/>
      <c r="E1130" s="113"/>
      <c r="F1130" s="113"/>
      <c r="G1130" s="134"/>
    </row>
    <row r="1131" spans="1:7" x14ac:dyDescent="0.3">
      <c r="A1131" s="132">
        <f t="shared" ca="1" si="17"/>
        <v>0</v>
      </c>
      <c r="B1131" s="114"/>
      <c r="C1131" s="113"/>
      <c r="D1131" s="113"/>
      <c r="E1131" s="113"/>
      <c r="F1131" s="113"/>
      <c r="G1131" s="134"/>
    </row>
    <row r="1132" spans="1:7" x14ac:dyDescent="0.3">
      <c r="A1132" s="132">
        <f t="shared" ca="1" si="17"/>
        <v>0</v>
      </c>
      <c r="B1132" s="114"/>
      <c r="C1132" s="113"/>
      <c r="D1132" s="113"/>
      <c r="E1132" s="113"/>
      <c r="F1132" s="113"/>
      <c r="G1132" s="134"/>
    </row>
    <row r="1133" spans="1:7" x14ac:dyDescent="0.3">
      <c r="A1133" s="132">
        <f t="shared" ca="1" si="17"/>
        <v>0</v>
      </c>
      <c r="B1133" s="114"/>
      <c r="C1133" s="113"/>
      <c r="D1133" s="113"/>
      <c r="E1133" s="113"/>
      <c r="F1133" s="113"/>
      <c r="G1133" s="134"/>
    </row>
    <row r="1134" spans="1:7" x14ac:dyDescent="0.3">
      <c r="A1134" s="132">
        <f t="shared" ca="1" si="17"/>
        <v>0</v>
      </c>
      <c r="B1134" s="114"/>
      <c r="C1134" s="113"/>
      <c r="D1134" s="113"/>
      <c r="E1134" s="113"/>
      <c r="F1134" s="113"/>
      <c r="G1134" s="134"/>
    </row>
    <row r="1135" spans="1:7" x14ac:dyDescent="0.3">
      <c r="A1135" s="132">
        <f t="shared" ca="1" si="17"/>
        <v>0</v>
      </c>
      <c r="B1135" s="114"/>
      <c r="C1135" s="113"/>
      <c r="D1135" s="113"/>
      <c r="E1135" s="113"/>
      <c r="F1135" s="113"/>
      <c r="G1135" s="134"/>
    </row>
    <row r="1136" spans="1:7" x14ac:dyDescent="0.3">
      <c r="A1136" s="132">
        <f t="shared" ca="1" si="17"/>
        <v>0</v>
      </c>
      <c r="B1136" s="114"/>
      <c r="C1136" s="113"/>
      <c r="D1136" s="113"/>
      <c r="E1136" s="113"/>
      <c r="F1136" s="113"/>
      <c r="G1136" s="134"/>
    </row>
    <row r="1137" spans="1:7" x14ac:dyDescent="0.3">
      <c r="A1137" s="132">
        <f t="shared" ca="1" si="17"/>
        <v>0</v>
      </c>
      <c r="B1137" s="114"/>
      <c r="C1137" s="113"/>
      <c r="D1137" s="113"/>
      <c r="E1137" s="113"/>
      <c r="F1137" s="113"/>
      <c r="G1137" s="134"/>
    </row>
    <row r="1138" spans="1:7" x14ac:dyDescent="0.3">
      <c r="A1138" s="132">
        <f t="shared" ca="1" si="17"/>
        <v>0</v>
      </c>
      <c r="B1138" s="114"/>
      <c r="C1138" s="113"/>
      <c r="D1138" s="113"/>
      <c r="E1138" s="113"/>
      <c r="F1138" s="113"/>
      <c r="G1138" s="134"/>
    </row>
    <row r="1139" spans="1:7" x14ac:dyDescent="0.3">
      <c r="A1139" s="132">
        <f t="shared" ca="1" si="17"/>
        <v>0</v>
      </c>
      <c r="B1139" s="114"/>
      <c r="C1139" s="113"/>
      <c r="D1139" s="113"/>
      <c r="E1139" s="113"/>
      <c r="F1139" s="113"/>
      <c r="G1139" s="134"/>
    </row>
    <row r="1140" spans="1:7" x14ac:dyDescent="0.3">
      <c r="A1140" s="132">
        <f t="shared" ca="1" si="17"/>
        <v>0</v>
      </c>
      <c r="B1140" s="114"/>
      <c r="C1140" s="113"/>
      <c r="D1140" s="113"/>
      <c r="E1140" s="113"/>
      <c r="F1140" s="113"/>
      <c r="G1140" s="134"/>
    </row>
    <row r="1141" spans="1:7" x14ac:dyDescent="0.3">
      <c r="A1141" s="132">
        <f t="shared" ca="1" si="17"/>
        <v>0</v>
      </c>
      <c r="B1141" s="114"/>
      <c r="C1141" s="113"/>
      <c r="D1141" s="113"/>
      <c r="E1141" s="113"/>
      <c r="F1141" s="113"/>
      <c r="G1141" s="134"/>
    </row>
    <row r="1142" spans="1:7" x14ac:dyDescent="0.3">
      <c r="A1142" s="132">
        <f t="shared" ca="1" si="17"/>
        <v>0</v>
      </c>
      <c r="B1142" s="114"/>
      <c r="C1142" s="113"/>
      <c r="D1142" s="113"/>
      <c r="E1142" s="113"/>
      <c r="F1142" s="113"/>
      <c r="G1142" s="134"/>
    </row>
    <row r="1143" spans="1:7" x14ac:dyDescent="0.3">
      <c r="A1143" s="132">
        <f t="shared" ca="1" si="17"/>
        <v>0</v>
      </c>
      <c r="B1143" s="114"/>
      <c r="C1143" s="113"/>
      <c r="D1143" s="113"/>
      <c r="E1143" s="113"/>
      <c r="F1143" s="113"/>
      <c r="G1143" s="134"/>
    </row>
    <row r="1144" spans="1:7" x14ac:dyDescent="0.3">
      <c r="A1144" s="132">
        <f t="shared" ca="1" si="17"/>
        <v>0</v>
      </c>
      <c r="B1144" s="114"/>
      <c r="C1144" s="113"/>
      <c r="D1144" s="113"/>
      <c r="E1144" s="113"/>
      <c r="F1144" s="113"/>
      <c r="G1144" s="134"/>
    </row>
    <row r="1145" spans="1:7" x14ac:dyDescent="0.3">
      <c r="A1145" s="132">
        <f t="shared" ca="1" si="17"/>
        <v>0</v>
      </c>
      <c r="B1145" s="114"/>
      <c r="C1145" s="113"/>
      <c r="D1145" s="113"/>
      <c r="E1145" s="113"/>
      <c r="F1145" s="113"/>
      <c r="G1145" s="134"/>
    </row>
    <row r="1146" spans="1:7" x14ac:dyDescent="0.3">
      <c r="A1146" s="132">
        <f t="shared" ca="1" si="17"/>
        <v>0</v>
      </c>
      <c r="B1146" s="114"/>
      <c r="C1146" s="113"/>
      <c r="D1146" s="113"/>
      <c r="E1146" s="113"/>
      <c r="F1146" s="113"/>
      <c r="G1146" s="134"/>
    </row>
    <row r="1147" spans="1:7" x14ac:dyDescent="0.3">
      <c r="A1147" s="132">
        <f t="shared" ca="1" si="17"/>
        <v>0</v>
      </c>
      <c r="B1147" s="114"/>
      <c r="C1147" s="113"/>
      <c r="D1147" s="113"/>
      <c r="E1147" s="113"/>
      <c r="F1147" s="113"/>
      <c r="G1147" s="134"/>
    </row>
    <row r="1148" spans="1:7" x14ac:dyDescent="0.3">
      <c r="A1148" s="132">
        <f t="shared" ca="1" si="17"/>
        <v>0</v>
      </c>
      <c r="B1148" s="114"/>
      <c r="C1148" s="113"/>
      <c r="D1148" s="113"/>
      <c r="E1148" s="113"/>
      <c r="F1148" s="113"/>
      <c r="G1148" s="134"/>
    </row>
    <row r="1149" spans="1:7" x14ac:dyDescent="0.3">
      <c r="A1149" s="132">
        <f t="shared" ca="1" si="17"/>
        <v>0</v>
      </c>
      <c r="B1149" s="114"/>
      <c r="C1149" s="113"/>
      <c r="D1149" s="113"/>
      <c r="E1149" s="113"/>
      <c r="F1149" s="113"/>
      <c r="G1149" s="134"/>
    </row>
    <row r="1150" spans="1:7" x14ac:dyDescent="0.3">
      <c r="A1150" s="132">
        <f t="shared" ca="1" si="17"/>
        <v>0</v>
      </c>
      <c r="B1150" s="114"/>
      <c r="C1150" s="113"/>
      <c r="D1150" s="113"/>
      <c r="E1150" s="113"/>
      <c r="F1150" s="113"/>
      <c r="G1150" s="134"/>
    </row>
    <row r="1151" spans="1:7" x14ac:dyDescent="0.3">
      <c r="A1151" s="132">
        <f t="shared" ca="1" si="17"/>
        <v>0</v>
      </c>
      <c r="B1151" s="114"/>
      <c r="C1151" s="113"/>
      <c r="D1151" s="113"/>
      <c r="E1151" s="113"/>
      <c r="F1151" s="113"/>
      <c r="G1151" s="134"/>
    </row>
    <row r="1152" spans="1:7" x14ac:dyDescent="0.3">
      <c r="A1152" s="132">
        <f t="shared" ca="1" si="17"/>
        <v>0</v>
      </c>
      <c r="B1152" s="114"/>
      <c r="C1152" s="113"/>
      <c r="D1152" s="113"/>
      <c r="E1152" s="113"/>
      <c r="F1152" s="113"/>
      <c r="G1152" s="134"/>
    </row>
    <row r="1153" spans="1:7" x14ac:dyDescent="0.3">
      <c r="A1153" s="132">
        <f t="shared" ca="1" si="17"/>
        <v>0</v>
      </c>
      <c r="B1153" s="114"/>
      <c r="C1153" s="113"/>
      <c r="D1153" s="113"/>
      <c r="E1153" s="113"/>
      <c r="F1153" s="113"/>
      <c r="G1153" s="134"/>
    </row>
    <row r="1154" spans="1:7" x14ac:dyDescent="0.3">
      <c r="A1154" s="132">
        <f t="shared" ca="1" si="17"/>
        <v>0</v>
      </c>
      <c r="B1154" s="114"/>
      <c r="C1154" s="113"/>
      <c r="D1154" s="113"/>
      <c r="E1154" s="113"/>
      <c r="F1154" s="113"/>
      <c r="G1154" s="134"/>
    </row>
    <row r="1155" spans="1:7" x14ac:dyDescent="0.3">
      <c r="A1155" s="132">
        <f t="shared" ca="1" si="17"/>
        <v>0</v>
      </c>
      <c r="B1155" s="114"/>
      <c r="C1155" s="113"/>
      <c r="D1155" s="113"/>
      <c r="E1155" s="113"/>
      <c r="F1155" s="113"/>
      <c r="G1155" s="134"/>
    </row>
    <row r="1156" spans="1:7" x14ac:dyDescent="0.3">
      <c r="A1156" s="132">
        <f t="shared" ca="1" si="17"/>
        <v>0</v>
      </c>
      <c r="B1156" s="114"/>
      <c r="C1156" s="113"/>
      <c r="D1156" s="113"/>
      <c r="E1156" s="113"/>
      <c r="F1156" s="113"/>
      <c r="G1156" s="134"/>
    </row>
    <row r="1157" spans="1:7" x14ac:dyDescent="0.3">
      <c r="A1157" s="132">
        <f t="shared" ca="1" si="17"/>
        <v>0</v>
      </c>
      <c r="B1157" s="114"/>
      <c r="C1157" s="113"/>
      <c r="D1157" s="113"/>
      <c r="E1157" s="113"/>
      <c r="F1157" s="113"/>
      <c r="G1157" s="134"/>
    </row>
    <row r="1158" spans="1:7" x14ac:dyDescent="0.3">
      <c r="A1158" s="132">
        <f t="shared" ca="1" si="17"/>
        <v>0</v>
      </c>
      <c r="B1158" s="114"/>
      <c r="C1158" s="113"/>
      <c r="D1158" s="113"/>
      <c r="E1158" s="113"/>
      <c r="F1158" s="113"/>
      <c r="G1158" s="134"/>
    </row>
    <row r="1159" spans="1:7" x14ac:dyDescent="0.3">
      <c r="A1159" s="132">
        <f t="shared" ca="1" si="17"/>
        <v>0</v>
      </c>
      <c r="B1159" s="114"/>
      <c r="C1159" s="113"/>
      <c r="D1159" s="113"/>
      <c r="E1159" s="113"/>
      <c r="F1159" s="113"/>
      <c r="G1159" s="134"/>
    </row>
    <row r="1160" spans="1:7" x14ac:dyDescent="0.3">
      <c r="A1160" s="132">
        <f t="shared" ref="A1160:A1223" ca="1" si="18">OFFSET($C1160,0,$Z$5-1)</f>
        <v>0</v>
      </c>
      <c r="B1160" s="114"/>
      <c r="C1160" s="113"/>
      <c r="D1160" s="113"/>
      <c r="E1160" s="113"/>
      <c r="F1160" s="113"/>
      <c r="G1160" s="134"/>
    </row>
    <row r="1161" spans="1:7" x14ac:dyDescent="0.3">
      <c r="A1161" s="132">
        <f t="shared" ca="1" si="18"/>
        <v>0</v>
      </c>
      <c r="B1161" s="114"/>
      <c r="C1161" s="113"/>
      <c r="D1161" s="113"/>
      <c r="E1161" s="113"/>
      <c r="F1161" s="113"/>
      <c r="G1161" s="134"/>
    </row>
    <row r="1162" spans="1:7" x14ac:dyDescent="0.3">
      <c r="A1162" s="132">
        <f t="shared" ca="1" si="18"/>
        <v>0</v>
      </c>
      <c r="B1162" s="114"/>
      <c r="C1162" s="113"/>
      <c r="D1162" s="113"/>
      <c r="E1162" s="113"/>
      <c r="F1162" s="113"/>
      <c r="G1162" s="134"/>
    </row>
    <row r="1163" spans="1:7" x14ac:dyDescent="0.3">
      <c r="A1163" s="132">
        <f t="shared" ca="1" si="18"/>
        <v>0</v>
      </c>
      <c r="B1163" s="114"/>
      <c r="C1163" s="113"/>
      <c r="D1163" s="113"/>
      <c r="E1163" s="113"/>
      <c r="F1163" s="113"/>
      <c r="G1163" s="134"/>
    </row>
    <row r="1164" spans="1:7" x14ac:dyDescent="0.3">
      <c r="A1164" s="132">
        <f t="shared" ca="1" si="18"/>
        <v>0</v>
      </c>
      <c r="B1164" s="114"/>
      <c r="C1164" s="113"/>
      <c r="D1164" s="113"/>
      <c r="E1164" s="113"/>
      <c r="F1164" s="113"/>
      <c r="G1164" s="134"/>
    </row>
    <row r="1165" spans="1:7" x14ac:dyDescent="0.3">
      <c r="A1165" s="132">
        <f t="shared" ca="1" si="18"/>
        <v>0</v>
      </c>
      <c r="B1165" s="114"/>
      <c r="C1165" s="113"/>
      <c r="D1165" s="113"/>
      <c r="E1165" s="113"/>
      <c r="F1165" s="113"/>
      <c r="G1165" s="134"/>
    </row>
    <row r="1166" spans="1:7" x14ac:dyDescent="0.3">
      <c r="A1166" s="132">
        <f t="shared" ca="1" si="18"/>
        <v>0</v>
      </c>
      <c r="B1166" s="114"/>
      <c r="C1166" s="113"/>
      <c r="D1166" s="113"/>
      <c r="E1166" s="113"/>
      <c r="F1166" s="113"/>
      <c r="G1166" s="134"/>
    </row>
    <row r="1167" spans="1:7" x14ac:dyDescent="0.3">
      <c r="A1167" s="132">
        <f t="shared" ca="1" si="18"/>
        <v>0</v>
      </c>
      <c r="B1167" s="114"/>
      <c r="C1167" s="113"/>
      <c r="D1167" s="113"/>
      <c r="E1167" s="113"/>
      <c r="F1167" s="113"/>
      <c r="G1167" s="134"/>
    </row>
    <row r="1168" spans="1:7" x14ac:dyDescent="0.3">
      <c r="A1168" s="132">
        <f t="shared" ca="1" si="18"/>
        <v>0</v>
      </c>
      <c r="B1168" s="114"/>
      <c r="C1168" s="113"/>
      <c r="D1168" s="113"/>
      <c r="E1168" s="113"/>
      <c r="F1168" s="113"/>
      <c r="G1168" s="134"/>
    </row>
    <row r="1169" spans="1:7" x14ac:dyDescent="0.3">
      <c r="A1169" s="132">
        <f t="shared" ca="1" si="18"/>
        <v>0</v>
      </c>
      <c r="B1169" s="114"/>
      <c r="C1169" s="113"/>
      <c r="D1169" s="113"/>
      <c r="E1169" s="113"/>
      <c r="F1169" s="113"/>
      <c r="G1169" s="134"/>
    </row>
    <row r="1170" spans="1:7" x14ac:dyDescent="0.3">
      <c r="A1170" s="132">
        <f t="shared" ca="1" si="18"/>
        <v>0</v>
      </c>
      <c r="B1170" s="114"/>
      <c r="C1170" s="113"/>
      <c r="D1170" s="113"/>
      <c r="E1170" s="113"/>
      <c r="F1170" s="113"/>
      <c r="G1170" s="134"/>
    </row>
    <row r="1171" spans="1:7" x14ac:dyDescent="0.3">
      <c r="A1171" s="132">
        <f t="shared" ca="1" si="18"/>
        <v>0</v>
      </c>
      <c r="B1171" s="114"/>
      <c r="C1171" s="113"/>
      <c r="D1171" s="113"/>
      <c r="E1171" s="113"/>
      <c r="F1171" s="113"/>
      <c r="G1171" s="134"/>
    </row>
    <row r="1172" spans="1:7" x14ac:dyDescent="0.3">
      <c r="A1172" s="132">
        <f t="shared" ca="1" si="18"/>
        <v>0</v>
      </c>
      <c r="B1172" s="114"/>
      <c r="C1172" s="113"/>
      <c r="D1172" s="113"/>
      <c r="E1172" s="113"/>
      <c r="F1172" s="113"/>
      <c r="G1172" s="134"/>
    </row>
    <row r="1173" spans="1:7" x14ac:dyDescent="0.3">
      <c r="A1173" s="132">
        <f t="shared" ca="1" si="18"/>
        <v>0</v>
      </c>
      <c r="B1173" s="114"/>
      <c r="C1173" s="113"/>
      <c r="D1173" s="113"/>
      <c r="E1173" s="113"/>
      <c r="F1173" s="113"/>
      <c r="G1173" s="134"/>
    </row>
    <row r="1174" spans="1:7" x14ac:dyDescent="0.3">
      <c r="A1174" s="132">
        <f t="shared" ca="1" si="18"/>
        <v>0</v>
      </c>
      <c r="B1174" s="114"/>
      <c r="C1174" s="113"/>
      <c r="D1174" s="113"/>
      <c r="E1174" s="113"/>
      <c r="F1174" s="113"/>
      <c r="G1174" s="134"/>
    </row>
    <row r="1175" spans="1:7" x14ac:dyDescent="0.3">
      <c r="A1175" s="132">
        <f t="shared" ca="1" si="18"/>
        <v>0</v>
      </c>
      <c r="B1175" s="114"/>
      <c r="C1175" s="113"/>
      <c r="D1175" s="113"/>
      <c r="E1175" s="113"/>
      <c r="F1175" s="113"/>
      <c r="G1175" s="134"/>
    </row>
    <row r="1176" spans="1:7" x14ac:dyDescent="0.3">
      <c r="A1176" s="132">
        <f t="shared" ca="1" si="18"/>
        <v>0</v>
      </c>
      <c r="B1176" s="114"/>
      <c r="C1176" s="113"/>
      <c r="D1176" s="113"/>
      <c r="E1176" s="113"/>
      <c r="F1176" s="113"/>
      <c r="G1176" s="134"/>
    </row>
    <row r="1177" spans="1:7" x14ac:dyDescent="0.3">
      <c r="A1177" s="132">
        <f t="shared" ca="1" si="18"/>
        <v>0</v>
      </c>
      <c r="B1177" s="114"/>
      <c r="C1177" s="113"/>
      <c r="D1177" s="113"/>
      <c r="E1177" s="113"/>
      <c r="F1177" s="113"/>
      <c r="G1177" s="134"/>
    </row>
    <row r="1178" spans="1:7" x14ac:dyDescent="0.3">
      <c r="A1178" s="132">
        <f t="shared" ca="1" si="18"/>
        <v>0</v>
      </c>
      <c r="B1178" s="114"/>
      <c r="C1178" s="113"/>
      <c r="D1178" s="113"/>
      <c r="E1178" s="113"/>
      <c r="F1178" s="113"/>
      <c r="G1178" s="134"/>
    </row>
    <row r="1179" spans="1:7" x14ac:dyDescent="0.3">
      <c r="A1179" s="132">
        <f t="shared" ca="1" si="18"/>
        <v>0</v>
      </c>
      <c r="B1179" s="114"/>
      <c r="C1179" s="113"/>
      <c r="D1179" s="113"/>
      <c r="E1179" s="113"/>
      <c r="F1179" s="113"/>
      <c r="G1179" s="134"/>
    </row>
    <row r="1180" spans="1:7" x14ac:dyDescent="0.3">
      <c r="A1180" s="132">
        <f t="shared" ca="1" si="18"/>
        <v>0</v>
      </c>
      <c r="B1180" s="114"/>
      <c r="C1180" s="113"/>
      <c r="D1180" s="113"/>
      <c r="E1180" s="113"/>
      <c r="F1180" s="113"/>
      <c r="G1180" s="134"/>
    </row>
    <row r="1181" spans="1:7" x14ac:dyDescent="0.3">
      <c r="A1181" s="132">
        <f t="shared" ca="1" si="18"/>
        <v>0</v>
      </c>
      <c r="B1181" s="114"/>
      <c r="C1181" s="113"/>
      <c r="D1181" s="113"/>
      <c r="E1181" s="113"/>
      <c r="F1181" s="113"/>
      <c r="G1181" s="134"/>
    </row>
    <row r="1182" spans="1:7" x14ac:dyDescent="0.3">
      <c r="A1182" s="132">
        <f t="shared" ca="1" si="18"/>
        <v>0</v>
      </c>
      <c r="B1182" s="114"/>
      <c r="C1182" s="113"/>
      <c r="D1182" s="113"/>
      <c r="E1182" s="113"/>
      <c r="F1182" s="113"/>
      <c r="G1182" s="134"/>
    </row>
    <row r="1183" spans="1:7" x14ac:dyDescent="0.3">
      <c r="A1183" s="132">
        <f t="shared" ca="1" si="18"/>
        <v>0</v>
      </c>
      <c r="B1183" s="114"/>
      <c r="C1183" s="113"/>
      <c r="D1183" s="113"/>
      <c r="E1183" s="113"/>
      <c r="F1183" s="113"/>
      <c r="G1183" s="134"/>
    </row>
    <row r="1184" spans="1:7" x14ac:dyDescent="0.3">
      <c r="A1184" s="132">
        <f t="shared" ca="1" si="18"/>
        <v>0</v>
      </c>
      <c r="B1184" s="114"/>
      <c r="C1184" s="113"/>
      <c r="D1184" s="113"/>
      <c r="E1184" s="113"/>
      <c r="F1184" s="113"/>
      <c r="G1184" s="134"/>
    </row>
    <row r="1185" spans="1:7" x14ac:dyDescent="0.3">
      <c r="A1185" s="132">
        <f t="shared" ca="1" si="18"/>
        <v>0</v>
      </c>
      <c r="B1185" s="114"/>
      <c r="C1185" s="113"/>
      <c r="D1185" s="113"/>
      <c r="E1185" s="113"/>
      <c r="F1185" s="113"/>
      <c r="G1185" s="134"/>
    </row>
    <row r="1186" spans="1:7" x14ac:dyDescent="0.3">
      <c r="A1186" s="132">
        <f t="shared" ca="1" si="18"/>
        <v>0</v>
      </c>
      <c r="B1186" s="114"/>
      <c r="C1186" s="113"/>
      <c r="D1186" s="113"/>
      <c r="E1186" s="113"/>
      <c r="F1186" s="113"/>
      <c r="G1186" s="134"/>
    </row>
    <row r="1187" spans="1:7" x14ac:dyDescent="0.3">
      <c r="A1187" s="132">
        <f t="shared" ca="1" si="18"/>
        <v>0</v>
      </c>
      <c r="B1187" s="114"/>
      <c r="C1187" s="113"/>
      <c r="D1187" s="113"/>
      <c r="E1187" s="113"/>
      <c r="F1187" s="113"/>
      <c r="G1187" s="134"/>
    </row>
    <row r="1188" spans="1:7" x14ac:dyDescent="0.3">
      <c r="A1188" s="132">
        <f t="shared" ca="1" si="18"/>
        <v>0</v>
      </c>
      <c r="B1188" s="114"/>
      <c r="C1188" s="113"/>
      <c r="D1188" s="113"/>
      <c r="E1188" s="113"/>
      <c r="F1188" s="113"/>
      <c r="G1188" s="134"/>
    </row>
    <row r="1189" spans="1:7" x14ac:dyDescent="0.3">
      <c r="A1189" s="132">
        <f t="shared" ca="1" si="18"/>
        <v>0</v>
      </c>
      <c r="B1189" s="114"/>
      <c r="C1189" s="113"/>
      <c r="D1189" s="113"/>
      <c r="E1189" s="113"/>
      <c r="F1189" s="113"/>
      <c r="G1189" s="134"/>
    </row>
    <row r="1190" spans="1:7" x14ac:dyDescent="0.3">
      <c r="A1190" s="132">
        <f t="shared" ca="1" si="18"/>
        <v>0</v>
      </c>
      <c r="B1190" s="114"/>
      <c r="C1190" s="113"/>
      <c r="D1190" s="113"/>
      <c r="E1190" s="113"/>
      <c r="F1190" s="113"/>
      <c r="G1190" s="134"/>
    </row>
    <row r="1191" spans="1:7" x14ac:dyDescent="0.3">
      <c r="A1191" s="132">
        <f t="shared" ca="1" si="18"/>
        <v>0</v>
      </c>
      <c r="B1191" s="114"/>
      <c r="C1191" s="113"/>
      <c r="D1191" s="113"/>
      <c r="E1191" s="113"/>
      <c r="F1191" s="113"/>
      <c r="G1191" s="134"/>
    </row>
    <row r="1192" spans="1:7" x14ac:dyDescent="0.3">
      <c r="A1192" s="132">
        <f t="shared" ca="1" si="18"/>
        <v>0</v>
      </c>
      <c r="B1192" s="114"/>
      <c r="C1192" s="113"/>
      <c r="D1192" s="113"/>
      <c r="E1192" s="113"/>
      <c r="F1192" s="113"/>
      <c r="G1192" s="134"/>
    </row>
    <row r="1193" spans="1:7" x14ac:dyDescent="0.3">
      <c r="A1193" s="132">
        <f t="shared" ca="1" si="18"/>
        <v>0</v>
      </c>
      <c r="B1193" s="114"/>
      <c r="C1193" s="113"/>
      <c r="D1193" s="113"/>
      <c r="E1193" s="113"/>
      <c r="F1193" s="113"/>
      <c r="G1193" s="134"/>
    </row>
    <row r="1194" spans="1:7" x14ac:dyDescent="0.3">
      <c r="A1194" s="132">
        <f t="shared" ca="1" si="18"/>
        <v>0</v>
      </c>
      <c r="B1194" s="114"/>
      <c r="C1194" s="113"/>
      <c r="D1194" s="113"/>
      <c r="E1194" s="113"/>
      <c r="F1194" s="113"/>
      <c r="G1194" s="134"/>
    </row>
    <row r="1195" spans="1:7" x14ac:dyDescent="0.3">
      <c r="A1195" s="132">
        <f t="shared" ca="1" si="18"/>
        <v>0</v>
      </c>
      <c r="B1195" s="114"/>
      <c r="C1195" s="113"/>
      <c r="D1195" s="113"/>
      <c r="E1195" s="113"/>
      <c r="F1195" s="113"/>
      <c r="G1195" s="134"/>
    </row>
    <row r="1196" spans="1:7" x14ac:dyDescent="0.3">
      <c r="A1196" s="132">
        <f t="shared" ca="1" si="18"/>
        <v>0</v>
      </c>
      <c r="B1196" s="114"/>
      <c r="C1196" s="113"/>
      <c r="D1196" s="113"/>
      <c r="E1196" s="113"/>
      <c r="F1196" s="113"/>
      <c r="G1196" s="134"/>
    </row>
    <row r="1197" spans="1:7" x14ac:dyDescent="0.3">
      <c r="A1197" s="132">
        <f t="shared" ca="1" si="18"/>
        <v>0</v>
      </c>
      <c r="B1197" s="114"/>
      <c r="C1197" s="113"/>
      <c r="D1197" s="113"/>
      <c r="E1197" s="113"/>
      <c r="F1197" s="113"/>
      <c r="G1197" s="134"/>
    </row>
    <row r="1198" spans="1:7" x14ac:dyDescent="0.3">
      <c r="A1198" s="132">
        <f t="shared" ca="1" si="18"/>
        <v>0</v>
      </c>
      <c r="B1198" s="114"/>
      <c r="C1198" s="113"/>
      <c r="D1198" s="113"/>
      <c r="E1198" s="113"/>
      <c r="F1198" s="113"/>
      <c r="G1198" s="134"/>
    </row>
    <row r="1199" spans="1:7" x14ac:dyDescent="0.3">
      <c r="A1199" s="132">
        <f t="shared" ca="1" si="18"/>
        <v>0</v>
      </c>
      <c r="B1199" s="114"/>
      <c r="C1199" s="113"/>
      <c r="D1199" s="113"/>
      <c r="E1199" s="113"/>
      <c r="F1199" s="113"/>
      <c r="G1199" s="134"/>
    </row>
    <row r="1200" spans="1:7" x14ac:dyDescent="0.3">
      <c r="A1200" s="132">
        <f t="shared" ca="1" si="18"/>
        <v>0</v>
      </c>
      <c r="B1200" s="114"/>
      <c r="C1200" s="113"/>
      <c r="D1200" s="113"/>
      <c r="E1200" s="113"/>
      <c r="F1200" s="113"/>
      <c r="G1200" s="134"/>
    </row>
    <row r="1201" spans="1:7" x14ac:dyDescent="0.3">
      <c r="A1201" s="132">
        <f t="shared" ca="1" si="18"/>
        <v>0</v>
      </c>
      <c r="B1201" s="114"/>
      <c r="C1201" s="113"/>
      <c r="D1201" s="113"/>
      <c r="E1201" s="113"/>
      <c r="F1201" s="113"/>
      <c r="G1201" s="134"/>
    </row>
    <row r="1202" spans="1:7" x14ac:dyDescent="0.3">
      <c r="A1202" s="132">
        <f t="shared" ca="1" si="18"/>
        <v>0</v>
      </c>
      <c r="B1202" s="114"/>
      <c r="C1202" s="113"/>
      <c r="D1202" s="113"/>
      <c r="E1202" s="113"/>
      <c r="F1202" s="113"/>
      <c r="G1202" s="134"/>
    </row>
    <row r="1203" spans="1:7" x14ac:dyDescent="0.3">
      <c r="A1203" s="132">
        <f t="shared" ca="1" si="18"/>
        <v>0</v>
      </c>
      <c r="B1203" s="114"/>
      <c r="C1203" s="113"/>
      <c r="D1203" s="113"/>
      <c r="E1203" s="113"/>
      <c r="F1203" s="113"/>
      <c r="G1203" s="134"/>
    </row>
    <row r="1204" spans="1:7" x14ac:dyDescent="0.3">
      <c r="A1204" s="132">
        <f t="shared" ca="1" si="18"/>
        <v>0</v>
      </c>
      <c r="B1204" s="114"/>
      <c r="C1204" s="113"/>
      <c r="D1204" s="113"/>
      <c r="E1204" s="113"/>
      <c r="F1204" s="113"/>
      <c r="G1204" s="134"/>
    </row>
    <row r="1205" spans="1:7" x14ac:dyDescent="0.3">
      <c r="A1205" s="132">
        <f t="shared" ca="1" si="18"/>
        <v>0</v>
      </c>
      <c r="B1205" s="114"/>
      <c r="C1205" s="113"/>
      <c r="D1205" s="113"/>
      <c r="E1205" s="113"/>
      <c r="F1205" s="113"/>
      <c r="G1205" s="134"/>
    </row>
    <row r="1206" spans="1:7" x14ac:dyDescent="0.3">
      <c r="A1206" s="132">
        <f t="shared" ca="1" si="18"/>
        <v>0</v>
      </c>
      <c r="B1206" s="114"/>
      <c r="C1206" s="113"/>
      <c r="D1206" s="113"/>
      <c r="E1206" s="113"/>
      <c r="F1206" s="113"/>
      <c r="G1206" s="134"/>
    </row>
    <row r="1207" spans="1:7" x14ac:dyDescent="0.3">
      <c r="A1207" s="132">
        <f t="shared" ca="1" si="18"/>
        <v>0</v>
      </c>
      <c r="B1207" s="114"/>
      <c r="C1207" s="113"/>
      <c r="D1207" s="113"/>
      <c r="E1207" s="113"/>
      <c r="F1207" s="113"/>
      <c r="G1207" s="134"/>
    </row>
    <row r="1208" spans="1:7" x14ac:dyDescent="0.3">
      <c r="A1208" s="132">
        <f t="shared" ca="1" si="18"/>
        <v>0</v>
      </c>
      <c r="B1208" s="114"/>
      <c r="C1208" s="113"/>
      <c r="D1208" s="113"/>
      <c r="E1208" s="113"/>
      <c r="F1208" s="113"/>
      <c r="G1208" s="134"/>
    </row>
    <row r="1209" spans="1:7" x14ac:dyDescent="0.3">
      <c r="A1209" s="132">
        <f t="shared" ca="1" si="18"/>
        <v>0</v>
      </c>
      <c r="B1209" s="114"/>
      <c r="C1209" s="113"/>
      <c r="D1209" s="113"/>
      <c r="E1209" s="113"/>
      <c r="F1209" s="113"/>
      <c r="G1209" s="134"/>
    </row>
    <row r="1210" spans="1:7" x14ac:dyDescent="0.3">
      <c r="A1210" s="132">
        <f t="shared" ca="1" si="18"/>
        <v>0</v>
      </c>
      <c r="B1210" s="114"/>
      <c r="C1210" s="113"/>
      <c r="D1210" s="113"/>
      <c r="E1210" s="113"/>
      <c r="F1210" s="113"/>
      <c r="G1210" s="134"/>
    </row>
    <row r="1211" spans="1:7" x14ac:dyDescent="0.3">
      <c r="A1211" s="132">
        <f t="shared" ca="1" si="18"/>
        <v>0</v>
      </c>
      <c r="B1211" s="114"/>
      <c r="C1211" s="113"/>
      <c r="D1211" s="113"/>
      <c r="E1211" s="113"/>
      <c r="F1211" s="113"/>
      <c r="G1211" s="134"/>
    </row>
    <row r="1212" spans="1:7" x14ac:dyDescent="0.3">
      <c r="A1212" s="132">
        <f t="shared" ca="1" si="18"/>
        <v>0</v>
      </c>
      <c r="B1212" s="114"/>
      <c r="C1212" s="113"/>
      <c r="D1212" s="113"/>
      <c r="E1212" s="113"/>
      <c r="F1212" s="113"/>
      <c r="G1212" s="134"/>
    </row>
    <row r="1213" spans="1:7" x14ac:dyDescent="0.3">
      <c r="A1213" s="132">
        <f t="shared" ca="1" si="18"/>
        <v>0</v>
      </c>
      <c r="B1213" s="114"/>
      <c r="C1213" s="113"/>
      <c r="D1213" s="113"/>
      <c r="E1213" s="113"/>
      <c r="F1213" s="113"/>
      <c r="G1213" s="134"/>
    </row>
    <row r="1214" spans="1:7" x14ac:dyDescent="0.3">
      <c r="A1214" s="132">
        <f t="shared" ca="1" si="18"/>
        <v>0</v>
      </c>
      <c r="B1214" s="114"/>
      <c r="C1214" s="113"/>
      <c r="D1214" s="113"/>
      <c r="E1214" s="113"/>
      <c r="F1214" s="113"/>
      <c r="G1214" s="134"/>
    </row>
    <row r="1215" spans="1:7" x14ac:dyDescent="0.3">
      <c r="A1215" s="132">
        <f t="shared" ca="1" si="18"/>
        <v>0</v>
      </c>
      <c r="B1215" s="114"/>
      <c r="C1215" s="113"/>
      <c r="D1215" s="113"/>
      <c r="E1215" s="113"/>
      <c r="F1215" s="113"/>
      <c r="G1215" s="134"/>
    </row>
    <row r="1216" spans="1:7" x14ac:dyDescent="0.3">
      <c r="A1216" s="132">
        <f t="shared" ca="1" si="18"/>
        <v>0</v>
      </c>
      <c r="B1216" s="114"/>
      <c r="C1216" s="113"/>
      <c r="D1216" s="113"/>
      <c r="E1216" s="113"/>
      <c r="F1216" s="113"/>
      <c r="G1216" s="134"/>
    </row>
    <row r="1217" spans="1:7" x14ac:dyDescent="0.3">
      <c r="A1217" s="132">
        <f t="shared" ca="1" si="18"/>
        <v>0</v>
      </c>
      <c r="B1217" s="114"/>
      <c r="C1217" s="113"/>
      <c r="D1217" s="113"/>
      <c r="E1217" s="113"/>
      <c r="F1217" s="113"/>
      <c r="G1217" s="134"/>
    </row>
    <row r="1218" spans="1:7" x14ac:dyDescent="0.3">
      <c r="A1218" s="132">
        <f t="shared" ca="1" si="18"/>
        <v>0</v>
      </c>
      <c r="B1218" s="114"/>
      <c r="C1218" s="113"/>
      <c r="D1218" s="113"/>
      <c r="E1218" s="113"/>
      <c r="F1218" s="113"/>
      <c r="G1218" s="134"/>
    </row>
    <row r="1219" spans="1:7" x14ac:dyDescent="0.3">
      <c r="A1219" s="132">
        <f t="shared" ca="1" si="18"/>
        <v>0</v>
      </c>
      <c r="B1219" s="114"/>
      <c r="C1219" s="113"/>
      <c r="D1219" s="113"/>
      <c r="E1219" s="113"/>
      <c r="F1219" s="113"/>
      <c r="G1219" s="134"/>
    </row>
    <row r="1220" spans="1:7" x14ac:dyDescent="0.3">
      <c r="A1220" s="132">
        <f t="shared" ca="1" si="18"/>
        <v>0</v>
      </c>
      <c r="B1220" s="114"/>
      <c r="C1220" s="113"/>
      <c r="D1220" s="113"/>
      <c r="E1220" s="113"/>
      <c r="F1220" s="113"/>
      <c r="G1220" s="134"/>
    </row>
    <row r="1221" spans="1:7" x14ac:dyDescent="0.3">
      <c r="A1221" s="132">
        <f t="shared" ca="1" si="18"/>
        <v>0</v>
      </c>
      <c r="B1221" s="114"/>
      <c r="C1221" s="113"/>
      <c r="D1221" s="113"/>
      <c r="E1221" s="113"/>
      <c r="F1221" s="113"/>
      <c r="G1221" s="134"/>
    </row>
    <row r="1222" spans="1:7" x14ac:dyDescent="0.3">
      <c r="A1222" s="132">
        <f t="shared" ca="1" si="18"/>
        <v>0</v>
      </c>
      <c r="B1222" s="114"/>
      <c r="C1222" s="113"/>
      <c r="D1222" s="113"/>
      <c r="E1222" s="113"/>
      <c r="F1222" s="113"/>
      <c r="G1222" s="134"/>
    </row>
    <row r="1223" spans="1:7" x14ac:dyDescent="0.3">
      <c r="A1223" s="132">
        <f t="shared" ca="1" si="18"/>
        <v>0</v>
      </c>
      <c r="B1223" s="114"/>
      <c r="C1223" s="113"/>
      <c r="D1223" s="113"/>
      <c r="E1223" s="113"/>
      <c r="F1223" s="113"/>
      <c r="G1223" s="134"/>
    </row>
    <row r="1224" spans="1:7" x14ac:dyDescent="0.3">
      <c r="A1224" s="132">
        <f t="shared" ref="A1224:A1287" ca="1" si="19">OFFSET($C1224,0,$Z$5-1)</f>
        <v>0</v>
      </c>
      <c r="B1224" s="114"/>
      <c r="C1224" s="113"/>
      <c r="D1224" s="113"/>
      <c r="E1224" s="113"/>
      <c r="F1224" s="113"/>
      <c r="G1224" s="134"/>
    </row>
    <row r="1225" spans="1:7" x14ac:dyDescent="0.3">
      <c r="A1225" s="132">
        <f t="shared" ca="1" si="19"/>
        <v>0</v>
      </c>
      <c r="B1225" s="114"/>
      <c r="C1225" s="113"/>
      <c r="D1225" s="113"/>
      <c r="E1225" s="113"/>
      <c r="F1225" s="113"/>
      <c r="G1225" s="134"/>
    </row>
    <row r="1226" spans="1:7" x14ac:dyDescent="0.3">
      <c r="A1226" s="132">
        <f t="shared" ca="1" si="19"/>
        <v>0</v>
      </c>
      <c r="B1226" s="114"/>
      <c r="C1226" s="113"/>
      <c r="D1226" s="113"/>
      <c r="E1226" s="113"/>
      <c r="F1226" s="113"/>
      <c r="G1226" s="134"/>
    </row>
    <row r="1227" spans="1:7" x14ac:dyDescent="0.3">
      <c r="A1227" s="132">
        <f t="shared" ca="1" si="19"/>
        <v>0</v>
      </c>
      <c r="B1227" s="114"/>
      <c r="C1227" s="113"/>
      <c r="D1227" s="113"/>
      <c r="E1227" s="113"/>
      <c r="F1227" s="113"/>
      <c r="G1227" s="134"/>
    </row>
    <row r="1228" spans="1:7" x14ac:dyDescent="0.3">
      <c r="A1228" s="132">
        <f t="shared" ca="1" si="19"/>
        <v>0</v>
      </c>
      <c r="B1228" s="114"/>
      <c r="C1228" s="113"/>
      <c r="D1228" s="113"/>
      <c r="E1228" s="113"/>
      <c r="F1228" s="113"/>
      <c r="G1228" s="134"/>
    </row>
    <row r="1229" spans="1:7" x14ac:dyDescent="0.3">
      <c r="A1229" s="132">
        <f t="shared" ca="1" si="19"/>
        <v>0</v>
      </c>
      <c r="B1229" s="114"/>
      <c r="C1229" s="113"/>
      <c r="D1229" s="113"/>
      <c r="E1229" s="113"/>
      <c r="F1229" s="113"/>
      <c r="G1229" s="134"/>
    </row>
    <row r="1230" spans="1:7" x14ac:dyDescent="0.3">
      <c r="A1230" s="132">
        <f t="shared" ca="1" si="19"/>
        <v>0</v>
      </c>
      <c r="B1230" s="114"/>
      <c r="C1230" s="113"/>
      <c r="D1230" s="113"/>
      <c r="E1230" s="113"/>
      <c r="F1230" s="113"/>
      <c r="G1230" s="134"/>
    </row>
    <row r="1231" spans="1:7" x14ac:dyDescent="0.3">
      <c r="A1231" s="132">
        <f t="shared" ca="1" si="19"/>
        <v>0</v>
      </c>
      <c r="B1231" s="114"/>
      <c r="C1231" s="113"/>
      <c r="D1231" s="113"/>
      <c r="E1231" s="113"/>
      <c r="F1231" s="113"/>
      <c r="G1231" s="134"/>
    </row>
    <row r="1232" spans="1:7" x14ac:dyDescent="0.3">
      <c r="A1232" s="132">
        <f t="shared" ca="1" si="19"/>
        <v>0</v>
      </c>
      <c r="B1232" s="114"/>
      <c r="C1232" s="113"/>
      <c r="D1232" s="113"/>
      <c r="E1232" s="113"/>
      <c r="F1232" s="113"/>
      <c r="G1232" s="134"/>
    </row>
    <row r="1233" spans="1:7" x14ac:dyDescent="0.3">
      <c r="A1233" s="132">
        <f t="shared" ca="1" si="19"/>
        <v>0</v>
      </c>
      <c r="B1233" s="114"/>
      <c r="C1233" s="113"/>
      <c r="D1233" s="113"/>
      <c r="E1233" s="113"/>
      <c r="F1233" s="113"/>
      <c r="G1233" s="134"/>
    </row>
    <row r="1234" spans="1:7" x14ac:dyDescent="0.3">
      <c r="A1234" s="132">
        <f t="shared" ca="1" si="19"/>
        <v>0</v>
      </c>
      <c r="B1234" s="114"/>
      <c r="C1234" s="113"/>
      <c r="D1234" s="113"/>
      <c r="E1234" s="113"/>
      <c r="F1234" s="113"/>
      <c r="G1234" s="134"/>
    </row>
    <row r="1235" spans="1:7" x14ac:dyDescent="0.3">
      <c r="A1235" s="132">
        <f t="shared" ca="1" si="19"/>
        <v>0</v>
      </c>
      <c r="B1235" s="114"/>
      <c r="C1235" s="113"/>
      <c r="D1235" s="113"/>
      <c r="E1235" s="113"/>
      <c r="F1235" s="113"/>
      <c r="G1235" s="134"/>
    </row>
    <row r="1236" spans="1:7" x14ac:dyDescent="0.3">
      <c r="A1236" s="132">
        <f t="shared" ca="1" si="19"/>
        <v>0</v>
      </c>
      <c r="B1236" s="114"/>
      <c r="C1236" s="113"/>
      <c r="D1236" s="113"/>
      <c r="E1236" s="113"/>
      <c r="F1236" s="113"/>
      <c r="G1236" s="134"/>
    </row>
    <row r="1237" spans="1:7" x14ac:dyDescent="0.3">
      <c r="A1237" s="132">
        <f t="shared" ca="1" si="19"/>
        <v>0</v>
      </c>
      <c r="B1237" s="114"/>
      <c r="C1237" s="113"/>
      <c r="D1237" s="113"/>
      <c r="E1237" s="113"/>
      <c r="F1237" s="113"/>
      <c r="G1237" s="134"/>
    </row>
    <row r="1238" spans="1:7" x14ac:dyDescent="0.3">
      <c r="A1238" s="132">
        <f t="shared" ca="1" si="19"/>
        <v>0</v>
      </c>
      <c r="B1238" s="114"/>
      <c r="C1238" s="113"/>
      <c r="D1238" s="113"/>
      <c r="E1238" s="113"/>
      <c r="F1238" s="113"/>
      <c r="G1238" s="134"/>
    </row>
    <row r="1239" spans="1:7" x14ac:dyDescent="0.3">
      <c r="A1239" s="132">
        <f t="shared" ca="1" si="19"/>
        <v>0</v>
      </c>
      <c r="B1239" s="114"/>
      <c r="C1239" s="113"/>
      <c r="D1239" s="113"/>
      <c r="E1239" s="113"/>
      <c r="F1239" s="113"/>
      <c r="G1239" s="134"/>
    </row>
    <row r="1240" spans="1:7" x14ac:dyDescent="0.3">
      <c r="A1240" s="132">
        <f t="shared" ca="1" si="19"/>
        <v>0</v>
      </c>
      <c r="B1240" s="114"/>
      <c r="C1240" s="113"/>
      <c r="D1240" s="113"/>
      <c r="E1240" s="113"/>
      <c r="F1240" s="113"/>
      <c r="G1240" s="134"/>
    </row>
    <row r="1241" spans="1:7" x14ac:dyDescent="0.3">
      <c r="A1241" s="132">
        <f t="shared" ca="1" si="19"/>
        <v>0</v>
      </c>
      <c r="B1241" s="114"/>
      <c r="C1241" s="113"/>
      <c r="D1241" s="113"/>
      <c r="E1241" s="113"/>
      <c r="F1241" s="113"/>
      <c r="G1241" s="134"/>
    </row>
    <row r="1242" spans="1:7" x14ac:dyDescent="0.3">
      <c r="A1242" s="132">
        <f t="shared" ca="1" si="19"/>
        <v>0</v>
      </c>
      <c r="B1242" s="114"/>
      <c r="C1242" s="113"/>
      <c r="D1242" s="113"/>
      <c r="E1242" s="113"/>
      <c r="F1242" s="113"/>
      <c r="G1242" s="134"/>
    </row>
    <row r="1243" spans="1:7" x14ac:dyDescent="0.3">
      <c r="A1243" s="132">
        <f t="shared" ca="1" si="19"/>
        <v>0</v>
      </c>
      <c r="B1243" s="114"/>
      <c r="C1243" s="113"/>
      <c r="D1243" s="113"/>
      <c r="E1243" s="113"/>
      <c r="F1243" s="113"/>
      <c r="G1243" s="134"/>
    </row>
    <row r="1244" spans="1:7" x14ac:dyDescent="0.3">
      <c r="A1244" s="132">
        <f t="shared" ca="1" si="19"/>
        <v>0</v>
      </c>
      <c r="B1244" s="114"/>
      <c r="C1244" s="113"/>
      <c r="D1244" s="113"/>
      <c r="E1244" s="113"/>
      <c r="F1244" s="113"/>
      <c r="G1244" s="134"/>
    </row>
    <row r="1245" spans="1:7" x14ac:dyDescent="0.3">
      <c r="A1245" s="132">
        <f t="shared" ca="1" si="19"/>
        <v>0</v>
      </c>
      <c r="B1245" s="114"/>
      <c r="C1245" s="113"/>
      <c r="D1245" s="113"/>
      <c r="E1245" s="113"/>
      <c r="F1245" s="113"/>
      <c r="G1245" s="134"/>
    </row>
    <row r="1246" spans="1:7" x14ac:dyDescent="0.3">
      <c r="A1246" s="132">
        <f t="shared" ca="1" si="19"/>
        <v>0</v>
      </c>
      <c r="B1246" s="114"/>
      <c r="C1246" s="113"/>
      <c r="D1246" s="113"/>
      <c r="E1246" s="113"/>
      <c r="F1246" s="113"/>
      <c r="G1246" s="134"/>
    </row>
    <row r="1247" spans="1:7" x14ac:dyDescent="0.3">
      <c r="A1247" s="132">
        <f t="shared" ca="1" si="19"/>
        <v>0</v>
      </c>
      <c r="B1247" s="114"/>
      <c r="C1247" s="113"/>
      <c r="D1247" s="113"/>
      <c r="E1247" s="113"/>
      <c r="F1247" s="113"/>
      <c r="G1247" s="134"/>
    </row>
    <row r="1248" spans="1:7" x14ac:dyDescent="0.3">
      <c r="A1248" s="132">
        <f t="shared" ca="1" si="19"/>
        <v>0</v>
      </c>
      <c r="B1248" s="114"/>
      <c r="C1248" s="113"/>
      <c r="D1248" s="113"/>
      <c r="E1248" s="113"/>
      <c r="F1248" s="113"/>
      <c r="G1248" s="134"/>
    </row>
    <row r="1249" spans="1:7" x14ac:dyDescent="0.3">
      <c r="A1249" s="132">
        <f t="shared" ca="1" si="19"/>
        <v>0</v>
      </c>
      <c r="B1249" s="114"/>
      <c r="C1249" s="113"/>
      <c r="D1249" s="113"/>
      <c r="E1249" s="113"/>
      <c r="F1249" s="113"/>
      <c r="G1249" s="134"/>
    </row>
    <row r="1250" spans="1:7" x14ac:dyDescent="0.3">
      <c r="A1250" s="132">
        <f t="shared" ca="1" si="19"/>
        <v>0</v>
      </c>
      <c r="B1250" s="114"/>
      <c r="C1250" s="113"/>
      <c r="D1250" s="113"/>
      <c r="E1250" s="113"/>
      <c r="F1250" s="113"/>
      <c r="G1250" s="134"/>
    </row>
    <row r="1251" spans="1:7" x14ac:dyDescent="0.3">
      <c r="A1251" s="132">
        <f t="shared" ca="1" si="19"/>
        <v>0</v>
      </c>
      <c r="B1251" s="114"/>
      <c r="C1251" s="113"/>
      <c r="D1251" s="113"/>
      <c r="E1251" s="113"/>
      <c r="F1251" s="113"/>
      <c r="G1251" s="134"/>
    </row>
    <row r="1252" spans="1:7" x14ac:dyDescent="0.3">
      <c r="A1252" s="132">
        <f t="shared" ca="1" si="19"/>
        <v>0</v>
      </c>
      <c r="B1252" s="114"/>
      <c r="C1252" s="113"/>
      <c r="D1252" s="113"/>
      <c r="E1252" s="113"/>
      <c r="F1252" s="113"/>
      <c r="G1252" s="134"/>
    </row>
    <row r="1253" spans="1:7" x14ac:dyDescent="0.3">
      <c r="A1253" s="132">
        <f t="shared" ca="1" si="19"/>
        <v>0</v>
      </c>
      <c r="B1253" s="114"/>
      <c r="C1253" s="113"/>
      <c r="D1253" s="113"/>
      <c r="E1253" s="113"/>
      <c r="F1253" s="113"/>
      <c r="G1253" s="134"/>
    </row>
    <row r="1254" spans="1:7" x14ac:dyDescent="0.3">
      <c r="A1254" s="132">
        <f t="shared" ca="1" si="19"/>
        <v>0</v>
      </c>
      <c r="B1254" s="114"/>
      <c r="C1254" s="113"/>
      <c r="D1254" s="113"/>
      <c r="E1254" s="113"/>
      <c r="F1254" s="113"/>
      <c r="G1254" s="134"/>
    </row>
    <row r="1255" spans="1:7" x14ac:dyDescent="0.3">
      <c r="A1255" s="132">
        <f t="shared" ca="1" si="19"/>
        <v>0</v>
      </c>
      <c r="B1255" s="114"/>
      <c r="C1255" s="113"/>
      <c r="D1255" s="113"/>
      <c r="E1255" s="113"/>
      <c r="F1255" s="113"/>
      <c r="G1255" s="134"/>
    </row>
    <row r="1256" spans="1:7" x14ac:dyDescent="0.3">
      <c r="A1256" s="132">
        <f t="shared" ca="1" si="19"/>
        <v>0</v>
      </c>
      <c r="B1256" s="114"/>
      <c r="C1256" s="113"/>
      <c r="D1256" s="113"/>
      <c r="E1256" s="113"/>
      <c r="F1256" s="113"/>
      <c r="G1256" s="134"/>
    </row>
    <row r="1257" spans="1:7" x14ac:dyDescent="0.3">
      <c r="A1257" s="132">
        <f t="shared" ca="1" si="19"/>
        <v>0</v>
      </c>
      <c r="B1257" s="114"/>
      <c r="C1257" s="113"/>
      <c r="D1257" s="113"/>
      <c r="E1257" s="113"/>
      <c r="F1257" s="113"/>
      <c r="G1257" s="134"/>
    </row>
    <row r="1258" spans="1:7" x14ac:dyDescent="0.3">
      <c r="A1258" s="132">
        <f t="shared" ca="1" si="19"/>
        <v>0</v>
      </c>
      <c r="B1258" s="114"/>
      <c r="C1258" s="113"/>
      <c r="D1258" s="113"/>
      <c r="E1258" s="113"/>
      <c r="F1258" s="113"/>
      <c r="G1258" s="134"/>
    </row>
    <row r="1259" spans="1:7" x14ac:dyDescent="0.3">
      <c r="A1259" s="132">
        <f t="shared" ca="1" si="19"/>
        <v>0</v>
      </c>
      <c r="B1259" s="114"/>
      <c r="C1259" s="113"/>
      <c r="D1259" s="113"/>
      <c r="E1259" s="113"/>
      <c r="F1259" s="113"/>
      <c r="G1259" s="134"/>
    </row>
    <row r="1260" spans="1:7" x14ac:dyDescent="0.3">
      <c r="A1260" s="132">
        <f t="shared" ca="1" si="19"/>
        <v>0</v>
      </c>
      <c r="B1260" s="114"/>
      <c r="C1260" s="113"/>
      <c r="D1260" s="113"/>
      <c r="E1260" s="113"/>
      <c r="F1260" s="113"/>
      <c r="G1260" s="134"/>
    </row>
    <row r="1261" spans="1:7" x14ac:dyDescent="0.3">
      <c r="A1261" s="132">
        <f t="shared" ca="1" si="19"/>
        <v>0</v>
      </c>
      <c r="B1261" s="114"/>
      <c r="C1261" s="113"/>
      <c r="D1261" s="113"/>
      <c r="E1261" s="113"/>
      <c r="F1261" s="113"/>
      <c r="G1261" s="134"/>
    </row>
    <row r="1262" spans="1:7" x14ac:dyDescent="0.3">
      <c r="A1262" s="132">
        <f t="shared" ca="1" si="19"/>
        <v>0</v>
      </c>
      <c r="B1262" s="114"/>
      <c r="C1262" s="113"/>
      <c r="D1262" s="113"/>
      <c r="E1262" s="113"/>
      <c r="F1262" s="113"/>
      <c r="G1262" s="134"/>
    </row>
    <row r="1263" spans="1:7" x14ac:dyDescent="0.3">
      <c r="A1263" s="132">
        <f t="shared" ca="1" si="19"/>
        <v>0</v>
      </c>
      <c r="B1263" s="114"/>
      <c r="C1263" s="113"/>
      <c r="D1263" s="113"/>
      <c r="E1263" s="113"/>
      <c r="F1263" s="113"/>
      <c r="G1263" s="134"/>
    </row>
    <row r="1264" spans="1:7" x14ac:dyDescent="0.3">
      <c r="A1264" s="132">
        <f t="shared" ca="1" si="19"/>
        <v>0</v>
      </c>
      <c r="B1264" s="114"/>
      <c r="C1264" s="113"/>
      <c r="D1264" s="113"/>
      <c r="E1264" s="113"/>
      <c r="F1264" s="113"/>
      <c r="G1264" s="134"/>
    </row>
    <row r="1265" spans="1:7" x14ac:dyDescent="0.3">
      <c r="A1265" s="132">
        <f t="shared" ca="1" si="19"/>
        <v>0</v>
      </c>
      <c r="B1265" s="114"/>
      <c r="C1265" s="113"/>
      <c r="D1265" s="113"/>
      <c r="E1265" s="113"/>
      <c r="F1265" s="113"/>
      <c r="G1265" s="134"/>
    </row>
    <row r="1266" spans="1:7" x14ac:dyDescent="0.3">
      <c r="A1266" s="132">
        <f t="shared" ca="1" si="19"/>
        <v>0</v>
      </c>
      <c r="B1266" s="114"/>
      <c r="C1266" s="113"/>
      <c r="D1266" s="113"/>
      <c r="E1266" s="113"/>
      <c r="F1266" s="113"/>
      <c r="G1266" s="134"/>
    </row>
    <row r="1267" spans="1:7" x14ac:dyDescent="0.3">
      <c r="A1267" s="132">
        <f t="shared" ca="1" si="19"/>
        <v>0</v>
      </c>
      <c r="B1267" s="114"/>
      <c r="C1267" s="113"/>
      <c r="D1267" s="113"/>
      <c r="E1267" s="113"/>
      <c r="F1267" s="113"/>
      <c r="G1267" s="134"/>
    </row>
    <row r="1268" spans="1:7" x14ac:dyDescent="0.3">
      <c r="A1268" s="132">
        <f t="shared" ca="1" si="19"/>
        <v>0</v>
      </c>
      <c r="B1268" s="114"/>
      <c r="C1268" s="113"/>
      <c r="D1268" s="113"/>
      <c r="E1268" s="113"/>
      <c r="F1268" s="113"/>
      <c r="G1268" s="134"/>
    </row>
    <row r="1269" spans="1:7" x14ac:dyDescent="0.3">
      <c r="A1269" s="132">
        <f t="shared" ca="1" si="19"/>
        <v>0</v>
      </c>
      <c r="B1269" s="114"/>
      <c r="C1269" s="113"/>
      <c r="D1269" s="113"/>
      <c r="E1269" s="113"/>
      <c r="F1269" s="113"/>
      <c r="G1269" s="134"/>
    </row>
    <row r="1270" spans="1:7" x14ac:dyDescent="0.3">
      <c r="A1270" s="132">
        <f t="shared" ca="1" si="19"/>
        <v>0</v>
      </c>
      <c r="B1270" s="114"/>
      <c r="C1270" s="113"/>
      <c r="D1270" s="113"/>
      <c r="E1270" s="113"/>
      <c r="F1270" s="113"/>
      <c r="G1270" s="134"/>
    </row>
    <row r="1271" spans="1:7" x14ac:dyDescent="0.3">
      <c r="A1271" s="132">
        <f t="shared" ca="1" si="19"/>
        <v>0</v>
      </c>
      <c r="B1271" s="114"/>
      <c r="C1271" s="113"/>
      <c r="D1271" s="113"/>
      <c r="E1271" s="113"/>
      <c r="F1271" s="113"/>
      <c r="G1271" s="134"/>
    </row>
    <row r="1272" spans="1:7" x14ac:dyDescent="0.3">
      <c r="A1272" s="132">
        <f t="shared" ca="1" si="19"/>
        <v>0</v>
      </c>
      <c r="B1272" s="114"/>
      <c r="C1272" s="113"/>
      <c r="D1272" s="113"/>
      <c r="E1272" s="113"/>
      <c r="F1272" s="113"/>
      <c r="G1272" s="134"/>
    </row>
    <row r="1273" spans="1:7" x14ac:dyDescent="0.3">
      <c r="A1273" s="132">
        <f t="shared" ca="1" si="19"/>
        <v>0</v>
      </c>
      <c r="B1273" s="114"/>
      <c r="C1273" s="113"/>
      <c r="D1273" s="113"/>
      <c r="E1273" s="113"/>
      <c r="F1273" s="113"/>
      <c r="G1273" s="134"/>
    </row>
    <row r="1274" spans="1:7" x14ac:dyDescent="0.3">
      <c r="A1274" s="132">
        <f t="shared" ca="1" si="19"/>
        <v>0</v>
      </c>
      <c r="B1274" s="114"/>
      <c r="C1274" s="113"/>
      <c r="D1274" s="113"/>
      <c r="E1274" s="113"/>
      <c r="F1274" s="113"/>
      <c r="G1274" s="134"/>
    </row>
    <row r="1275" spans="1:7" x14ac:dyDescent="0.3">
      <c r="A1275" s="132">
        <f t="shared" ca="1" si="19"/>
        <v>0</v>
      </c>
      <c r="B1275" s="114"/>
      <c r="C1275" s="113"/>
      <c r="D1275" s="113"/>
      <c r="E1275" s="113"/>
      <c r="F1275" s="113"/>
      <c r="G1275" s="134"/>
    </row>
    <row r="1276" spans="1:7" x14ac:dyDescent="0.3">
      <c r="A1276" s="132">
        <f t="shared" ca="1" si="19"/>
        <v>0</v>
      </c>
      <c r="B1276" s="114"/>
      <c r="C1276" s="113"/>
      <c r="D1276" s="113"/>
      <c r="E1276" s="113"/>
      <c r="F1276" s="113"/>
      <c r="G1276" s="134"/>
    </row>
    <row r="1277" spans="1:7" x14ac:dyDescent="0.3">
      <c r="A1277" s="132">
        <f t="shared" ca="1" si="19"/>
        <v>0</v>
      </c>
      <c r="B1277" s="114"/>
      <c r="C1277" s="113"/>
      <c r="D1277" s="113"/>
      <c r="E1277" s="113"/>
      <c r="F1277" s="113"/>
      <c r="G1277" s="134"/>
    </row>
    <row r="1278" spans="1:7" x14ac:dyDescent="0.3">
      <c r="A1278" s="132">
        <f t="shared" ca="1" si="19"/>
        <v>0</v>
      </c>
      <c r="B1278" s="114"/>
      <c r="C1278" s="113"/>
      <c r="D1278" s="113"/>
      <c r="E1278" s="113"/>
      <c r="F1278" s="113"/>
      <c r="G1278" s="134"/>
    </row>
    <row r="1279" spans="1:7" x14ac:dyDescent="0.3">
      <c r="A1279" s="132">
        <f t="shared" ca="1" si="19"/>
        <v>0</v>
      </c>
      <c r="B1279" s="114"/>
      <c r="C1279" s="113"/>
      <c r="D1279" s="113"/>
      <c r="E1279" s="113"/>
      <c r="F1279" s="113"/>
      <c r="G1279" s="134"/>
    </row>
    <row r="1280" spans="1:7" x14ac:dyDescent="0.3">
      <c r="A1280" s="132">
        <f t="shared" ca="1" si="19"/>
        <v>0</v>
      </c>
      <c r="B1280" s="114"/>
      <c r="C1280" s="113"/>
      <c r="D1280" s="113"/>
      <c r="E1280" s="113"/>
      <c r="F1280" s="113"/>
      <c r="G1280" s="134"/>
    </row>
    <row r="1281" spans="1:7" x14ac:dyDescent="0.3">
      <c r="A1281" s="132">
        <f t="shared" ca="1" si="19"/>
        <v>0</v>
      </c>
      <c r="B1281" s="114"/>
      <c r="C1281" s="113"/>
      <c r="D1281" s="113"/>
      <c r="E1281" s="113"/>
      <c r="F1281" s="113"/>
      <c r="G1281" s="134"/>
    </row>
    <row r="1282" spans="1:7" x14ac:dyDescent="0.3">
      <c r="A1282" s="132">
        <f t="shared" ca="1" si="19"/>
        <v>0</v>
      </c>
      <c r="B1282" s="114"/>
      <c r="C1282" s="113"/>
      <c r="D1282" s="113"/>
      <c r="E1282" s="113"/>
      <c r="F1282" s="113"/>
      <c r="G1282" s="134"/>
    </row>
    <row r="1283" spans="1:7" x14ac:dyDescent="0.3">
      <c r="A1283" s="132">
        <f t="shared" ca="1" si="19"/>
        <v>0</v>
      </c>
      <c r="B1283" s="114"/>
      <c r="C1283" s="113"/>
      <c r="D1283" s="113"/>
      <c r="E1283" s="113"/>
      <c r="F1283" s="113"/>
      <c r="G1283" s="134"/>
    </row>
    <row r="1284" spans="1:7" x14ac:dyDescent="0.3">
      <c r="A1284" s="132">
        <f t="shared" ca="1" si="19"/>
        <v>0</v>
      </c>
      <c r="B1284" s="114"/>
      <c r="C1284" s="113"/>
      <c r="D1284" s="113"/>
      <c r="E1284" s="113"/>
      <c r="F1284" s="113"/>
      <c r="G1284" s="134"/>
    </row>
    <row r="1285" spans="1:7" x14ac:dyDescent="0.3">
      <c r="A1285" s="132">
        <f t="shared" ca="1" si="19"/>
        <v>0</v>
      </c>
      <c r="B1285" s="114"/>
      <c r="C1285" s="113"/>
      <c r="D1285" s="113"/>
      <c r="E1285" s="113"/>
      <c r="F1285" s="113"/>
      <c r="G1285" s="134"/>
    </row>
    <row r="1286" spans="1:7" x14ac:dyDescent="0.3">
      <c r="A1286" s="132">
        <f t="shared" ca="1" si="19"/>
        <v>0</v>
      </c>
      <c r="B1286" s="114"/>
      <c r="C1286" s="113"/>
      <c r="D1286" s="113"/>
      <c r="E1286" s="113"/>
      <c r="F1286" s="113"/>
      <c r="G1286" s="134"/>
    </row>
    <row r="1287" spans="1:7" x14ac:dyDescent="0.3">
      <c r="A1287" s="132">
        <f t="shared" ca="1" si="19"/>
        <v>0</v>
      </c>
      <c r="B1287" s="114"/>
      <c r="C1287" s="113"/>
      <c r="D1287" s="113"/>
      <c r="E1287" s="113"/>
      <c r="F1287" s="113"/>
      <c r="G1287" s="134"/>
    </row>
    <row r="1288" spans="1:7" x14ac:dyDescent="0.3">
      <c r="A1288" s="132">
        <f t="shared" ref="A1288:A1351" ca="1" si="20">OFFSET($C1288,0,$Z$5-1)</f>
        <v>0</v>
      </c>
      <c r="B1288" s="114"/>
      <c r="C1288" s="113"/>
      <c r="D1288" s="113"/>
      <c r="E1288" s="113"/>
      <c r="F1288" s="113"/>
      <c r="G1288" s="134"/>
    </row>
    <row r="1289" spans="1:7" x14ac:dyDescent="0.3">
      <c r="A1289" s="132">
        <f t="shared" ca="1" si="20"/>
        <v>0</v>
      </c>
      <c r="B1289" s="114"/>
      <c r="C1289" s="113"/>
      <c r="D1289" s="113"/>
      <c r="E1289" s="113"/>
      <c r="F1289" s="113"/>
      <c r="G1289" s="134"/>
    </row>
    <row r="1290" spans="1:7" x14ac:dyDescent="0.3">
      <c r="A1290" s="132">
        <f t="shared" ca="1" si="20"/>
        <v>0</v>
      </c>
      <c r="B1290" s="114"/>
      <c r="C1290" s="113"/>
      <c r="D1290" s="113"/>
      <c r="E1290" s="113"/>
      <c r="F1290" s="113"/>
      <c r="G1290" s="134"/>
    </row>
    <row r="1291" spans="1:7" x14ac:dyDescent="0.3">
      <c r="A1291" s="132">
        <f t="shared" ca="1" si="20"/>
        <v>0</v>
      </c>
      <c r="B1291" s="114"/>
      <c r="C1291" s="113"/>
      <c r="D1291" s="113"/>
      <c r="E1291" s="113"/>
      <c r="F1291" s="113"/>
      <c r="G1291" s="134"/>
    </row>
    <row r="1292" spans="1:7" x14ac:dyDescent="0.3">
      <c r="A1292" s="132">
        <f t="shared" ca="1" si="20"/>
        <v>0</v>
      </c>
      <c r="B1292" s="114"/>
      <c r="C1292" s="113"/>
      <c r="D1292" s="113"/>
      <c r="E1292" s="113"/>
      <c r="F1292" s="113"/>
      <c r="G1292" s="134"/>
    </row>
    <row r="1293" spans="1:7" x14ac:dyDescent="0.3">
      <c r="A1293" s="132">
        <f t="shared" ca="1" si="20"/>
        <v>0</v>
      </c>
      <c r="B1293" s="114"/>
      <c r="C1293" s="113"/>
      <c r="D1293" s="113"/>
      <c r="E1293" s="113"/>
      <c r="F1293" s="113"/>
      <c r="G1293" s="134"/>
    </row>
    <row r="1294" spans="1:7" x14ac:dyDescent="0.3">
      <c r="A1294" s="132">
        <f t="shared" ca="1" si="20"/>
        <v>0</v>
      </c>
      <c r="B1294" s="114"/>
      <c r="C1294" s="113"/>
      <c r="D1294" s="113"/>
      <c r="E1294" s="113"/>
      <c r="F1294" s="113"/>
      <c r="G1294" s="134"/>
    </row>
    <row r="1295" spans="1:7" x14ac:dyDescent="0.3">
      <c r="A1295" s="132">
        <f t="shared" ca="1" si="20"/>
        <v>0</v>
      </c>
      <c r="B1295" s="114"/>
      <c r="C1295" s="113"/>
      <c r="D1295" s="113"/>
      <c r="E1295" s="113"/>
      <c r="F1295" s="113"/>
      <c r="G1295" s="134"/>
    </row>
    <row r="1296" spans="1:7" x14ac:dyDescent="0.3">
      <c r="A1296" s="132">
        <f t="shared" ca="1" si="20"/>
        <v>0</v>
      </c>
      <c r="B1296" s="114"/>
      <c r="C1296" s="113"/>
      <c r="D1296" s="113"/>
      <c r="E1296" s="113"/>
      <c r="F1296" s="113"/>
      <c r="G1296" s="134"/>
    </row>
    <row r="1297" spans="1:7" x14ac:dyDescent="0.3">
      <c r="A1297" s="132">
        <f t="shared" ca="1" si="20"/>
        <v>0</v>
      </c>
      <c r="B1297" s="114"/>
      <c r="C1297" s="113"/>
      <c r="D1297" s="113"/>
      <c r="E1297" s="113"/>
      <c r="F1297" s="113"/>
      <c r="G1297" s="134"/>
    </row>
    <row r="1298" spans="1:7" x14ac:dyDescent="0.3">
      <c r="A1298" s="132">
        <f t="shared" ca="1" si="20"/>
        <v>0</v>
      </c>
      <c r="B1298" s="114"/>
      <c r="C1298" s="113"/>
      <c r="D1298" s="113"/>
      <c r="E1298" s="113"/>
      <c r="F1298" s="113"/>
      <c r="G1298" s="134"/>
    </row>
    <row r="1299" spans="1:7" x14ac:dyDescent="0.3">
      <c r="A1299" s="132">
        <f t="shared" ca="1" si="20"/>
        <v>0</v>
      </c>
      <c r="B1299" s="114"/>
      <c r="C1299" s="113"/>
      <c r="D1299" s="113"/>
      <c r="E1299" s="113"/>
      <c r="F1299" s="113"/>
      <c r="G1299" s="134"/>
    </row>
    <row r="1300" spans="1:7" x14ac:dyDescent="0.3">
      <c r="A1300" s="132">
        <f t="shared" ca="1" si="20"/>
        <v>0</v>
      </c>
      <c r="B1300" s="114"/>
      <c r="C1300" s="113"/>
      <c r="D1300" s="113"/>
      <c r="E1300" s="113"/>
      <c r="F1300" s="113"/>
      <c r="G1300" s="134"/>
    </row>
    <row r="1301" spans="1:7" x14ac:dyDescent="0.3">
      <c r="A1301" s="132">
        <f t="shared" ca="1" si="20"/>
        <v>0</v>
      </c>
      <c r="B1301" s="114"/>
      <c r="C1301" s="113"/>
      <c r="D1301" s="113"/>
      <c r="E1301" s="113"/>
      <c r="F1301" s="113"/>
      <c r="G1301" s="134"/>
    </row>
    <row r="1302" spans="1:7" x14ac:dyDescent="0.3">
      <c r="A1302" s="132">
        <f t="shared" ca="1" si="20"/>
        <v>0</v>
      </c>
      <c r="B1302" s="114"/>
      <c r="C1302" s="113"/>
      <c r="D1302" s="113"/>
      <c r="E1302" s="113"/>
      <c r="F1302" s="113"/>
      <c r="G1302" s="134"/>
    </row>
    <row r="1303" spans="1:7" x14ac:dyDescent="0.3">
      <c r="A1303" s="132">
        <f t="shared" ca="1" si="20"/>
        <v>0</v>
      </c>
      <c r="B1303" s="114"/>
      <c r="C1303" s="113"/>
      <c r="D1303" s="113"/>
      <c r="E1303" s="113"/>
      <c r="F1303" s="113"/>
      <c r="G1303" s="134"/>
    </row>
    <row r="1304" spans="1:7" x14ac:dyDescent="0.3">
      <c r="A1304" s="132">
        <f t="shared" ca="1" si="20"/>
        <v>0</v>
      </c>
      <c r="B1304" s="114"/>
      <c r="C1304" s="113"/>
      <c r="D1304" s="113"/>
      <c r="E1304" s="113"/>
      <c r="F1304" s="113"/>
      <c r="G1304" s="134"/>
    </row>
    <row r="1305" spans="1:7" x14ac:dyDescent="0.3">
      <c r="A1305" s="132">
        <f t="shared" ca="1" si="20"/>
        <v>0</v>
      </c>
      <c r="B1305" s="114"/>
      <c r="C1305" s="113"/>
      <c r="D1305" s="113"/>
      <c r="E1305" s="113"/>
      <c r="F1305" s="113"/>
      <c r="G1305" s="134"/>
    </row>
    <row r="1306" spans="1:7" x14ac:dyDescent="0.3">
      <c r="A1306" s="132">
        <f t="shared" ca="1" si="20"/>
        <v>0</v>
      </c>
      <c r="B1306" s="114"/>
      <c r="C1306" s="113"/>
      <c r="D1306" s="113"/>
      <c r="E1306" s="113"/>
      <c r="F1306" s="113"/>
      <c r="G1306" s="134"/>
    </row>
    <row r="1307" spans="1:7" x14ac:dyDescent="0.3">
      <c r="A1307" s="132">
        <f t="shared" ca="1" si="20"/>
        <v>0</v>
      </c>
      <c r="B1307" s="114"/>
      <c r="C1307" s="113"/>
      <c r="D1307" s="113"/>
      <c r="E1307" s="113"/>
      <c r="F1307" s="113"/>
      <c r="G1307" s="134"/>
    </row>
    <row r="1308" spans="1:7" x14ac:dyDescent="0.3">
      <c r="A1308" s="132">
        <f t="shared" ca="1" si="20"/>
        <v>0</v>
      </c>
      <c r="B1308" s="114"/>
      <c r="C1308" s="113"/>
      <c r="D1308" s="113"/>
      <c r="E1308" s="113"/>
      <c r="F1308" s="113"/>
      <c r="G1308" s="134"/>
    </row>
    <row r="1309" spans="1:7" x14ac:dyDescent="0.3">
      <c r="A1309" s="132">
        <f t="shared" ca="1" si="20"/>
        <v>0</v>
      </c>
      <c r="B1309" s="114"/>
      <c r="C1309" s="113"/>
      <c r="D1309" s="113"/>
      <c r="E1309" s="113"/>
      <c r="F1309" s="113"/>
      <c r="G1309" s="134"/>
    </row>
    <row r="1310" spans="1:7" x14ac:dyDescent="0.3">
      <c r="A1310" s="132">
        <f t="shared" ca="1" si="20"/>
        <v>0</v>
      </c>
      <c r="B1310" s="114"/>
      <c r="C1310" s="113"/>
      <c r="D1310" s="113"/>
      <c r="E1310" s="113"/>
      <c r="F1310" s="113"/>
      <c r="G1310" s="134"/>
    </row>
    <row r="1311" spans="1:7" x14ac:dyDescent="0.3">
      <c r="A1311" s="132">
        <f t="shared" ca="1" si="20"/>
        <v>0</v>
      </c>
      <c r="B1311" s="114"/>
      <c r="C1311" s="113"/>
      <c r="D1311" s="113"/>
      <c r="E1311" s="113"/>
      <c r="F1311" s="113"/>
      <c r="G1311" s="134"/>
    </row>
    <row r="1312" spans="1:7" x14ac:dyDescent="0.3">
      <c r="A1312" s="132">
        <f t="shared" ca="1" si="20"/>
        <v>0</v>
      </c>
      <c r="B1312" s="114"/>
      <c r="C1312" s="113"/>
      <c r="D1312" s="113"/>
      <c r="E1312" s="113"/>
      <c r="F1312" s="113"/>
      <c r="G1312" s="134"/>
    </row>
    <row r="1313" spans="1:7" x14ac:dyDescent="0.3">
      <c r="A1313" s="132">
        <f t="shared" ca="1" si="20"/>
        <v>0</v>
      </c>
      <c r="B1313" s="114"/>
      <c r="C1313" s="113"/>
      <c r="D1313" s="113"/>
      <c r="E1313" s="113"/>
      <c r="F1313" s="113"/>
      <c r="G1313" s="134"/>
    </row>
    <row r="1314" spans="1:7" x14ac:dyDescent="0.3">
      <c r="A1314" s="132">
        <f t="shared" ca="1" si="20"/>
        <v>0</v>
      </c>
      <c r="B1314" s="114"/>
      <c r="C1314" s="113"/>
      <c r="D1314" s="113"/>
      <c r="E1314" s="113"/>
      <c r="F1314" s="113"/>
      <c r="G1314" s="134"/>
    </row>
    <row r="1315" spans="1:7" x14ac:dyDescent="0.3">
      <c r="A1315" s="132">
        <f t="shared" ca="1" si="20"/>
        <v>0</v>
      </c>
      <c r="B1315" s="114"/>
      <c r="C1315" s="113"/>
      <c r="D1315" s="113"/>
      <c r="E1315" s="113"/>
      <c r="F1315" s="113"/>
      <c r="G1315" s="134"/>
    </row>
    <row r="1316" spans="1:7" x14ac:dyDescent="0.3">
      <c r="A1316" s="132">
        <f t="shared" ca="1" si="20"/>
        <v>0</v>
      </c>
      <c r="B1316" s="114"/>
      <c r="C1316" s="113"/>
      <c r="D1316" s="113"/>
      <c r="E1316" s="113"/>
      <c r="F1316" s="113"/>
      <c r="G1316" s="134"/>
    </row>
    <row r="1317" spans="1:7" x14ac:dyDescent="0.3">
      <c r="A1317" s="132">
        <f t="shared" ca="1" si="20"/>
        <v>0</v>
      </c>
      <c r="B1317" s="114"/>
      <c r="C1317" s="113"/>
      <c r="D1317" s="113"/>
      <c r="E1317" s="113"/>
      <c r="F1317" s="113"/>
      <c r="G1317" s="134"/>
    </row>
    <row r="1318" spans="1:7" x14ac:dyDescent="0.3">
      <c r="A1318" s="132">
        <f t="shared" ca="1" si="20"/>
        <v>0</v>
      </c>
      <c r="B1318" s="114"/>
      <c r="C1318" s="113"/>
      <c r="D1318" s="113"/>
      <c r="E1318" s="113"/>
      <c r="F1318" s="113"/>
      <c r="G1318" s="134"/>
    </row>
    <row r="1319" spans="1:7" x14ac:dyDescent="0.3">
      <c r="A1319" s="132">
        <f t="shared" ca="1" si="20"/>
        <v>0</v>
      </c>
      <c r="B1319" s="114"/>
      <c r="C1319" s="113"/>
      <c r="D1319" s="113"/>
      <c r="E1319" s="113"/>
      <c r="F1319" s="113"/>
      <c r="G1319" s="134"/>
    </row>
    <row r="1320" spans="1:7" x14ac:dyDescent="0.3">
      <c r="A1320" s="132">
        <f t="shared" ca="1" si="20"/>
        <v>0</v>
      </c>
      <c r="B1320" s="114"/>
      <c r="C1320" s="113"/>
      <c r="D1320" s="113"/>
      <c r="E1320" s="113"/>
      <c r="F1320" s="113"/>
      <c r="G1320" s="134"/>
    </row>
    <row r="1321" spans="1:7" x14ac:dyDescent="0.3">
      <c r="A1321" s="132">
        <f t="shared" ca="1" si="20"/>
        <v>0</v>
      </c>
      <c r="B1321" s="114"/>
      <c r="C1321" s="113"/>
      <c r="D1321" s="113"/>
      <c r="E1321" s="113"/>
      <c r="F1321" s="113"/>
      <c r="G1321" s="134"/>
    </row>
    <row r="1322" spans="1:7" x14ac:dyDescent="0.3">
      <c r="A1322" s="132">
        <f t="shared" ca="1" si="20"/>
        <v>0</v>
      </c>
      <c r="B1322" s="114"/>
      <c r="C1322" s="113"/>
      <c r="D1322" s="113"/>
      <c r="E1322" s="113"/>
      <c r="F1322" s="113"/>
      <c r="G1322" s="134"/>
    </row>
    <row r="1323" spans="1:7" x14ac:dyDescent="0.3">
      <c r="A1323" s="132">
        <f t="shared" ca="1" si="20"/>
        <v>0</v>
      </c>
      <c r="B1323" s="114"/>
      <c r="C1323" s="113"/>
      <c r="D1323" s="113"/>
      <c r="E1323" s="113"/>
      <c r="F1323" s="113"/>
      <c r="G1323" s="134"/>
    </row>
    <row r="1324" spans="1:7" x14ac:dyDescent="0.3">
      <c r="A1324" s="132">
        <f t="shared" ca="1" si="20"/>
        <v>0</v>
      </c>
      <c r="B1324" s="114"/>
      <c r="C1324" s="113"/>
      <c r="D1324" s="113"/>
      <c r="E1324" s="113"/>
      <c r="F1324" s="113"/>
      <c r="G1324" s="134"/>
    </row>
    <row r="1325" spans="1:7" x14ac:dyDescent="0.3">
      <c r="A1325" s="132">
        <f t="shared" ca="1" si="20"/>
        <v>0</v>
      </c>
      <c r="B1325" s="114"/>
      <c r="C1325" s="113"/>
      <c r="D1325" s="113"/>
      <c r="E1325" s="113"/>
      <c r="F1325" s="113"/>
      <c r="G1325" s="134"/>
    </row>
    <row r="1326" spans="1:7" x14ac:dyDescent="0.3">
      <c r="A1326" s="132">
        <f t="shared" ca="1" si="20"/>
        <v>0</v>
      </c>
      <c r="B1326" s="114"/>
      <c r="C1326" s="113"/>
      <c r="D1326" s="113"/>
      <c r="E1326" s="113"/>
      <c r="F1326" s="113"/>
      <c r="G1326" s="134"/>
    </row>
    <row r="1327" spans="1:7" x14ac:dyDescent="0.3">
      <c r="A1327" s="132">
        <f t="shared" ca="1" si="20"/>
        <v>0</v>
      </c>
      <c r="B1327" s="114"/>
      <c r="C1327" s="113"/>
      <c r="D1327" s="113"/>
      <c r="E1327" s="113"/>
      <c r="F1327" s="113"/>
      <c r="G1327" s="134"/>
    </row>
    <row r="1328" spans="1:7" x14ac:dyDescent="0.3">
      <c r="A1328" s="132">
        <f t="shared" ca="1" si="20"/>
        <v>0</v>
      </c>
      <c r="B1328" s="114"/>
      <c r="C1328" s="113"/>
      <c r="D1328" s="113"/>
      <c r="E1328" s="113"/>
      <c r="F1328" s="113"/>
      <c r="G1328" s="134"/>
    </row>
    <row r="1329" spans="1:7" x14ac:dyDescent="0.3">
      <c r="A1329" s="132">
        <f t="shared" ca="1" si="20"/>
        <v>0</v>
      </c>
      <c r="B1329" s="114"/>
      <c r="C1329" s="113"/>
      <c r="D1329" s="113"/>
      <c r="E1329" s="113"/>
      <c r="F1329" s="113"/>
      <c r="G1329" s="134"/>
    </row>
    <row r="1330" spans="1:7" x14ac:dyDescent="0.3">
      <c r="A1330" s="132">
        <f t="shared" ca="1" si="20"/>
        <v>0</v>
      </c>
      <c r="B1330" s="114"/>
      <c r="C1330" s="113"/>
      <c r="D1330" s="113"/>
      <c r="E1330" s="113"/>
      <c r="F1330" s="113"/>
      <c r="G1330" s="134"/>
    </row>
    <row r="1331" spans="1:7" x14ac:dyDescent="0.3">
      <c r="A1331" s="132">
        <f t="shared" ca="1" si="20"/>
        <v>0</v>
      </c>
      <c r="B1331" s="114"/>
      <c r="C1331" s="113"/>
      <c r="D1331" s="113"/>
      <c r="E1331" s="113"/>
      <c r="F1331" s="113"/>
      <c r="G1331" s="134"/>
    </row>
    <row r="1332" spans="1:7" x14ac:dyDescent="0.3">
      <c r="A1332" s="132">
        <f t="shared" ca="1" si="20"/>
        <v>0</v>
      </c>
      <c r="B1332" s="114"/>
      <c r="C1332" s="113"/>
      <c r="D1332" s="113"/>
      <c r="E1332" s="113"/>
      <c r="F1332" s="113"/>
      <c r="G1332" s="134"/>
    </row>
    <row r="1333" spans="1:7" x14ac:dyDescent="0.3">
      <c r="A1333" s="132">
        <f t="shared" ca="1" si="20"/>
        <v>0</v>
      </c>
      <c r="B1333" s="114"/>
      <c r="C1333" s="113"/>
      <c r="D1333" s="113"/>
      <c r="E1333" s="113"/>
      <c r="F1333" s="113"/>
      <c r="G1333" s="134"/>
    </row>
    <row r="1334" spans="1:7" x14ac:dyDescent="0.3">
      <c r="A1334" s="132">
        <f t="shared" ca="1" si="20"/>
        <v>0</v>
      </c>
      <c r="B1334" s="114"/>
      <c r="C1334" s="113"/>
      <c r="D1334" s="113"/>
      <c r="E1334" s="113"/>
      <c r="F1334" s="113"/>
      <c r="G1334" s="134"/>
    </row>
    <row r="1335" spans="1:7" x14ac:dyDescent="0.3">
      <c r="A1335" s="132">
        <f t="shared" ca="1" si="20"/>
        <v>0</v>
      </c>
      <c r="B1335" s="114"/>
      <c r="C1335" s="113"/>
      <c r="D1335" s="113"/>
      <c r="E1335" s="113"/>
      <c r="F1335" s="113"/>
      <c r="G1335" s="134"/>
    </row>
    <row r="1336" spans="1:7" x14ac:dyDescent="0.3">
      <c r="A1336" s="132">
        <f t="shared" ca="1" si="20"/>
        <v>0</v>
      </c>
      <c r="B1336" s="114"/>
      <c r="C1336" s="113"/>
      <c r="D1336" s="113"/>
      <c r="E1336" s="113"/>
      <c r="F1336" s="113"/>
      <c r="G1336" s="134"/>
    </row>
    <row r="1337" spans="1:7" x14ac:dyDescent="0.3">
      <c r="A1337" s="132">
        <f t="shared" ca="1" si="20"/>
        <v>0</v>
      </c>
      <c r="B1337" s="114"/>
      <c r="C1337" s="113"/>
      <c r="D1337" s="113"/>
      <c r="E1337" s="113"/>
      <c r="F1337" s="113"/>
      <c r="G1337" s="134"/>
    </row>
    <row r="1338" spans="1:7" x14ac:dyDescent="0.3">
      <c r="A1338" s="132">
        <f t="shared" ca="1" si="20"/>
        <v>0</v>
      </c>
      <c r="B1338" s="114"/>
      <c r="C1338" s="113"/>
      <c r="D1338" s="113"/>
      <c r="E1338" s="113"/>
      <c r="F1338" s="113"/>
      <c r="G1338" s="134"/>
    </row>
    <row r="1339" spans="1:7" x14ac:dyDescent="0.3">
      <c r="A1339" s="132">
        <f t="shared" ca="1" si="20"/>
        <v>0</v>
      </c>
      <c r="B1339" s="114"/>
      <c r="C1339" s="113"/>
      <c r="D1339" s="113"/>
      <c r="E1339" s="113"/>
      <c r="F1339" s="113"/>
      <c r="G1339" s="134"/>
    </row>
    <row r="1340" spans="1:7" x14ac:dyDescent="0.3">
      <c r="A1340" s="132">
        <f t="shared" ca="1" si="20"/>
        <v>0</v>
      </c>
      <c r="B1340" s="114"/>
      <c r="C1340" s="113"/>
      <c r="D1340" s="113"/>
      <c r="E1340" s="113"/>
      <c r="F1340" s="113"/>
      <c r="G1340" s="134"/>
    </row>
    <row r="1341" spans="1:7" x14ac:dyDescent="0.3">
      <c r="A1341" s="132">
        <f t="shared" ca="1" si="20"/>
        <v>0</v>
      </c>
      <c r="B1341" s="114"/>
      <c r="C1341" s="113"/>
      <c r="D1341" s="113"/>
      <c r="E1341" s="113"/>
      <c r="F1341" s="113"/>
      <c r="G1341" s="134"/>
    </row>
    <row r="1342" spans="1:7" x14ac:dyDescent="0.3">
      <c r="A1342" s="132">
        <f t="shared" ca="1" si="20"/>
        <v>0</v>
      </c>
      <c r="B1342" s="114"/>
      <c r="C1342" s="113"/>
      <c r="D1342" s="113"/>
      <c r="E1342" s="113"/>
      <c r="F1342" s="113"/>
      <c r="G1342" s="134"/>
    </row>
    <row r="1343" spans="1:7" x14ac:dyDescent="0.3">
      <c r="A1343" s="132">
        <f t="shared" ca="1" si="20"/>
        <v>0</v>
      </c>
      <c r="B1343" s="114"/>
      <c r="C1343" s="113"/>
      <c r="D1343" s="113"/>
      <c r="E1343" s="113"/>
      <c r="F1343" s="113"/>
      <c r="G1343" s="134"/>
    </row>
    <row r="1344" spans="1:7" x14ac:dyDescent="0.3">
      <c r="A1344" s="132">
        <f t="shared" ca="1" si="20"/>
        <v>0</v>
      </c>
      <c r="B1344" s="114"/>
      <c r="C1344" s="113"/>
      <c r="D1344" s="113"/>
      <c r="E1344" s="113"/>
      <c r="F1344" s="113"/>
      <c r="G1344" s="134"/>
    </row>
    <row r="1345" spans="1:7" x14ac:dyDescent="0.3">
      <c r="A1345" s="132">
        <f t="shared" ca="1" si="20"/>
        <v>0</v>
      </c>
      <c r="B1345" s="114"/>
      <c r="C1345" s="113"/>
      <c r="D1345" s="113"/>
      <c r="E1345" s="113"/>
      <c r="F1345" s="113"/>
      <c r="G1345" s="134"/>
    </row>
    <row r="1346" spans="1:7" x14ac:dyDescent="0.3">
      <c r="A1346" s="132">
        <f t="shared" ca="1" si="20"/>
        <v>0</v>
      </c>
      <c r="B1346" s="114"/>
      <c r="C1346" s="113"/>
      <c r="D1346" s="113"/>
      <c r="E1346" s="113"/>
      <c r="F1346" s="113"/>
      <c r="G1346" s="134"/>
    </row>
    <row r="1347" spans="1:7" x14ac:dyDescent="0.3">
      <c r="A1347" s="132">
        <f t="shared" ca="1" si="20"/>
        <v>0</v>
      </c>
      <c r="B1347" s="114"/>
      <c r="C1347" s="113"/>
      <c r="D1347" s="113"/>
      <c r="E1347" s="113"/>
      <c r="F1347" s="113"/>
      <c r="G1347" s="134"/>
    </row>
    <row r="1348" spans="1:7" x14ac:dyDescent="0.3">
      <c r="A1348" s="132">
        <f t="shared" ca="1" si="20"/>
        <v>0</v>
      </c>
      <c r="B1348" s="114"/>
      <c r="C1348" s="113"/>
      <c r="D1348" s="113"/>
      <c r="E1348" s="113"/>
      <c r="F1348" s="113"/>
      <c r="G1348" s="134"/>
    </row>
    <row r="1349" spans="1:7" x14ac:dyDescent="0.3">
      <c r="A1349" s="132">
        <f t="shared" ca="1" si="20"/>
        <v>0</v>
      </c>
      <c r="B1349" s="114"/>
      <c r="C1349" s="113"/>
      <c r="D1349" s="113"/>
      <c r="E1349" s="113"/>
      <c r="F1349" s="113"/>
      <c r="G1349" s="134"/>
    </row>
    <row r="1350" spans="1:7" x14ac:dyDescent="0.3">
      <c r="A1350" s="132">
        <f t="shared" ca="1" si="20"/>
        <v>0</v>
      </c>
      <c r="B1350" s="114"/>
      <c r="C1350" s="113"/>
      <c r="D1350" s="113"/>
      <c r="E1350" s="113"/>
      <c r="F1350" s="113"/>
      <c r="G1350" s="134"/>
    </row>
    <row r="1351" spans="1:7" x14ac:dyDescent="0.3">
      <c r="A1351" s="132">
        <f t="shared" ca="1" si="20"/>
        <v>0</v>
      </c>
      <c r="B1351" s="114"/>
      <c r="C1351" s="113"/>
      <c r="D1351" s="113"/>
      <c r="E1351" s="113"/>
      <c r="F1351" s="113"/>
      <c r="G1351" s="134"/>
    </row>
    <row r="1352" spans="1:7" x14ac:dyDescent="0.3">
      <c r="A1352" s="132">
        <f t="shared" ref="A1352:A1415" ca="1" si="21">OFFSET($C1352,0,$Z$5-1)</f>
        <v>0</v>
      </c>
      <c r="B1352" s="114"/>
      <c r="C1352" s="113"/>
      <c r="D1352" s="113"/>
      <c r="E1352" s="113"/>
      <c r="F1352" s="113"/>
      <c r="G1352" s="134"/>
    </row>
    <row r="1353" spans="1:7" x14ac:dyDescent="0.3">
      <c r="A1353" s="132">
        <f t="shared" ca="1" si="21"/>
        <v>0</v>
      </c>
      <c r="B1353" s="114"/>
      <c r="C1353" s="113"/>
      <c r="D1353" s="113"/>
      <c r="E1353" s="113"/>
      <c r="F1353" s="113"/>
      <c r="G1353" s="134"/>
    </row>
    <row r="1354" spans="1:7" x14ac:dyDescent="0.3">
      <c r="A1354" s="132">
        <f t="shared" ca="1" si="21"/>
        <v>0</v>
      </c>
      <c r="B1354" s="114"/>
      <c r="C1354" s="113"/>
      <c r="D1354" s="113"/>
      <c r="E1354" s="113"/>
      <c r="F1354" s="113"/>
      <c r="G1354" s="134"/>
    </row>
    <row r="1355" spans="1:7" x14ac:dyDescent="0.3">
      <c r="A1355" s="132">
        <f t="shared" ca="1" si="21"/>
        <v>0</v>
      </c>
      <c r="B1355" s="114"/>
      <c r="C1355" s="113"/>
      <c r="D1355" s="113"/>
      <c r="E1355" s="113"/>
      <c r="F1355" s="113"/>
      <c r="G1355" s="134"/>
    </row>
    <row r="1356" spans="1:7" x14ac:dyDescent="0.3">
      <c r="A1356" s="132">
        <f t="shared" ca="1" si="21"/>
        <v>0</v>
      </c>
      <c r="B1356" s="114"/>
      <c r="C1356" s="113"/>
      <c r="D1356" s="113"/>
      <c r="E1356" s="113"/>
      <c r="F1356" s="113"/>
      <c r="G1356" s="134"/>
    </row>
    <row r="1357" spans="1:7" x14ac:dyDescent="0.3">
      <c r="A1357" s="132">
        <f t="shared" ca="1" si="21"/>
        <v>0</v>
      </c>
      <c r="B1357" s="114"/>
      <c r="C1357" s="113"/>
      <c r="D1357" s="113"/>
      <c r="E1357" s="113"/>
      <c r="F1357" s="113"/>
      <c r="G1357" s="134"/>
    </row>
    <row r="1358" spans="1:7" x14ac:dyDescent="0.3">
      <c r="A1358" s="132">
        <f t="shared" ca="1" si="21"/>
        <v>0</v>
      </c>
      <c r="B1358" s="114"/>
      <c r="C1358" s="113"/>
      <c r="D1358" s="113"/>
      <c r="E1358" s="113"/>
      <c r="F1358" s="113"/>
      <c r="G1358" s="134"/>
    </row>
    <row r="1359" spans="1:7" x14ac:dyDescent="0.3">
      <c r="A1359" s="132">
        <f t="shared" ca="1" si="21"/>
        <v>0</v>
      </c>
      <c r="B1359" s="114"/>
      <c r="C1359" s="113"/>
      <c r="D1359" s="113"/>
      <c r="E1359" s="113"/>
      <c r="F1359" s="113"/>
      <c r="G1359" s="134"/>
    </row>
    <row r="1360" spans="1:7" x14ac:dyDescent="0.3">
      <c r="A1360" s="132">
        <f t="shared" ca="1" si="21"/>
        <v>0</v>
      </c>
      <c r="B1360" s="114"/>
      <c r="C1360" s="113"/>
      <c r="D1360" s="113"/>
      <c r="E1360" s="113"/>
      <c r="F1360" s="113"/>
      <c r="G1360" s="134"/>
    </row>
    <row r="1361" spans="1:7" x14ac:dyDescent="0.3">
      <c r="A1361" s="132">
        <f t="shared" ca="1" si="21"/>
        <v>0</v>
      </c>
      <c r="B1361" s="114"/>
      <c r="C1361" s="113"/>
      <c r="D1361" s="113"/>
      <c r="E1361" s="113"/>
      <c r="F1361" s="113"/>
      <c r="G1361" s="134"/>
    </row>
    <row r="1362" spans="1:7" x14ac:dyDescent="0.3">
      <c r="A1362" s="132">
        <f t="shared" ca="1" si="21"/>
        <v>0</v>
      </c>
      <c r="B1362" s="114"/>
      <c r="C1362" s="113"/>
      <c r="D1362" s="113"/>
      <c r="E1362" s="113"/>
      <c r="F1362" s="113"/>
      <c r="G1362" s="134"/>
    </row>
    <row r="1363" spans="1:7" x14ac:dyDescent="0.3">
      <c r="A1363" s="132">
        <f t="shared" ca="1" si="21"/>
        <v>0</v>
      </c>
      <c r="B1363" s="114"/>
      <c r="C1363" s="113"/>
      <c r="D1363" s="113"/>
      <c r="E1363" s="113"/>
      <c r="F1363" s="113"/>
      <c r="G1363" s="134"/>
    </row>
    <row r="1364" spans="1:7" x14ac:dyDescent="0.3">
      <c r="A1364" s="132">
        <f t="shared" ca="1" si="21"/>
        <v>0</v>
      </c>
      <c r="B1364" s="114"/>
      <c r="C1364" s="113"/>
      <c r="D1364" s="113"/>
      <c r="E1364" s="113"/>
      <c r="F1364" s="113"/>
      <c r="G1364" s="134"/>
    </row>
    <row r="1365" spans="1:7" x14ac:dyDescent="0.3">
      <c r="A1365" s="132">
        <f t="shared" ca="1" si="21"/>
        <v>0</v>
      </c>
      <c r="B1365" s="114"/>
      <c r="C1365" s="113"/>
      <c r="D1365" s="113"/>
      <c r="E1365" s="113"/>
      <c r="F1365" s="113"/>
      <c r="G1365" s="134"/>
    </row>
    <row r="1366" spans="1:7" x14ac:dyDescent="0.3">
      <c r="A1366" s="132">
        <f t="shared" ca="1" si="21"/>
        <v>0</v>
      </c>
      <c r="B1366" s="114"/>
      <c r="C1366" s="113"/>
      <c r="D1366" s="113"/>
      <c r="E1366" s="113"/>
      <c r="F1366" s="113"/>
      <c r="G1366" s="134"/>
    </row>
    <row r="1367" spans="1:7" x14ac:dyDescent="0.3">
      <c r="A1367" s="132">
        <f t="shared" ca="1" si="21"/>
        <v>0</v>
      </c>
      <c r="B1367" s="114"/>
      <c r="C1367" s="113"/>
      <c r="D1367" s="113"/>
      <c r="E1367" s="113"/>
      <c r="F1367" s="113"/>
      <c r="G1367" s="134"/>
    </row>
    <row r="1368" spans="1:7" x14ac:dyDescent="0.3">
      <c r="A1368" s="132">
        <f t="shared" ca="1" si="21"/>
        <v>0</v>
      </c>
      <c r="B1368" s="114"/>
      <c r="C1368" s="113"/>
      <c r="D1368" s="113"/>
      <c r="E1368" s="113"/>
      <c r="F1368" s="113"/>
      <c r="G1368" s="134"/>
    </row>
    <row r="1369" spans="1:7" x14ac:dyDescent="0.3">
      <c r="A1369" s="132">
        <f t="shared" ca="1" si="21"/>
        <v>0</v>
      </c>
      <c r="B1369" s="114"/>
      <c r="C1369" s="113"/>
      <c r="D1369" s="113"/>
      <c r="E1369" s="113"/>
      <c r="F1369" s="113"/>
      <c r="G1369" s="134"/>
    </row>
    <row r="1370" spans="1:7" x14ac:dyDescent="0.3">
      <c r="A1370" s="132">
        <f t="shared" ca="1" si="21"/>
        <v>0</v>
      </c>
      <c r="B1370" s="114"/>
      <c r="C1370" s="113"/>
      <c r="D1370" s="113"/>
      <c r="E1370" s="113"/>
      <c r="F1370" s="113"/>
      <c r="G1370" s="134"/>
    </row>
    <row r="1371" spans="1:7" x14ac:dyDescent="0.3">
      <c r="A1371" s="132">
        <f t="shared" ca="1" si="21"/>
        <v>0</v>
      </c>
      <c r="B1371" s="114"/>
      <c r="C1371" s="113"/>
      <c r="D1371" s="113"/>
      <c r="E1371" s="113"/>
      <c r="F1371" s="113"/>
      <c r="G1371" s="134"/>
    </row>
    <row r="1372" spans="1:7" x14ac:dyDescent="0.3">
      <c r="A1372" s="132">
        <f t="shared" ca="1" si="21"/>
        <v>0</v>
      </c>
      <c r="B1372" s="114"/>
      <c r="C1372" s="113"/>
      <c r="D1372" s="113"/>
      <c r="E1372" s="113"/>
      <c r="F1372" s="113"/>
      <c r="G1372" s="134"/>
    </row>
    <row r="1373" spans="1:7" x14ac:dyDescent="0.3">
      <c r="A1373" s="132">
        <f t="shared" ca="1" si="21"/>
        <v>0</v>
      </c>
      <c r="B1373" s="114"/>
      <c r="C1373" s="113"/>
      <c r="D1373" s="113"/>
      <c r="E1373" s="113"/>
      <c r="F1373" s="113"/>
      <c r="G1373" s="134"/>
    </row>
    <row r="1374" spans="1:7" x14ac:dyDescent="0.3">
      <c r="A1374" s="132">
        <f t="shared" ca="1" si="21"/>
        <v>0</v>
      </c>
      <c r="B1374" s="114"/>
      <c r="C1374" s="113"/>
      <c r="D1374" s="113"/>
      <c r="E1374" s="113"/>
      <c r="F1374" s="113"/>
      <c r="G1374" s="134"/>
    </row>
    <row r="1375" spans="1:7" x14ac:dyDescent="0.3">
      <c r="A1375" s="132">
        <f t="shared" ca="1" si="21"/>
        <v>0</v>
      </c>
      <c r="B1375" s="114"/>
      <c r="C1375" s="113"/>
      <c r="D1375" s="113"/>
      <c r="E1375" s="113"/>
      <c r="F1375" s="113"/>
      <c r="G1375" s="134"/>
    </row>
    <row r="1376" spans="1:7" x14ac:dyDescent="0.3">
      <c r="A1376" s="132">
        <f t="shared" ca="1" si="21"/>
        <v>0</v>
      </c>
      <c r="B1376" s="114"/>
      <c r="C1376" s="113"/>
      <c r="D1376" s="113"/>
      <c r="E1376" s="113"/>
      <c r="F1376" s="113"/>
      <c r="G1376" s="134"/>
    </row>
    <row r="1377" spans="1:7" x14ac:dyDescent="0.3">
      <c r="A1377" s="132">
        <f t="shared" ca="1" si="21"/>
        <v>0</v>
      </c>
      <c r="B1377" s="114"/>
      <c r="C1377" s="113"/>
      <c r="D1377" s="113"/>
      <c r="E1377" s="113"/>
      <c r="F1377" s="113"/>
      <c r="G1377" s="134"/>
    </row>
    <row r="1378" spans="1:7" x14ac:dyDescent="0.3">
      <c r="A1378" s="132">
        <f t="shared" ca="1" si="21"/>
        <v>0</v>
      </c>
      <c r="B1378" s="114"/>
      <c r="C1378" s="113"/>
      <c r="D1378" s="113"/>
      <c r="E1378" s="113"/>
      <c r="F1378" s="113"/>
      <c r="G1378" s="134"/>
    </row>
    <row r="1379" spans="1:7" x14ac:dyDescent="0.3">
      <c r="A1379" s="132">
        <f t="shared" ca="1" si="21"/>
        <v>0</v>
      </c>
      <c r="B1379" s="114"/>
      <c r="C1379" s="113"/>
      <c r="D1379" s="113"/>
      <c r="E1379" s="113"/>
      <c r="F1379" s="113"/>
      <c r="G1379" s="134"/>
    </row>
    <row r="1380" spans="1:7" x14ac:dyDescent="0.3">
      <c r="A1380" s="132">
        <f t="shared" ca="1" si="21"/>
        <v>0</v>
      </c>
      <c r="B1380" s="114"/>
      <c r="C1380" s="113"/>
      <c r="D1380" s="113"/>
      <c r="E1380" s="113"/>
      <c r="F1380" s="113"/>
      <c r="G1380" s="134"/>
    </row>
    <row r="1381" spans="1:7" x14ac:dyDescent="0.3">
      <c r="A1381" s="132">
        <f t="shared" ca="1" si="21"/>
        <v>0</v>
      </c>
      <c r="B1381" s="114"/>
      <c r="C1381" s="113"/>
      <c r="D1381" s="113"/>
      <c r="E1381" s="113"/>
      <c r="F1381" s="113"/>
      <c r="G1381" s="134"/>
    </row>
    <row r="1382" spans="1:7" x14ac:dyDescent="0.3">
      <c r="A1382" s="132">
        <f t="shared" ca="1" si="21"/>
        <v>0</v>
      </c>
      <c r="B1382" s="114"/>
      <c r="C1382" s="113"/>
      <c r="D1382" s="113"/>
      <c r="E1382" s="113"/>
      <c r="F1382" s="113"/>
      <c r="G1382" s="134"/>
    </row>
    <row r="1383" spans="1:7" x14ac:dyDescent="0.3">
      <c r="A1383" s="132">
        <f t="shared" ca="1" si="21"/>
        <v>0</v>
      </c>
      <c r="B1383" s="114"/>
      <c r="C1383" s="113"/>
      <c r="D1383" s="113"/>
      <c r="E1383" s="113"/>
      <c r="F1383" s="113"/>
      <c r="G1383" s="134"/>
    </row>
    <row r="1384" spans="1:7" x14ac:dyDescent="0.3">
      <c r="A1384" s="132">
        <f t="shared" ca="1" si="21"/>
        <v>0</v>
      </c>
      <c r="B1384" s="114"/>
      <c r="C1384" s="113"/>
      <c r="D1384" s="113"/>
      <c r="E1384" s="113"/>
      <c r="F1384" s="113"/>
      <c r="G1384" s="134"/>
    </row>
    <row r="1385" spans="1:7" x14ac:dyDescent="0.3">
      <c r="A1385" s="132">
        <f t="shared" ca="1" si="21"/>
        <v>0</v>
      </c>
      <c r="B1385" s="114"/>
      <c r="C1385" s="113"/>
      <c r="D1385" s="113"/>
      <c r="E1385" s="113"/>
      <c r="F1385" s="113"/>
      <c r="G1385" s="134"/>
    </row>
    <row r="1386" spans="1:7" x14ac:dyDescent="0.3">
      <c r="A1386" s="132">
        <f t="shared" ca="1" si="21"/>
        <v>0</v>
      </c>
      <c r="B1386" s="114"/>
      <c r="C1386" s="113"/>
      <c r="D1386" s="113"/>
      <c r="E1386" s="113"/>
      <c r="F1386" s="113"/>
      <c r="G1386" s="134"/>
    </row>
    <row r="1387" spans="1:7" x14ac:dyDescent="0.3">
      <c r="A1387" s="132">
        <f t="shared" ca="1" si="21"/>
        <v>0</v>
      </c>
      <c r="B1387" s="114"/>
      <c r="C1387" s="113"/>
      <c r="D1387" s="113"/>
      <c r="E1387" s="113"/>
      <c r="F1387" s="113"/>
      <c r="G1387" s="134"/>
    </row>
    <row r="1388" spans="1:7" x14ac:dyDescent="0.3">
      <c r="A1388" s="132">
        <f t="shared" ca="1" si="21"/>
        <v>0</v>
      </c>
      <c r="B1388" s="114"/>
      <c r="C1388" s="113"/>
      <c r="D1388" s="113"/>
      <c r="E1388" s="113"/>
      <c r="F1388" s="113"/>
      <c r="G1388" s="134"/>
    </row>
    <row r="1389" spans="1:7" x14ac:dyDescent="0.3">
      <c r="A1389" s="132">
        <f t="shared" ca="1" si="21"/>
        <v>0</v>
      </c>
      <c r="B1389" s="114"/>
      <c r="C1389" s="113"/>
      <c r="D1389" s="113"/>
      <c r="E1389" s="113"/>
      <c r="F1389" s="113"/>
      <c r="G1389" s="134"/>
    </row>
    <row r="1390" spans="1:7" x14ac:dyDescent="0.3">
      <c r="A1390" s="132">
        <f t="shared" ca="1" si="21"/>
        <v>0</v>
      </c>
      <c r="B1390" s="114"/>
      <c r="C1390" s="113"/>
      <c r="D1390" s="113"/>
      <c r="E1390" s="113"/>
      <c r="F1390" s="113"/>
      <c r="G1390" s="134"/>
    </row>
    <row r="1391" spans="1:7" x14ac:dyDescent="0.3">
      <c r="A1391" s="132">
        <f t="shared" ca="1" si="21"/>
        <v>0</v>
      </c>
      <c r="B1391" s="114"/>
      <c r="C1391" s="113"/>
      <c r="D1391" s="113"/>
      <c r="E1391" s="113"/>
      <c r="F1391" s="113"/>
      <c r="G1391" s="134"/>
    </row>
    <row r="1392" spans="1:7" x14ac:dyDescent="0.3">
      <c r="A1392" s="132">
        <f t="shared" ca="1" si="21"/>
        <v>0</v>
      </c>
      <c r="B1392" s="114"/>
      <c r="C1392" s="113"/>
      <c r="D1392" s="113"/>
      <c r="E1392" s="113"/>
      <c r="F1392" s="113"/>
      <c r="G1392" s="134"/>
    </row>
    <row r="1393" spans="1:7" x14ac:dyDescent="0.3">
      <c r="A1393" s="132">
        <f t="shared" ca="1" si="21"/>
        <v>0</v>
      </c>
      <c r="B1393" s="114"/>
      <c r="C1393" s="113"/>
      <c r="D1393" s="113"/>
      <c r="E1393" s="113"/>
      <c r="F1393" s="113"/>
      <c r="G1393" s="134"/>
    </row>
    <row r="1394" spans="1:7" x14ac:dyDescent="0.3">
      <c r="A1394" s="132">
        <f t="shared" ca="1" si="21"/>
        <v>0</v>
      </c>
      <c r="B1394" s="114"/>
      <c r="C1394" s="113"/>
      <c r="D1394" s="113"/>
      <c r="E1394" s="113"/>
      <c r="F1394" s="113"/>
      <c r="G1394" s="134"/>
    </row>
    <row r="1395" spans="1:7" x14ac:dyDescent="0.3">
      <c r="A1395" s="132">
        <f t="shared" ca="1" si="21"/>
        <v>0</v>
      </c>
      <c r="B1395" s="114"/>
      <c r="C1395" s="113"/>
      <c r="D1395" s="113"/>
      <c r="E1395" s="113"/>
      <c r="F1395" s="113"/>
      <c r="G1395" s="134"/>
    </row>
    <row r="1396" spans="1:7" x14ac:dyDescent="0.3">
      <c r="A1396" s="132">
        <f t="shared" ca="1" si="21"/>
        <v>0</v>
      </c>
      <c r="B1396" s="114"/>
      <c r="C1396" s="113"/>
      <c r="D1396" s="113"/>
      <c r="E1396" s="113"/>
      <c r="F1396" s="113"/>
      <c r="G1396" s="134"/>
    </row>
    <row r="1397" spans="1:7" x14ac:dyDescent="0.3">
      <c r="A1397" s="132">
        <f t="shared" ca="1" si="21"/>
        <v>0</v>
      </c>
      <c r="B1397" s="114"/>
      <c r="C1397" s="113"/>
      <c r="D1397" s="113"/>
      <c r="E1397" s="113"/>
      <c r="F1397" s="113"/>
      <c r="G1397" s="134"/>
    </row>
    <row r="1398" spans="1:7" x14ac:dyDescent="0.3">
      <c r="A1398" s="132">
        <f t="shared" ca="1" si="21"/>
        <v>0</v>
      </c>
      <c r="B1398" s="114"/>
      <c r="C1398" s="113"/>
      <c r="D1398" s="113"/>
      <c r="E1398" s="113"/>
      <c r="F1398" s="113"/>
      <c r="G1398" s="134"/>
    </row>
    <row r="1399" spans="1:7" x14ac:dyDescent="0.3">
      <c r="A1399" s="132">
        <f t="shared" ca="1" si="21"/>
        <v>0</v>
      </c>
      <c r="B1399" s="114"/>
      <c r="C1399" s="113"/>
      <c r="D1399" s="113"/>
      <c r="E1399" s="113"/>
      <c r="F1399" s="113"/>
      <c r="G1399" s="134"/>
    </row>
    <row r="1400" spans="1:7" x14ac:dyDescent="0.3">
      <c r="A1400" s="132">
        <f t="shared" ca="1" si="21"/>
        <v>0</v>
      </c>
      <c r="B1400" s="114"/>
      <c r="C1400" s="113"/>
      <c r="D1400" s="113"/>
      <c r="E1400" s="113"/>
      <c r="F1400" s="113"/>
      <c r="G1400" s="134"/>
    </row>
    <row r="1401" spans="1:7" x14ac:dyDescent="0.3">
      <c r="A1401" s="132">
        <f t="shared" ca="1" si="21"/>
        <v>0</v>
      </c>
      <c r="B1401" s="114"/>
      <c r="C1401" s="113"/>
      <c r="D1401" s="113"/>
      <c r="E1401" s="113"/>
      <c r="F1401" s="113"/>
      <c r="G1401" s="134"/>
    </row>
    <row r="1402" spans="1:7" x14ac:dyDescent="0.3">
      <c r="A1402" s="132">
        <f t="shared" ca="1" si="21"/>
        <v>0</v>
      </c>
      <c r="B1402" s="114"/>
      <c r="C1402" s="113"/>
      <c r="D1402" s="113"/>
      <c r="E1402" s="113"/>
      <c r="F1402" s="113"/>
      <c r="G1402" s="134"/>
    </row>
    <row r="1403" spans="1:7" x14ac:dyDescent="0.3">
      <c r="A1403" s="132">
        <f t="shared" ca="1" si="21"/>
        <v>0</v>
      </c>
      <c r="B1403" s="114"/>
      <c r="C1403" s="113"/>
      <c r="D1403" s="113"/>
      <c r="E1403" s="113"/>
      <c r="F1403" s="113"/>
      <c r="G1403" s="134"/>
    </row>
    <row r="1404" spans="1:7" x14ac:dyDescent="0.3">
      <c r="A1404" s="132">
        <f t="shared" ca="1" si="21"/>
        <v>0</v>
      </c>
      <c r="B1404" s="114"/>
      <c r="C1404" s="113"/>
      <c r="D1404" s="113"/>
      <c r="E1404" s="113"/>
      <c r="F1404" s="113"/>
      <c r="G1404" s="134"/>
    </row>
    <row r="1405" spans="1:7" x14ac:dyDescent="0.3">
      <c r="A1405" s="132">
        <f t="shared" ca="1" si="21"/>
        <v>0</v>
      </c>
      <c r="B1405" s="114"/>
      <c r="C1405" s="113"/>
      <c r="D1405" s="113"/>
      <c r="E1405" s="113"/>
      <c r="F1405" s="113"/>
      <c r="G1405" s="134"/>
    </row>
    <row r="1406" spans="1:7" x14ac:dyDescent="0.3">
      <c r="A1406" s="132">
        <f t="shared" ca="1" si="21"/>
        <v>0</v>
      </c>
      <c r="B1406" s="114"/>
      <c r="C1406" s="113"/>
      <c r="D1406" s="113"/>
      <c r="E1406" s="113"/>
      <c r="F1406" s="113"/>
      <c r="G1406" s="134"/>
    </row>
    <row r="1407" spans="1:7" x14ac:dyDescent="0.3">
      <c r="A1407" s="132">
        <f t="shared" ca="1" si="21"/>
        <v>0</v>
      </c>
      <c r="B1407" s="114"/>
      <c r="C1407" s="113"/>
      <c r="D1407" s="113"/>
      <c r="E1407" s="113"/>
      <c r="F1407" s="113"/>
      <c r="G1407" s="134"/>
    </row>
    <row r="1408" spans="1:7" x14ac:dyDescent="0.3">
      <c r="A1408" s="132">
        <f t="shared" ca="1" si="21"/>
        <v>0</v>
      </c>
      <c r="B1408" s="114"/>
      <c r="C1408" s="113"/>
      <c r="D1408" s="113"/>
      <c r="E1408" s="113"/>
      <c r="F1408" s="113"/>
      <c r="G1408" s="134"/>
    </row>
    <row r="1409" spans="1:7" x14ac:dyDescent="0.3">
      <c r="A1409" s="132">
        <f t="shared" ca="1" si="21"/>
        <v>0</v>
      </c>
      <c r="B1409" s="114"/>
      <c r="C1409" s="113"/>
      <c r="D1409" s="113"/>
      <c r="E1409" s="113"/>
      <c r="F1409" s="113"/>
      <c r="G1409" s="134"/>
    </row>
    <row r="1410" spans="1:7" x14ac:dyDescent="0.3">
      <c r="A1410" s="132">
        <f t="shared" ca="1" si="21"/>
        <v>0</v>
      </c>
      <c r="B1410" s="114"/>
      <c r="C1410" s="113"/>
      <c r="D1410" s="113"/>
      <c r="E1410" s="113"/>
      <c r="F1410" s="113"/>
      <c r="G1410" s="134"/>
    </row>
    <row r="1411" spans="1:7" x14ac:dyDescent="0.3">
      <c r="A1411" s="132">
        <f t="shared" ca="1" si="21"/>
        <v>0</v>
      </c>
      <c r="B1411" s="114"/>
      <c r="C1411" s="113"/>
      <c r="D1411" s="113"/>
      <c r="E1411" s="113"/>
      <c r="F1411" s="113"/>
      <c r="G1411" s="134"/>
    </row>
    <row r="1412" spans="1:7" x14ac:dyDescent="0.3">
      <c r="A1412" s="132">
        <f t="shared" ca="1" si="21"/>
        <v>0</v>
      </c>
      <c r="B1412" s="114"/>
      <c r="C1412" s="113"/>
      <c r="D1412" s="113"/>
      <c r="E1412" s="113"/>
      <c r="F1412" s="113"/>
      <c r="G1412" s="134"/>
    </row>
    <row r="1413" spans="1:7" x14ac:dyDescent="0.3">
      <c r="A1413" s="132">
        <f t="shared" ca="1" si="21"/>
        <v>0</v>
      </c>
      <c r="B1413" s="114"/>
      <c r="C1413" s="113"/>
      <c r="D1413" s="113"/>
      <c r="E1413" s="113"/>
      <c r="F1413" s="113"/>
      <c r="G1413" s="134"/>
    </row>
    <row r="1414" spans="1:7" x14ac:dyDescent="0.3">
      <c r="A1414" s="132">
        <f t="shared" ca="1" si="21"/>
        <v>0</v>
      </c>
      <c r="B1414" s="114"/>
      <c r="C1414" s="113"/>
      <c r="D1414" s="113"/>
      <c r="E1414" s="113"/>
      <c r="F1414" s="113"/>
      <c r="G1414" s="134"/>
    </row>
    <row r="1415" spans="1:7" x14ac:dyDescent="0.3">
      <c r="A1415" s="132">
        <f t="shared" ca="1" si="21"/>
        <v>0</v>
      </c>
      <c r="B1415" s="114"/>
      <c r="C1415" s="113"/>
      <c r="D1415" s="113"/>
      <c r="E1415" s="113"/>
      <c r="F1415" s="113"/>
      <c r="G1415" s="134"/>
    </row>
    <row r="1416" spans="1:7" x14ac:dyDescent="0.3">
      <c r="A1416" s="132">
        <f t="shared" ref="A1416:A1479" ca="1" si="22">OFFSET($C1416,0,$Z$5-1)</f>
        <v>0</v>
      </c>
      <c r="B1416" s="114"/>
      <c r="C1416" s="113"/>
      <c r="D1416" s="113"/>
      <c r="E1416" s="113"/>
      <c r="F1416" s="113"/>
      <c r="G1416" s="134"/>
    </row>
    <row r="1417" spans="1:7" x14ac:dyDescent="0.3">
      <c r="A1417" s="132">
        <f t="shared" ca="1" si="22"/>
        <v>0</v>
      </c>
      <c r="B1417" s="114"/>
      <c r="C1417" s="113"/>
      <c r="D1417" s="113"/>
      <c r="E1417" s="113"/>
      <c r="F1417" s="113"/>
      <c r="G1417" s="134"/>
    </row>
    <row r="1418" spans="1:7" x14ac:dyDescent="0.3">
      <c r="A1418" s="132">
        <f t="shared" ca="1" si="22"/>
        <v>0</v>
      </c>
      <c r="B1418" s="114"/>
      <c r="C1418" s="113"/>
      <c r="D1418" s="113"/>
      <c r="E1418" s="113"/>
      <c r="F1418" s="113"/>
      <c r="G1418" s="134"/>
    </row>
    <row r="1419" spans="1:7" x14ac:dyDescent="0.3">
      <c r="A1419" s="132">
        <f t="shared" ca="1" si="22"/>
        <v>0</v>
      </c>
      <c r="B1419" s="114"/>
      <c r="C1419" s="113"/>
      <c r="D1419" s="113"/>
      <c r="E1419" s="113"/>
      <c r="F1419" s="113"/>
      <c r="G1419" s="134"/>
    </row>
    <row r="1420" spans="1:7" x14ac:dyDescent="0.3">
      <c r="A1420" s="132">
        <f t="shared" ca="1" si="22"/>
        <v>0</v>
      </c>
      <c r="B1420" s="114"/>
      <c r="C1420" s="113"/>
      <c r="D1420" s="113"/>
      <c r="E1420" s="113"/>
      <c r="F1420" s="113"/>
      <c r="G1420" s="134"/>
    </row>
    <row r="1421" spans="1:7" x14ac:dyDescent="0.3">
      <c r="A1421" s="132">
        <f t="shared" ca="1" si="22"/>
        <v>0</v>
      </c>
      <c r="B1421" s="114"/>
      <c r="C1421" s="113"/>
      <c r="D1421" s="113"/>
      <c r="E1421" s="113"/>
      <c r="F1421" s="113"/>
      <c r="G1421" s="134"/>
    </row>
    <row r="1422" spans="1:7" x14ac:dyDescent="0.3">
      <c r="A1422" s="132">
        <f t="shared" ca="1" si="22"/>
        <v>0</v>
      </c>
      <c r="B1422" s="114"/>
      <c r="C1422" s="113"/>
      <c r="D1422" s="113"/>
      <c r="E1422" s="113"/>
      <c r="F1422" s="113"/>
      <c r="G1422" s="134"/>
    </row>
    <row r="1423" spans="1:7" x14ac:dyDescent="0.3">
      <c r="A1423" s="132">
        <f t="shared" ca="1" si="22"/>
        <v>0</v>
      </c>
      <c r="B1423" s="114"/>
      <c r="C1423" s="113"/>
      <c r="D1423" s="113"/>
      <c r="E1423" s="113"/>
      <c r="F1423" s="113"/>
      <c r="G1423" s="134"/>
    </row>
    <row r="1424" spans="1:7" x14ac:dyDescent="0.3">
      <c r="A1424" s="132">
        <f t="shared" ca="1" si="22"/>
        <v>0</v>
      </c>
      <c r="B1424" s="114"/>
      <c r="C1424" s="113"/>
      <c r="D1424" s="113"/>
      <c r="E1424" s="113"/>
      <c r="F1424" s="113"/>
      <c r="G1424" s="134"/>
    </row>
    <row r="1425" spans="1:7" x14ac:dyDescent="0.3">
      <c r="A1425" s="132">
        <f t="shared" ca="1" si="22"/>
        <v>0</v>
      </c>
      <c r="B1425" s="114"/>
      <c r="C1425" s="113"/>
      <c r="D1425" s="113"/>
      <c r="E1425" s="113"/>
      <c r="F1425" s="113"/>
      <c r="G1425" s="134"/>
    </row>
    <row r="1426" spans="1:7" x14ac:dyDescent="0.3">
      <c r="A1426" s="132">
        <f t="shared" ca="1" si="22"/>
        <v>0</v>
      </c>
      <c r="B1426" s="114"/>
      <c r="C1426" s="113"/>
      <c r="D1426" s="113"/>
      <c r="E1426" s="113"/>
      <c r="F1426" s="113"/>
      <c r="G1426" s="134"/>
    </row>
    <row r="1427" spans="1:7" x14ac:dyDescent="0.3">
      <c r="A1427" s="132">
        <f t="shared" ca="1" si="22"/>
        <v>0</v>
      </c>
      <c r="B1427" s="114"/>
      <c r="C1427" s="113"/>
      <c r="D1427" s="113"/>
      <c r="E1427" s="113"/>
      <c r="F1427" s="113"/>
      <c r="G1427" s="134"/>
    </row>
    <row r="1428" spans="1:7" x14ac:dyDescent="0.3">
      <c r="A1428" s="132">
        <f t="shared" ca="1" si="22"/>
        <v>0</v>
      </c>
      <c r="B1428" s="114"/>
      <c r="C1428" s="113"/>
      <c r="D1428" s="113"/>
      <c r="E1428" s="113"/>
      <c r="F1428" s="113"/>
      <c r="G1428" s="134"/>
    </row>
    <row r="1429" spans="1:7" x14ac:dyDescent="0.3">
      <c r="A1429" s="132">
        <f t="shared" ca="1" si="22"/>
        <v>0</v>
      </c>
      <c r="B1429" s="114"/>
      <c r="C1429" s="113"/>
      <c r="D1429" s="113"/>
      <c r="E1429" s="113"/>
      <c r="F1429" s="113"/>
      <c r="G1429" s="134"/>
    </row>
    <row r="1430" spans="1:7" x14ac:dyDescent="0.3">
      <c r="A1430" s="132">
        <f t="shared" ca="1" si="22"/>
        <v>0</v>
      </c>
      <c r="B1430" s="114"/>
      <c r="C1430" s="113"/>
      <c r="D1430" s="113"/>
      <c r="E1430" s="113"/>
      <c r="F1430" s="113"/>
      <c r="G1430" s="134"/>
    </row>
    <row r="1431" spans="1:7" x14ac:dyDescent="0.3">
      <c r="A1431" s="132">
        <f t="shared" ca="1" si="22"/>
        <v>0</v>
      </c>
      <c r="B1431" s="114"/>
      <c r="C1431" s="113"/>
      <c r="D1431" s="113"/>
      <c r="E1431" s="113"/>
      <c r="F1431" s="113"/>
      <c r="G1431" s="134"/>
    </row>
    <row r="1432" spans="1:7" x14ac:dyDescent="0.3">
      <c r="A1432" s="132">
        <f t="shared" ca="1" si="22"/>
        <v>0</v>
      </c>
      <c r="B1432" s="114"/>
      <c r="C1432" s="113"/>
      <c r="D1432" s="113"/>
      <c r="E1432" s="113"/>
      <c r="F1432" s="113"/>
      <c r="G1432" s="134"/>
    </row>
    <row r="1433" spans="1:7" x14ac:dyDescent="0.3">
      <c r="A1433" s="132">
        <f t="shared" ca="1" si="22"/>
        <v>0</v>
      </c>
      <c r="B1433" s="114"/>
      <c r="C1433" s="113"/>
      <c r="D1433" s="113"/>
      <c r="E1433" s="113"/>
      <c r="F1433" s="113"/>
      <c r="G1433" s="134"/>
    </row>
    <row r="1434" spans="1:7" x14ac:dyDescent="0.3">
      <c r="A1434" s="132">
        <f t="shared" ca="1" si="22"/>
        <v>0</v>
      </c>
      <c r="B1434" s="114"/>
      <c r="C1434" s="113"/>
      <c r="D1434" s="113"/>
      <c r="E1434" s="113"/>
      <c r="F1434" s="113"/>
      <c r="G1434" s="134"/>
    </row>
    <row r="1435" spans="1:7" x14ac:dyDescent="0.3">
      <c r="A1435" s="132">
        <f t="shared" ca="1" si="22"/>
        <v>0</v>
      </c>
      <c r="B1435" s="114"/>
      <c r="C1435" s="113"/>
      <c r="D1435" s="113"/>
      <c r="E1435" s="113"/>
      <c r="F1435" s="113"/>
      <c r="G1435" s="134"/>
    </row>
    <row r="1436" spans="1:7" x14ac:dyDescent="0.3">
      <c r="A1436" s="132">
        <f t="shared" ca="1" si="22"/>
        <v>0</v>
      </c>
      <c r="B1436" s="114"/>
      <c r="C1436" s="113"/>
      <c r="D1436" s="113"/>
      <c r="E1436" s="113"/>
      <c r="F1436" s="113"/>
      <c r="G1436" s="134"/>
    </row>
    <row r="1437" spans="1:7" x14ac:dyDescent="0.3">
      <c r="A1437" s="132">
        <f t="shared" ca="1" si="22"/>
        <v>0</v>
      </c>
      <c r="B1437" s="114"/>
      <c r="C1437" s="113"/>
      <c r="D1437" s="113"/>
      <c r="E1437" s="113"/>
      <c r="F1437" s="113"/>
      <c r="G1437" s="134"/>
    </row>
    <row r="1438" spans="1:7" x14ac:dyDescent="0.3">
      <c r="A1438" s="132">
        <f t="shared" ca="1" si="22"/>
        <v>0</v>
      </c>
      <c r="B1438" s="114"/>
      <c r="C1438" s="113"/>
      <c r="D1438" s="113"/>
      <c r="E1438" s="113"/>
      <c r="F1438" s="113"/>
      <c r="G1438" s="134"/>
    </row>
    <row r="1439" spans="1:7" x14ac:dyDescent="0.3">
      <c r="A1439" s="132">
        <f t="shared" ca="1" si="22"/>
        <v>0</v>
      </c>
      <c r="B1439" s="114"/>
      <c r="C1439" s="113"/>
      <c r="D1439" s="113"/>
      <c r="E1439" s="113"/>
      <c r="F1439" s="113"/>
      <c r="G1439" s="134"/>
    </row>
    <row r="1440" spans="1:7" x14ac:dyDescent="0.3">
      <c r="A1440" s="132">
        <f t="shared" ca="1" si="22"/>
        <v>0</v>
      </c>
      <c r="B1440" s="114"/>
      <c r="C1440" s="113"/>
      <c r="D1440" s="113"/>
      <c r="E1440" s="113"/>
      <c r="F1440" s="113"/>
      <c r="G1440" s="134"/>
    </row>
    <row r="1441" spans="1:7" x14ac:dyDescent="0.3">
      <c r="A1441" s="132">
        <f t="shared" ca="1" si="22"/>
        <v>0</v>
      </c>
      <c r="B1441" s="114"/>
      <c r="C1441" s="113"/>
      <c r="D1441" s="113"/>
      <c r="E1441" s="113"/>
      <c r="F1441" s="113"/>
      <c r="G1441" s="134"/>
    </row>
    <row r="1442" spans="1:7" x14ac:dyDescent="0.3">
      <c r="A1442" s="132">
        <f t="shared" ca="1" si="22"/>
        <v>0</v>
      </c>
      <c r="B1442" s="114"/>
      <c r="C1442" s="113"/>
      <c r="D1442" s="113"/>
      <c r="E1442" s="113"/>
      <c r="F1442" s="113"/>
      <c r="G1442" s="134"/>
    </row>
    <row r="1443" spans="1:7" x14ac:dyDescent="0.3">
      <c r="A1443" s="132">
        <f t="shared" ca="1" si="22"/>
        <v>0</v>
      </c>
      <c r="B1443" s="114"/>
      <c r="C1443" s="113"/>
      <c r="D1443" s="113"/>
      <c r="E1443" s="113"/>
      <c r="F1443" s="113"/>
      <c r="G1443" s="134"/>
    </row>
    <row r="1444" spans="1:7" x14ac:dyDescent="0.3">
      <c r="A1444" s="132">
        <f t="shared" ca="1" si="22"/>
        <v>0</v>
      </c>
      <c r="B1444" s="114"/>
      <c r="C1444" s="113"/>
      <c r="D1444" s="113"/>
      <c r="E1444" s="113"/>
      <c r="F1444" s="113"/>
      <c r="G1444" s="134"/>
    </row>
    <row r="1445" spans="1:7" x14ac:dyDescent="0.3">
      <c r="A1445" s="132">
        <f t="shared" ca="1" si="22"/>
        <v>0</v>
      </c>
      <c r="B1445" s="114"/>
      <c r="C1445" s="113"/>
      <c r="D1445" s="113"/>
      <c r="E1445" s="113"/>
      <c r="F1445" s="113"/>
      <c r="G1445" s="134"/>
    </row>
    <row r="1446" spans="1:7" x14ac:dyDescent="0.3">
      <c r="A1446" s="132">
        <f t="shared" ca="1" si="22"/>
        <v>0</v>
      </c>
      <c r="B1446" s="114"/>
      <c r="C1446" s="113"/>
      <c r="D1446" s="113"/>
      <c r="E1446" s="113"/>
      <c r="F1446" s="113"/>
      <c r="G1446" s="134"/>
    </row>
    <row r="1447" spans="1:7" x14ac:dyDescent="0.3">
      <c r="A1447" s="132">
        <f t="shared" ca="1" si="22"/>
        <v>0</v>
      </c>
      <c r="B1447" s="114"/>
      <c r="C1447" s="113"/>
      <c r="D1447" s="113"/>
      <c r="E1447" s="113"/>
      <c r="F1447" s="113"/>
      <c r="G1447" s="134"/>
    </row>
    <row r="1448" spans="1:7" x14ac:dyDescent="0.3">
      <c r="A1448" s="132">
        <f t="shared" ca="1" si="22"/>
        <v>0</v>
      </c>
      <c r="B1448" s="114"/>
      <c r="C1448" s="113"/>
      <c r="D1448" s="113"/>
      <c r="E1448" s="113"/>
      <c r="F1448" s="113"/>
      <c r="G1448" s="134"/>
    </row>
    <row r="1449" spans="1:7" x14ac:dyDescent="0.3">
      <c r="A1449" s="132">
        <f t="shared" ca="1" si="22"/>
        <v>0</v>
      </c>
      <c r="B1449" s="114"/>
      <c r="C1449" s="113"/>
      <c r="D1449" s="113"/>
      <c r="E1449" s="113"/>
      <c r="F1449" s="113"/>
      <c r="G1449" s="134"/>
    </row>
    <row r="1450" spans="1:7" x14ac:dyDescent="0.3">
      <c r="A1450" s="132">
        <f t="shared" ca="1" si="22"/>
        <v>0</v>
      </c>
      <c r="B1450" s="114"/>
      <c r="C1450" s="113"/>
      <c r="D1450" s="113"/>
      <c r="E1450" s="113"/>
      <c r="F1450" s="113"/>
      <c r="G1450" s="134"/>
    </row>
    <row r="1451" spans="1:7" x14ac:dyDescent="0.3">
      <c r="A1451" s="132">
        <f t="shared" ca="1" si="22"/>
        <v>0</v>
      </c>
      <c r="B1451" s="114"/>
      <c r="C1451" s="113"/>
      <c r="D1451" s="113"/>
      <c r="E1451" s="113"/>
      <c r="F1451" s="113"/>
      <c r="G1451" s="134"/>
    </row>
    <row r="1452" spans="1:7" x14ac:dyDescent="0.3">
      <c r="A1452" s="132">
        <f t="shared" ca="1" si="22"/>
        <v>0</v>
      </c>
      <c r="B1452" s="114"/>
      <c r="C1452" s="113"/>
      <c r="D1452" s="113"/>
      <c r="E1452" s="113"/>
      <c r="F1452" s="113"/>
      <c r="G1452" s="134"/>
    </row>
    <row r="1453" spans="1:7" x14ac:dyDescent="0.3">
      <c r="A1453" s="132">
        <f t="shared" ca="1" si="22"/>
        <v>0</v>
      </c>
      <c r="B1453" s="114"/>
      <c r="C1453" s="113"/>
      <c r="D1453" s="113"/>
      <c r="E1453" s="113"/>
      <c r="F1453" s="113"/>
      <c r="G1453" s="134"/>
    </row>
    <row r="1454" spans="1:7" x14ac:dyDescent="0.3">
      <c r="A1454" s="132">
        <f t="shared" ca="1" si="22"/>
        <v>0</v>
      </c>
      <c r="B1454" s="114"/>
      <c r="C1454" s="113"/>
      <c r="D1454" s="113"/>
      <c r="E1454" s="113"/>
      <c r="F1454" s="113"/>
      <c r="G1454" s="134"/>
    </row>
    <row r="1455" spans="1:7" x14ac:dyDescent="0.3">
      <c r="A1455" s="132">
        <f t="shared" ca="1" si="22"/>
        <v>0</v>
      </c>
      <c r="B1455" s="114"/>
      <c r="C1455" s="113"/>
      <c r="D1455" s="113"/>
      <c r="E1455" s="113"/>
      <c r="F1455" s="113"/>
      <c r="G1455" s="134"/>
    </row>
    <row r="1456" spans="1:7" x14ac:dyDescent="0.3">
      <c r="A1456" s="132">
        <f t="shared" ca="1" si="22"/>
        <v>0</v>
      </c>
      <c r="B1456" s="114"/>
      <c r="C1456" s="113"/>
      <c r="D1456" s="113"/>
      <c r="E1456" s="113"/>
      <c r="F1456" s="113"/>
      <c r="G1456" s="134"/>
    </row>
    <row r="1457" spans="1:7" x14ac:dyDescent="0.3">
      <c r="A1457" s="132">
        <f t="shared" ca="1" si="22"/>
        <v>0</v>
      </c>
      <c r="B1457" s="114"/>
      <c r="C1457" s="113"/>
      <c r="D1457" s="113"/>
      <c r="E1457" s="113"/>
      <c r="F1457" s="113"/>
      <c r="G1457" s="134"/>
    </row>
    <row r="1458" spans="1:7" x14ac:dyDescent="0.3">
      <c r="A1458" s="132">
        <f t="shared" ca="1" si="22"/>
        <v>0</v>
      </c>
      <c r="B1458" s="114"/>
      <c r="C1458" s="113"/>
      <c r="D1458" s="113"/>
      <c r="E1458" s="113"/>
      <c r="F1458" s="113"/>
      <c r="G1458" s="134"/>
    </row>
    <row r="1459" spans="1:7" x14ac:dyDescent="0.3">
      <c r="A1459" s="132">
        <f t="shared" ca="1" si="22"/>
        <v>0</v>
      </c>
      <c r="B1459" s="114"/>
      <c r="C1459" s="113"/>
      <c r="D1459" s="113"/>
      <c r="E1459" s="113"/>
      <c r="F1459" s="113"/>
      <c r="G1459" s="134"/>
    </row>
    <row r="1460" spans="1:7" x14ac:dyDescent="0.3">
      <c r="A1460" s="132">
        <f t="shared" ca="1" si="22"/>
        <v>0</v>
      </c>
      <c r="B1460" s="114"/>
      <c r="C1460" s="113"/>
      <c r="D1460" s="113"/>
      <c r="E1460" s="113"/>
      <c r="F1460" s="113"/>
      <c r="G1460" s="134"/>
    </row>
    <row r="1461" spans="1:7" x14ac:dyDescent="0.3">
      <c r="A1461" s="132">
        <f t="shared" ca="1" si="22"/>
        <v>0</v>
      </c>
      <c r="B1461" s="114"/>
      <c r="C1461" s="113"/>
      <c r="D1461" s="113"/>
      <c r="E1461" s="113"/>
      <c r="F1461" s="113"/>
      <c r="G1461" s="134"/>
    </row>
    <row r="1462" spans="1:7" x14ac:dyDescent="0.3">
      <c r="A1462" s="132">
        <f t="shared" ca="1" si="22"/>
        <v>0</v>
      </c>
      <c r="B1462" s="114"/>
      <c r="C1462" s="113"/>
      <c r="D1462" s="113"/>
      <c r="E1462" s="113"/>
      <c r="F1462" s="113"/>
      <c r="G1462" s="134"/>
    </row>
    <row r="1463" spans="1:7" x14ac:dyDescent="0.3">
      <c r="A1463" s="132">
        <f t="shared" ca="1" si="22"/>
        <v>0</v>
      </c>
      <c r="B1463" s="114"/>
      <c r="C1463" s="113"/>
      <c r="D1463" s="113"/>
      <c r="E1463" s="113"/>
      <c r="F1463" s="113"/>
      <c r="G1463" s="134"/>
    </row>
    <row r="1464" spans="1:7" x14ac:dyDescent="0.3">
      <c r="A1464" s="132">
        <f t="shared" ca="1" si="22"/>
        <v>0</v>
      </c>
      <c r="B1464" s="114"/>
      <c r="C1464" s="113"/>
      <c r="D1464" s="113"/>
      <c r="E1464" s="113"/>
      <c r="F1464" s="113"/>
      <c r="G1464" s="134"/>
    </row>
    <row r="1465" spans="1:7" x14ac:dyDescent="0.3">
      <c r="A1465" s="132">
        <f t="shared" ca="1" si="22"/>
        <v>0</v>
      </c>
      <c r="B1465" s="114"/>
      <c r="C1465" s="113"/>
      <c r="D1465" s="113"/>
      <c r="E1465" s="113"/>
      <c r="F1465" s="113"/>
      <c r="G1465" s="134"/>
    </row>
    <row r="1466" spans="1:7" x14ac:dyDescent="0.3">
      <c r="A1466" s="132">
        <f t="shared" ca="1" si="22"/>
        <v>0</v>
      </c>
      <c r="B1466" s="114"/>
      <c r="C1466" s="113"/>
      <c r="D1466" s="113"/>
      <c r="E1466" s="113"/>
      <c r="F1466" s="113"/>
      <c r="G1466" s="134"/>
    </row>
    <row r="1467" spans="1:7" x14ac:dyDescent="0.3">
      <c r="A1467" s="132">
        <f t="shared" ca="1" si="22"/>
        <v>0</v>
      </c>
      <c r="B1467" s="114"/>
      <c r="C1467" s="113"/>
      <c r="D1467" s="113"/>
      <c r="E1467" s="113"/>
      <c r="F1467" s="113"/>
      <c r="G1467" s="134"/>
    </row>
    <row r="1468" spans="1:7" x14ac:dyDescent="0.3">
      <c r="A1468" s="132">
        <f t="shared" ca="1" si="22"/>
        <v>0</v>
      </c>
      <c r="B1468" s="114"/>
      <c r="C1468" s="113"/>
      <c r="D1468" s="113"/>
      <c r="E1468" s="113"/>
      <c r="F1468" s="113"/>
      <c r="G1468" s="134"/>
    </row>
    <row r="1469" spans="1:7" x14ac:dyDescent="0.3">
      <c r="A1469" s="132">
        <f t="shared" ca="1" si="22"/>
        <v>0</v>
      </c>
      <c r="B1469" s="114"/>
      <c r="C1469" s="113"/>
      <c r="D1469" s="113"/>
      <c r="E1469" s="113"/>
      <c r="F1469" s="113"/>
      <c r="G1469" s="134"/>
    </row>
    <row r="1470" spans="1:7" x14ac:dyDescent="0.3">
      <c r="A1470" s="132">
        <f t="shared" ca="1" si="22"/>
        <v>0</v>
      </c>
      <c r="B1470" s="114"/>
      <c r="C1470" s="113"/>
      <c r="D1470" s="113"/>
      <c r="E1470" s="113"/>
      <c r="F1470" s="113"/>
      <c r="G1470" s="134"/>
    </row>
    <row r="1471" spans="1:7" x14ac:dyDescent="0.3">
      <c r="A1471" s="132">
        <f t="shared" ca="1" si="22"/>
        <v>0</v>
      </c>
      <c r="B1471" s="114"/>
      <c r="C1471" s="113"/>
      <c r="D1471" s="113"/>
      <c r="E1471" s="113"/>
      <c r="F1471" s="113"/>
      <c r="G1471" s="134"/>
    </row>
    <row r="1472" spans="1:7" x14ac:dyDescent="0.3">
      <c r="A1472" s="132">
        <f t="shared" ca="1" si="22"/>
        <v>0</v>
      </c>
      <c r="B1472" s="114"/>
      <c r="C1472" s="113"/>
      <c r="D1472" s="113"/>
      <c r="E1472" s="113"/>
      <c r="F1472" s="113"/>
      <c r="G1472" s="134"/>
    </row>
    <row r="1473" spans="1:7" x14ac:dyDescent="0.3">
      <c r="A1473" s="132">
        <f t="shared" ca="1" si="22"/>
        <v>0</v>
      </c>
      <c r="B1473" s="114"/>
      <c r="C1473" s="113"/>
      <c r="D1473" s="113"/>
      <c r="E1473" s="113"/>
      <c r="F1473" s="113"/>
      <c r="G1473" s="134"/>
    </row>
    <row r="1474" spans="1:7" x14ac:dyDescent="0.3">
      <c r="A1474" s="132">
        <f t="shared" ca="1" si="22"/>
        <v>0</v>
      </c>
      <c r="B1474" s="114"/>
      <c r="C1474" s="113"/>
      <c r="D1474" s="113"/>
      <c r="E1474" s="113"/>
      <c r="F1474" s="113"/>
      <c r="G1474" s="134"/>
    </row>
    <row r="1475" spans="1:7" x14ac:dyDescent="0.3">
      <c r="A1475" s="132">
        <f t="shared" ca="1" si="22"/>
        <v>0</v>
      </c>
      <c r="B1475" s="114"/>
      <c r="C1475" s="113"/>
      <c r="D1475" s="113"/>
      <c r="E1475" s="113"/>
      <c r="F1475" s="113"/>
      <c r="G1475" s="134"/>
    </row>
    <row r="1476" spans="1:7" x14ac:dyDescent="0.3">
      <c r="A1476" s="132">
        <f t="shared" ca="1" si="22"/>
        <v>0</v>
      </c>
      <c r="B1476" s="114"/>
      <c r="C1476" s="113"/>
      <c r="D1476" s="113"/>
      <c r="E1476" s="113"/>
      <c r="F1476" s="113"/>
      <c r="G1476" s="134"/>
    </row>
    <row r="1477" spans="1:7" x14ac:dyDescent="0.3">
      <c r="A1477" s="132">
        <f t="shared" ca="1" si="22"/>
        <v>0</v>
      </c>
      <c r="B1477" s="114"/>
      <c r="C1477" s="113"/>
      <c r="D1477" s="113"/>
      <c r="E1477" s="113"/>
      <c r="F1477" s="113"/>
      <c r="G1477" s="134"/>
    </row>
    <row r="1478" spans="1:7" x14ac:dyDescent="0.3">
      <c r="A1478" s="132">
        <f t="shared" ca="1" si="22"/>
        <v>0</v>
      </c>
      <c r="B1478" s="114"/>
      <c r="C1478" s="113"/>
      <c r="D1478" s="113"/>
      <c r="E1478" s="113"/>
      <c r="F1478" s="113"/>
      <c r="G1478" s="134"/>
    </row>
    <row r="1479" spans="1:7" x14ac:dyDescent="0.3">
      <c r="A1479" s="132">
        <f t="shared" ca="1" si="22"/>
        <v>0</v>
      </c>
      <c r="B1479" s="114"/>
      <c r="C1479" s="113"/>
      <c r="D1479" s="113"/>
      <c r="E1479" s="113"/>
      <c r="F1479" s="113"/>
      <c r="G1479" s="134"/>
    </row>
    <row r="1480" spans="1:7" x14ac:dyDescent="0.3">
      <c r="A1480" s="132">
        <f t="shared" ref="A1480:A1543" ca="1" si="23">OFFSET($C1480,0,$Z$5-1)</f>
        <v>0</v>
      </c>
      <c r="B1480" s="114"/>
      <c r="C1480" s="113"/>
      <c r="D1480" s="113"/>
      <c r="E1480" s="113"/>
      <c r="F1480" s="113"/>
      <c r="G1480" s="134"/>
    </row>
    <row r="1481" spans="1:7" x14ac:dyDescent="0.3">
      <c r="A1481" s="132">
        <f t="shared" ca="1" si="23"/>
        <v>0</v>
      </c>
      <c r="B1481" s="114"/>
      <c r="C1481" s="113"/>
      <c r="D1481" s="113"/>
      <c r="E1481" s="113"/>
      <c r="F1481" s="113"/>
      <c r="G1481" s="134"/>
    </row>
    <row r="1482" spans="1:7" x14ac:dyDescent="0.3">
      <c r="A1482" s="132">
        <f t="shared" ca="1" si="23"/>
        <v>0</v>
      </c>
      <c r="B1482" s="114"/>
      <c r="C1482" s="113"/>
      <c r="D1482" s="113"/>
      <c r="E1482" s="113"/>
      <c r="F1482" s="113"/>
      <c r="G1482" s="134"/>
    </row>
    <row r="1483" spans="1:7" x14ac:dyDescent="0.3">
      <c r="A1483" s="132">
        <f t="shared" ca="1" si="23"/>
        <v>0</v>
      </c>
      <c r="B1483" s="114"/>
      <c r="C1483" s="113"/>
      <c r="D1483" s="113"/>
      <c r="E1483" s="113"/>
      <c r="F1483" s="113"/>
      <c r="G1483" s="134"/>
    </row>
    <row r="1484" spans="1:7" x14ac:dyDescent="0.3">
      <c r="A1484" s="132">
        <f t="shared" ca="1" si="23"/>
        <v>0</v>
      </c>
      <c r="B1484" s="114"/>
      <c r="C1484" s="113"/>
      <c r="D1484" s="113"/>
      <c r="E1484" s="113"/>
      <c r="F1484" s="113"/>
      <c r="G1484" s="134"/>
    </row>
    <row r="1485" spans="1:7" x14ac:dyDescent="0.3">
      <c r="A1485" s="132">
        <f t="shared" ca="1" si="23"/>
        <v>0</v>
      </c>
      <c r="B1485" s="114"/>
      <c r="C1485" s="113"/>
      <c r="D1485" s="113"/>
      <c r="E1485" s="113"/>
      <c r="F1485" s="113"/>
      <c r="G1485" s="134"/>
    </row>
    <row r="1486" spans="1:7" x14ac:dyDescent="0.3">
      <c r="A1486" s="132">
        <f t="shared" ca="1" si="23"/>
        <v>0</v>
      </c>
      <c r="B1486" s="114"/>
      <c r="C1486" s="113"/>
      <c r="D1486" s="113"/>
      <c r="E1486" s="113"/>
      <c r="F1486" s="113"/>
      <c r="G1486" s="134"/>
    </row>
    <row r="1487" spans="1:7" x14ac:dyDescent="0.3">
      <c r="A1487" s="132">
        <f t="shared" ca="1" si="23"/>
        <v>0</v>
      </c>
      <c r="B1487" s="114"/>
      <c r="C1487" s="113"/>
      <c r="D1487" s="113"/>
      <c r="E1487" s="113"/>
      <c r="F1487" s="113"/>
      <c r="G1487" s="134"/>
    </row>
    <row r="1488" spans="1:7" x14ac:dyDescent="0.3">
      <c r="A1488" s="132">
        <f t="shared" ca="1" si="23"/>
        <v>0</v>
      </c>
      <c r="B1488" s="114"/>
      <c r="C1488" s="113"/>
      <c r="D1488" s="113"/>
      <c r="E1488" s="113"/>
      <c r="F1488" s="113"/>
      <c r="G1488" s="134"/>
    </row>
    <row r="1489" spans="1:7" x14ac:dyDescent="0.3">
      <c r="A1489" s="132">
        <f t="shared" ca="1" si="23"/>
        <v>0</v>
      </c>
      <c r="B1489" s="114"/>
      <c r="C1489" s="113"/>
      <c r="D1489" s="113"/>
      <c r="E1489" s="113"/>
      <c r="F1489" s="113"/>
      <c r="G1489" s="134"/>
    </row>
    <row r="1490" spans="1:7" x14ac:dyDescent="0.3">
      <c r="A1490" s="132">
        <f t="shared" ca="1" si="23"/>
        <v>0</v>
      </c>
      <c r="B1490" s="114"/>
      <c r="C1490" s="113"/>
      <c r="D1490" s="113"/>
      <c r="E1490" s="113"/>
      <c r="F1490" s="113"/>
      <c r="G1490" s="134"/>
    </row>
    <row r="1491" spans="1:7" x14ac:dyDescent="0.3">
      <c r="A1491" s="132">
        <f t="shared" ca="1" si="23"/>
        <v>0</v>
      </c>
      <c r="B1491" s="114"/>
      <c r="C1491" s="113"/>
      <c r="D1491" s="113"/>
      <c r="E1491" s="113"/>
      <c r="F1491" s="113"/>
      <c r="G1491" s="134"/>
    </row>
    <row r="1492" spans="1:7" x14ac:dyDescent="0.3">
      <c r="A1492" s="132">
        <f t="shared" ca="1" si="23"/>
        <v>0</v>
      </c>
      <c r="B1492" s="114"/>
      <c r="C1492" s="113"/>
      <c r="D1492" s="113"/>
      <c r="E1492" s="113"/>
      <c r="F1492" s="113"/>
      <c r="G1492" s="134"/>
    </row>
    <row r="1493" spans="1:7" x14ac:dyDescent="0.3">
      <c r="A1493" s="132">
        <f t="shared" ca="1" si="23"/>
        <v>0</v>
      </c>
      <c r="B1493" s="114"/>
      <c r="C1493" s="113"/>
      <c r="D1493" s="113"/>
      <c r="E1493" s="113"/>
      <c r="F1493" s="113"/>
      <c r="G1493" s="134"/>
    </row>
    <row r="1494" spans="1:7" x14ac:dyDescent="0.3">
      <c r="A1494" s="132">
        <f t="shared" ca="1" si="23"/>
        <v>0</v>
      </c>
      <c r="B1494" s="114"/>
      <c r="C1494" s="113"/>
      <c r="D1494" s="113"/>
      <c r="E1494" s="113"/>
      <c r="F1494" s="113"/>
      <c r="G1494" s="134"/>
    </row>
    <row r="1495" spans="1:7" x14ac:dyDescent="0.3">
      <c r="A1495" s="132">
        <f t="shared" ca="1" si="23"/>
        <v>0</v>
      </c>
      <c r="B1495" s="114"/>
      <c r="C1495" s="113"/>
      <c r="D1495" s="113"/>
      <c r="E1495" s="113"/>
      <c r="F1495" s="113"/>
      <c r="G1495" s="134"/>
    </row>
    <row r="1496" spans="1:7" x14ac:dyDescent="0.3">
      <c r="A1496" s="132">
        <f t="shared" ca="1" si="23"/>
        <v>0</v>
      </c>
      <c r="B1496" s="114"/>
      <c r="C1496" s="113"/>
      <c r="D1496" s="113"/>
      <c r="E1496" s="113"/>
      <c r="F1496" s="113"/>
      <c r="G1496" s="134"/>
    </row>
    <row r="1497" spans="1:7" x14ac:dyDescent="0.3">
      <c r="A1497" s="132">
        <f t="shared" ca="1" si="23"/>
        <v>0</v>
      </c>
      <c r="B1497" s="114"/>
      <c r="C1497" s="113"/>
      <c r="D1497" s="113"/>
      <c r="E1497" s="113"/>
      <c r="F1497" s="113"/>
      <c r="G1497" s="134"/>
    </row>
    <row r="1498" spans="1:7" x14ac:dyDescent="0.3">
      <c r="A1498" s="132">
        <f t="shared" ca="1" si="23"/>
        <v>0</v>
      </c>
      <c r="B1498" s="114"/>
      <c r="C1498" s="113"/>
      <c r="D1498" s="113"/>
      <c r="E1498" s="113"/>
      <c r="F1498" s="113"/>
      <c r="G1498" s="134"/>
    </row>
    <row r="1499" spans="1:7" x14ac:dyDescent="0.3">
      <c r="A1499" s="132">
        <f t="shared" ca="1" si="23"/>
        <v>0</v>
      </c>
      <c r="B1499" s="114"/>
      <c r="C1499" s="113"/>
      <c r="D1499" s="113"/>
      <c r="E1499" s="113"/>
      <c r="F1499" s="113"/>
      <c r="G1499" s="134"/>
    </row>
    <row r="1500" spans="1:7" x14ac:dyDescent="0.3">
      <c r="A1500" s="132">
        <f t="shared" ca="1" si="23"/>
        <v>0</v>
      </c>
      <c r="B1500" s="114"/>
      <c r="C1500" s="113"/>
      <c r="D1500" s="113"/>
      <c r="E1500" s="113"/>
      <c r="F1500" s="113"/>
      <c r="G1500" s="134"/>
    </row>
    <row r="1501" spans="1:7" x14ac:dyDescent="0.3">
      <c r="A1501" s="132">
        <f t="shared" ca="1" si="23"/>
        <v>0</v>
      </c>
      <c r="B1501" s="114"/>
      <c r="C1501" s="113"/>
      <c r="D1501" s="113"/>
      <c r="E1501" s="113"/>
      <c r="F1501" s="113"/>
      <c r="G1501" s="134"/>
    </row>
    <row r="1502" spans="1:7" x14ac:dyDescent="0.3">
      <c r="A1502" s="132">
        <f t="shared" ca="1" si="23"/>
        <v>0</v>
      </c>
      <c r="B1502" s="114"/>
      <c r="C1502" s="113"/>
      <c r="D1502" s="113"/>
      <c r="E1502" s="113"/>
      <c r="F1502" s="113"/>
      <c r="G1502" s="134"/>
    </row>
    <row r="1503" spans="1:7" x14ac:dyDescent="0.3">
      <c r="A1503" s="132">
        <f t="shared" ca="1" si="23"/>
        <v>0</v>
      </c>
      <c r="B1503" s="114"/>
      <c r="C1503" s="113"/>
      <c r="D1503" s="113"/>
      <c r="E1503" s="113"/>
      <c r="F1503" s="113"/>
      <c r="G1503" s="134"/>
    </row>
    <row r="1504" spans="1:7" x14ac:dyDescent="0.3">
      <c r="A1504" s="132">
        <f t="shared" ca="1" si="23"/>
        <v>0</v>
      </c>
      <c r="B1504" s="114"/>
      <c r="C1504" s="113"/>
      <c r="D1504" s="113"/>
      <c r="E1504" s="113"/>
      <c r="F1504" s="113"/>
      <c r="G1504" s="134"/>
    </row>
    <row r="1505" spans="1:7" x14ac:dyDescent="0.3">
      <c r="A1505" s="132">
        <f t="shared" ca="1" si="23"/>
        <v>0</v>
      </c>
      <c r="B1505" s="114"/>
      <c r="C1505" s="113"/>
      <c r="D1505" s="113"/>
      <c r="E1505" s="113"/>
      <c r="F1505" s="113"/>
      <c r="G1505" s="134"/>
    </row>
    <row r="1506" spans="1:7" x14ac:dyDescent="0.3">
      <c r="A1506" s="132">
        <f t="shared" ca="1" si="23"/>
        <v>0</v>
      </c>
      <c r="B1506" s="114"/>
      <c r="C1506" s="113"/>
      <c r="D1506" s="113"/>
      <c r="E1506" s="113"/>
      <c r="F1506" s="113"/>
      <c r="G1506" s="134"/>
    </row>
    <row r="1507" spans="1:7" x14ac:dyDescent="0.3">
      <c r="A1507" s="132">
        <f t="shared" ca="1" si="23"/>
        <v>0</v>
      </c>
      <c r="B1507" s="114"/>
      <c r="C1507" s="113"/>
      <c r="D1507" s="113"/>
      <c r="E1507" s="113"/>
      <c r="F1507" s="113"/>
      <c r="G1507" s="134"/>
    </row>
    <row r="1508" spans="1:7" x14ac:dyDescent="0.3">
      <c r="A1508" s="132">
        <f t="shared" ca="1" si="23"/>
        <v>0</v>
      </c>
      <c r="B1508" s="114"/>
      <c r="C1508" s="113"/>
      <c r="D1508" s="113"/>
      <c r="E1508" s="113"/>
      <c r="F1508" s="113"/>
      <c r="G1508" s="134"/>
    </row>
    <row r="1509" spans="1:7" x14ac:dyDescent="0.3">
      <c r="A1509" s="132">
        <f t="shared" ca="1" si="23"/>
        <v>0</v>
      </c>
      <c r="B1509" s="114"/>
      <c r="C1509" s="113"/>
      <c r="D1509" s="113"/>
      <c r="E1509" s="113"/>
      <c r="F1509" s="113"/>
      <c r="G1509" s="134"/>
    </row>
    <row r="1510" spans="1:7" x14ac:dyDescent="0.3">
      <c r="A1510" s="132">
        <f t="shared" ca="1" si="23"/>
        <v>0</v>
      </c>
      <c r="B1510" s="114"/>
      <c r="C1510" s="113"/>
      <c r="D1510" s="113"/>
      <c r="E1510" s="113"/>
      <c r="F1510" s="113"/>
      <c r="G1510" s="134"/>
    </row>
    <row r="1511" spans="1:7" x14ac:dyDescent="0.3">
      <c r="A1511" s="132">
        <f t="shared" ca="1" si="23"/>
        <v>0</v>
      </c>
      <c r="B1511" s="114"/>
      <c r="C1511" s="113"/>
      <c r="D1511" s="113"/>
      <c r="E1511" s="113"/>
      <c r="F1511" s="113"/>
      <c r="G1511" s="134"/>
    </row>
    <row r="1512" spans="1:7" x14ac:dyDescent="0.3">
      <c r="A1512" s="132">
        <f t="shared" ca="1" si="23"/>
        <v>0</v>
      </c>
      <c r="B1512" s="114"/>
      <c r="C1512" s="113"/>
      <c r="D1512" s="113"/>
      <c r="E1512" s="113"/>
      <c r="F1512" s="113"/>
      <c r="G1512" s="134"/>
    </row>
    <row r="1513" spans="1:7" x14ac:dyDescent="0.3">
      <c r="A1513" s="132">
        <f t="shared" ca="1" si="23"/>
        <v>0</v>
      </c>
      <c r="B1513" s="114"/>
      <c r="C1513" s="113"/>
      <c r="D1513" s="113"/>
      <c r="E1513" s="113"/>
      <c r="F1513" s="113"/>
      <c r="G1513" s="134"/>
    </row>
    <row r="1514" spans="1:7" x14ac:dyDescent="0.3">
      <c r="A1514" s="132">
        <f t="shared" ca="1" si="23"/>
        <v>0</v>
      </c>
      <c r="B1514" s="114"/>
      <c r="C1514" s="113"/>
      <c r="D1514" s="113"/>
      <c r="E1514" s="113"/>
      <c r="F1514" s="113"/>
      <c r="G1514" s="134"/>
    </row>
    <row r="1515" spans="1:7" x14ac:dyDescent="0.3">
      <c r="A1515" s="132">
        <f t="shared" ca="1" si="23"/>
        <v>0</v>
      </c>
      <c r="B1515" s="114"/>
      <c r="C1515" s="113"/>
      <c r="D1515" s="113"/>
      <c r="E1515" s="113"/>
      <c r="F1515" s="113"/>
      <c r="G1515" s="134"/>
    </row>
    <row r="1516" spans="1:7" x14ac:dyDescent="0.3">
      <c r="A1516" s="132">
        <f t="shared" ca="1" si="23"/>
        <v>0</v>
      </c>
      <c r="B1516" s="114"/>
      <c r="C1516" s="113"/>
      <c r="D1516" s="113"/>
      <c r="E1516" s="113"/>
      <c r="F1516" s="113"/>
      <c r="G1516" s="134"/>
    </row>
    <row r="1517" spans="1:7" x14ac:dyDescent="0.3">
      <c r="A1517" s="132">
        <f t="shared" ca="1" si="23"/>
        <v>0</v>
      </c>
      <c r="B1517" s="114"/>
      <c r="C1517" s="113"/>
      <c r="D1517" s="113"/>
      <c r="E1517" s="113"/>
      <c r="F1517" s="113"/>
      <c r="G1517" s="134"/>
    </row>
    <row r="1518" spans="1:7" x14ac:dyDescent="0.3">
      <c r="A1518" s="132">
        <f t="shared" ca="1" si="23"/>
        <v>0</v>
      </c>
      <c r="B1518" s="114"/>
      <c r="C1518" s="113"/>
      <c r="D1518" s="113"/>
      <c r="E1518" s="113"/>
      <c r="F1518" s="113"/>
      <c r="G1518" s="134"/>
    </row>
    <row r="1519" spans="1:7" x14ac:dyDescent="0.3">
      <c r="A1519" s="132">
        <f t="shared" ca="1" si="23"/>
        <v>0</v>
      </c>
      <c r="B1519" s="114"/>
      <c r="C1519" s="113"/>
      <c r="D1519" s="113"/>
      <c r="E1519" s="113"/>
      <c r="F1519" s="113"/>
      <c r="G1519" s="134"/>
    </row>
    <row r="1520" spans="1:7" x14ac:dyDescent="0.3">
      <c r="A1520" s="132">
        <f t="shared" ca="1" si="23"/>
        <v>0</v>
      </c>
      <c r="B1520" s="114"/>
      <c r="C1520" s="113"/>
      <c r="D1520" s="113"/>
      <c r="E1520" s="113"/>
      <c r="F1520" s="113"/>
      <c r="G1520" s="134"/>
    </row>
    <row r="1521" spans="1:7" x14ac:dyDescent="0.3">
      <c r="A1521" s="132">
        <f t="shared" ca="1" si="23"/>
        <v>0</v>
      </c>
      <c r="B1521" s="114"/>
      <c r="C1521" s="113"/>
      <c r="D1521" s="113"/>
      <c r="E1521" s="113"/>
      <c r="F1521" s="113"/>
      <c r="G1521" s="134"/>
    </row>
    <row r="1522" spans="1:7" x14ac:dyDescent="0.3">
      <c r="A1522" s="132">
        <f t="shared" ca="1" si="23"/>
        <v>0</v>
      </c>
      <c r="B1522" s="114"/>
      <c r="C1522" s="113"/>
      <c r="D1522" s="113"/>
      <c r="E1522" s="113"/>
      <c r="F1522" s="113"/>
      <c r="G1522" s="134"/>
    </row>
    <row r="1523" spans="1:7" x14ac:dyDescent="0.3">
      <c r="A1523" s="132">
        <f t="shared" ca="1" si="23"/>
        <v>0</v>
      </c>
      <c r="B1523" s="114"/>
      <c r="C1523" s="113"/>
      <c r="D1523" s="113"/>
      <c r="E1523" s="113"/>
      <c r="F1523" s="113"/>
      <c r="G1523" s="134"/>
    </row>
    <row r="1524" spans="1:7" x14ac:dyDescent="0.3">
      <c r="A1524" s="132">
        <f t="shared" ca="1" si="23"/>
        <v>0</v>
      </c>
      <c r="B1524" s="114"/>
      <c r="C1524" s="113"/>
      <c r="D1524" s="113"/>
      <c r="E1524" s="113"/>
      <c r="F1524" s="113"/>
      <c r="G1524" s="134"/>
    </row>
    <row r="1525" spans="1:7" x14ac:dyDescent="0.3">
      <c r="A1525" s="132">
        <f t="shared" ca="1" si="23"/>
        <v>0</v>
      </c>
      <c r="B1525" s="114"/>
      <c r="C1525" s="113"/>
      <c r="D1525" s="113"/>
      <c r="E1525" s="113"/>
      <c r="F1525" s="113"/>
      <c r="G1525" s="134"/>
    </row>
    <row r="1526" spans="1:7" x14ac:dyDescent="0.3">
      <c r="A1526" s="132">
        <f t="shared" ca="1" si="23"/>
        <v>0</v>
      </c>
      <c r="B1526" s="114"/>
      <c r="C1526" s="113"/>
      <c r="D1526" s="113"/>
      <c r="E1526" s="113"/>
      <c r="F1526" s="113"/>
      <c r="G1526" s="134"/>
    </row>
    <row r="1527" spans="1:7" x14ac:dyDescent="0.3">
      <c r="A1527" s="132">
        <f t="shared" ca="1" si="23"/>
        <v>0</v>
      </c>
      <c r="B1527" s="114"/>
      <c r="C1527" s="113"/>
      <c r="D1527" s="113"/>
      <c r="E1527" s="113"/>
      <c r="F1527" s="113"/>
      <c r="G1527" s="134"/>
    </row>
    <row r="1528" spans="1:7" x14ac:dyDescent="0.3">
      <c r="A1528" s="132">
        <f t="shared" ca="1" si="23"/>
        <v>0</v>
      </c>
      <c r="B1528" s="114"/>
      <c r="C1528" s="113"/>
      <c r="D1528" s="113"/>
      <c r="E1528" s="113"/>
      <c r="F1528" s="113"/>
      <c r="G1528" s="134"/>
    </row>
    <row r="1529" spans="1:7" x14ac:dyDescent="0.3">
      <c r="A1529" s="132">
        <f t="shared" ca="1" si="23"/>
        <v>0</v>
      </c>
      <c r="B1529" s="114"/>
      <c r="C1529" s="113"/>
      <c r="D1529" s="113"/>
      <c r="E1529" s="113"/>
      <c r="F1529" s="113"/>
      <c r="G1529" s="134"/>
    </row>
    <row r="1530" spans="1:7" x14ac:dyDescent="0.3">
      <c r="A1530" s="132">
        <f t="shared" ca="1" si="23"/>
        <v>0</v>
      </c>
      <c r="B1530" s="114"/>
      <c r="C1530" s="113"/>
      <c r="D1530" s="113"/>
      <c r="E1530" s="113"/>
      <c r="F1530" s="113"/>
      <c r="G1530" s="134"/>
    </row>
    <row r="1531" spans="1:7" x14ac:dyDescent="0.3">
      <c r="A1531" s="132">
        <f t="shared" ca="1" si="23"/>
        <v>0</v>
      </c>
      <c r="B1531" s="114"/>
      <c r="C1531" s="113"/>
      <c r="D1531" s="113"/>
      <c r="E1531" s="113"/>
      <c r="F1531" s="113"/>
      <c r="G1531" s="134"/>
    </row>
    <row r="1532" spans="1:7" x14ac:dyDescent="0.3">
      <c r="A1532" s="132">
        <f t="shared" ca="1" si="23"/>
        <v>0</v>
      </c>
      <c r="B1532" s="114"/>
      <c r="C1532" s="113"/>
      <c r="D1532" s="113"/>
      <c r="E1532" s="113"/>
      <c r="F1532" s="113"/>
      <c r="G1532" s="134"/>
    </row>
    <row r="1533" spans="1:7" x14ac:dyDescent="0.3">
      <c r="A1533" s="132">
        <f t="shared" ca="1" si="23"/>
        <v>0</v>
      </c>
      <c r="B1533" s="114"/>
      <c r="C1533" s="113"/>
      <c r="D1533" s="113"/>
      <c r="E1533" s="113"/>
      <c r="F1533" s="113"/>
      <c r="G1533" s="134"/>
    </row>
    <row r="1534" spans="1:7" x14ac:dyDescent="0.3">
      <c r="A1534" s="132">
        <f t="shared" ca="1" si="23"/>
        <v>0</v>
      </c>
      <c r="B1534" s="114"/>
      <c r="C1534" s="113"/>
      <c r="D1534" s="113"/>
      <c r="E1534" s="113"/>
      <c r="F1534" s="113"/>
      <c r="G1534" s="134"/>
    </row>
    <row r="1535" spans="1:7" x14ac:dyDescent="0.3">
      <c r="A1535" s="132">
        <f t="shared" ca="1" si="23"/>
        <v>0</v>
      </c>
      <c r="B1535" s="114"/>
      <c r="C1535" s="113"/>
      <c r="D1535" s="113"/>
      <c r="E1535" s="113"/>
      <c r="F1535" s="113"/>
      <c r="G1535" s="134"/>
    </row>
    <row r="1536" spans="1:7" x14ac:dyDescent="0.3">
      <c r="A1536" s="132">
        <f t="shared" ca="1" si="23"/>
        <v>0</v>
      </c>
      <c r="B1536" s="114"/>
      <c r="C1536" s="113"/>
      <c r="D1536" s="113"/>
      <c r="E1536" s="113"/>
      <c r="F1536" s="113"/>
      <c r="G1536" s="134"/>
    </row>
    <row r="1537" spans="1:7" x14ac:dyDescent="0.3">
      <c r="A1537" s="132">
        <f t="shared" ca="1" si="23"/>
        <v>0</v>
      </c>
      <c r="B1537" s="114"/>
      <c r="C1537" s="113"/>
      <c r="D1537" s="113"/>
      <c r="E1537" s="113"/>
      <c r="F1537" s="113"/>
      <c r="G1537" s="134"/>
    </row>
    <row r="1538" spans="1:7" x14ac:dyDescent="0.3">
      <c r="A1538" s="132">
        <f t="shared" ca="1" si="23"/>
        <v>0</v>
      </c>
      <c r="B1538" s="114"/>
      <c r="C1538" s="113"/>
      <c r="D1538" s="113"/>
      <c r="E1538" s="113"/>
      <c r="F1538" s="113"/>
      <c r="G1538" s="134"/>
    </row>
    <row r="1539" spans="1:7" x14ac:dyDescent="0.3">
      <c r="A1539" s="132">
        <f t="shared" ca="1" si="23"/>
        <v>0</v>
      </c>
      <c r="B1539" s="114"/>
      <c r="C1539" s="113"/>
      <c r="D1539" s="113"/>
      <c r="E1539" s="113"/>
      <c r="F1539" s="113"/>
      <c r="G1539" s="134"/>
    </row>
    <row r="1540" spans="1:7" x14ac:dyDescent="0.3">
      <c r="A1540" s="132">
        <f t="shared" ca="1" si="23"/>
        <v>0</v>
      </c>
      <c r="B1540" s="114"/>
      <c r="C1540" s="113"/>
      <c r="D1540" s="113"/>
      <c r="E1540" s="113"/>
      <c r="F1540" s="113"/>
      <c r="G1540" s="134"/>
    </row>
    <row r="1541" spans="1:7" x14ac:dyDescent="0.3">
      <c r="A1541" s="132">
        <f t="shared" ca="1" si="23"/>
        <v>0</v>
      </c>
      <c r="B1541" s="114"/>
      <c r="C1541" s="113"/>
      <c r="D1541" s="113"/>
      <c r="E1541" s="113"/>
      <c r="F1541" s="113"/>
      <c r="G1541" s="134"/>
    </row>
    <row r="1542" spans="1:7" x14ac:dyDescent="0.3">
      <c r="A1542" s="132">
        <f t="shared" ca="1" si="23"/>
        <v>0</v>
      </c>
      <c r="B1542" s="114"/>
      <c r="C1542" s="113"/>
      <c r="D1542" s="113"/>
      <c r="E1542" s="113"/>
      <c r="F1542" s="113"/>
      <c r="G1542" s="134"/>
    </row>
    <row r="1543" spans="1:7" x14ac:dyDescent="0.3">
      <c r="A1543" s="132">
        <f t="shared" ca="1" si="23"/>
        <v>0</v>
      </c>
      <c r="B1543" s="114"/>
      <c r="C1543" s="113"/>
      <c r="D1543" s="113"/>
      <c r="E1543" s="113"/>
      <c r="F1543" s="113"/>
      <c r="G1543" s="134"/>
    </row>
    <row r="1544" spans="1:7" x14ac:dyDescent="0.3">
      <c r="A1544" s="132">
        <f t="shared" ref="A1544:A1607" ca="1" si="24">OFFSET($C1544,0,$Z$5-1)</f>
        <v>0</v>
      </c>
      <c r="B1544" s="114"/>
      <c r="C1544" s="113"/>
      <c r="D1544" s="113"/>
      <c r="E1544" s="113"/>
      <c r="F1544" s="113"/>
      <c r="G1544" s="134"/>
    </row>
    <row r="1545" spans="1:7" x14ac:dyDescent="0.3">
      <c r="A1545" s="132">
        <f t="shared" ca="1" si="24"/>
        <v>0</v>
      </c>
      <c r="B1545" s="114"/>
      <c r="C1545" s="113"/>
      <c r="D1545" s="113"/>
      <c r="E1545" s="113"/>
      <c r="F1545" s="113"/>
      <c r="G1545" s="134"/>
    </row>
    <row r="1546" spans="1:7" x14ac:dyDescent="0.3">
      <c r="A1546" s="132">
        <f t="shared" ca="1" si="24"/>
        <v>0</v>
      </c>
      <c r="B1546" s="114"/>
      <c r="C1546" s="113"/>
      <c r="D1546" s="113"/>
      <c r="E1546" s="113"/>
      <c r="F1546" s="113"/>
      <c r="G1546" s="134"/>
    </row>
    <row r="1547" spans="1:7" x14ac:dyDescent="0.3">
      <c r="A1547" s="132">
        <f t="shared" ca="1" si="24"/>
        <v>0</v>
      </c>
      <c r="B1547" s="114"/>
      <c r="C1547" s="113"/>
      <c r="D1547" s="113"/>
      <c r="E1547" s="113"/>
      <c r="F1547" s="113"/>
      <c r="G1547" s="134"/>
    </row>
    <row r="1548" spans="1:7" x14ac:dyDescent="0.3">
      <c r="A1548" s="132">
        <f t="shared" ca="1" si="24"/>
        <v>0</v>
      </c>
      <c r="B1548" s="114"/>
      <c r="C1548" s="113"/>
      <c r="D1548" s="113"/>
      <c r="E1548" s="113"/>
      <c r="F1548" s="113"/>
      <c r="G1548" s="134"/>
    </row>
    <row r="1549" spans="1:7" x14ac:dyDescent="0.3">
      <c r="A1549" s="132">
        <f t="shared" ca="1" si="24"/>
        <v>0</v>
      </c>
      <c r="B1549" s="114"/>
      <c r="C1549" s="113"/>
      <c r="D1549" s="113"/>
      <c r="E1549" s="113"/>
      <c r="F1549" s="113"/>
      <c r="G1549" s="134"/>
    </row>
    <row r="1550" spans="1:7" x14ac:dyDescent="0.3">
      <c r="A1550" s="132">
        <f t="shared" ca="1" si="24"/>
        <v>0</v>
      </c>
      <c r="B1550" s="114"/>
      <c r="C1550" s="113"/>
      <c r="D1550" s="113"/>
      <c r="E1550" s="113"/>
      <c r="F1550" s="113"/>
      <c r="G1550" s="134"/>
    </row>
    <row r="1551" spans="1:7" x14ac:dyDescent="0.3">
      <c r="A1551" s="132">
        <f t="shared" ca="1" si="24"/>
        <v>0</v>
      </c>
      <c r="B1551" s="114"/>
      <c r="C1551" s="113"/>
      <c r="D1551" s="113"/>
      <c r="E1551" s="113"/>
      <c r="F1551" s="113"/>
      <c r="G1551" s="134"/>
    </row>
    <row r="1552" spans="1:7" x14ac:dyDescent="0.3">
      <c r="A1552" s="132">
        <f t="shared" ca="1" si="24"/>
        <v>0</v>
      </c>
      <c r="B1552" s="114"/>
      <c r="C1552" s="113"/>
      <c r="D1552" s="113"/>
      <c r="E1552" s="113"/>
      <c r="F1552" s="113"/>
      <c r="G1552" s="134"/>
    </row>
    <row r="1553" spans="1:7" x14ac:dyDescent="0.3">
      <c r="A1553" s="132">
        <f t="shared" ca="1" si="24"/>
        <v>0</v>
      </c>
      <c r="B1553" s="114"/>
      <c r="C1553" s="113"/>
      <c r="D1553" s="113"/>
      <c r="E1553" s="113"/>
      <c r="F1553" s="113"/>
      <c r="G1553" s="134"/>
    </row>
    <row r="1554" spans="1:7" x14ac:dyDescent="0.3">
      <c r="A1554" s="132">
        <f t="shared" ca="1" si="24"/>
        <v>0</v>
      </c>
      <c r="B1554" s="114"/>
      <c r="C1554" s="113"/>
      <c r="D1554" s="113"/>
      <c r="E1554" s="113"/>
      <c r="F1554" s="113"/>
      <c r="G1554" s="134"/>
    </row>
    <row r="1555" spans="1:7" x14ac:dyDescent="0.3">
      <c r="A1555" s="132">
        <f t="shared" ca="1" si="24"/>
        <v>0</v>
      </c>
      <c r="B1555" s="114"/>
      <c r="C1555" s="113"/>
      <c r="D1555" s="113"/>
      <c r="E1555" s="113"/>
      <c r="F1555" s="113"/>
      <c r="G1555" s="134"/>
    </row>
    <row r="1556" spans="1:7" x14ac:dyDescent="0.3">
      <c r="A1556" s="132">
        <f t="shared" ca="1" si="24"/>
        <v>0</v>
      </c>
      <c r="B1556" s="114"/>
      <c r="C1556" s="113"/>
      <c r="D1556" s="113"/>
      <c r="E1556" s="113"/>
      <c r="F1556" s="113"/>
      <c r="G1556" s="134"/>
    </row>
    <row r="1557" spans="1:7" x14ac:dyDescent="0.3">
      <c r="A1557" s="132">
        <f t="shared" ca="1" si="24"/>
        <v>0</v>
      </c>
      <c r="B1557" s="114"/>
      <c r="C1557" s="113"/>
      <c r="D1557" s="113"/>
      <c r="E1557" s="113"/>
      <c r="F1557" s="113"/>
      <c r="G1557" s="134"/>
    </row>
    <row r="1558" spans="1:7" x14ac:dyDescent="0.3">
      <c r="A1558" s="132">
        <f t="shared" ca="1" si="24"/>
        <v>0</v>
      </c>
      <c r="B1558" s="114"/>
      <c r="C1558" s="113"/>
      <c r="D1558" s="113"/>
      <c r="E1558" s="113"/>
      <c r="F1558" s="113"/>
      <c r="G1558" s="134"/>
    </row>
    <row r="1559" spans="1:7" x14ac:dyDescent="0.3">
      <c r="A1559" s="132">
        <f t="shared" ca="1" si="24"/>
        <v>0</v>
      </c>
      <c r="B1559" s="114"/>
      <c r="C1559" s="113"/>
      <c r="D1559" s="113"/>
      <c r="E1559" s="113"/>
      <c r="F1559" s="113"/>
      <c r="G1559" s="134"/>
    </row>
    <row r="1560" spans="1:7" x14ac:dyDescent="0.3">
      <c r="A1560" s="132">
        <f t="shared" ca="1" si="24"/>
        <v>0</v>
      </c>
      <c r="B1560" s="114"/>
      <c r="C1560" s="113"/>
      <c r="D1560" s="113"/>
      <c r="E1560" s="113"/>
      <c r="F1560" s="113"/>
      <c r="G1560" s="134"/>
    </row>
    <row r="1561" spans="1:7" x14ac:dyDescent="0.3">
      <c r="A1561" s="132">
        <f t="shared" ca="1" si="24"/>
        <v>0</v>
      </c>
      <c r="B1561" s="114"/>
      <c r="C1561" s="113"/>
      <c r="D1561" s="113"/>
      <c r="E1561" s="113"/>
      <c r="F1561" s="113"/>
      <c r="G1561" s="134"/>
    </row>
    <row r="1562" spans="1:7" x14ac:dyDescent="0.3">
      <c r="A1562" s="132">
        <f t="shared" ca="1" si="24"/>
        <v>0</v>
      </c>
      <c r="B1562" s="114"/>
      <c r="C1562" s="113"/>
      <c r="D1562" s="113"/>
      <c r="E1562" s="113"/>
      <c r="F1562" s="113"/>
      <c r="G1562" s="134"/>
    </row>
    <row r="1563" spans="1:7" x14ac:dyDescent="0.3">
      <c r="A1563" s="132">
        <f t="shared" ca="1" si="24"/>
        <v>0</v>
      </c>
      <c r="B1563" s="114"/>
      <c r="C1563" s="113"/>
      <c r="D1563" s="113"/>
      <c r="E1563" s="113"/>
      <c r="F1563" s="113"/>
      <c r="G1563" s="134"/>
    </row>
    <row r="1564" spans="1:7" x14ac:dyDescent="0.3">
      <c r="A1564" s="132">
        <f t="shared" ca="1" si="24"/>
        <v>0</v>
      </c>
      <c r="B1564" s="114"/>
      <c r="C1564" s="113"/>
      <c r="D1564" s="113"/>
      <c r="E1564" s="113"/>
      <c r="F1564" s="113"/>
      <c r="G1564" s="134"/>
    </row>
    <row r="1565" spans="1:7" x14ac:dyDescent="0.3">
      <c r="A1565" s="132">
        <f t="shared" ca="1" si="24"/>
        <v>0</v>
      </c>
      <c r="B1565" s="114"/>
      <c r="C1565" s="113"/>
      <c r="D1565" s="113"/>
      <c r="E1565" s="113"/>
      <c r="F1565" s="113"/>
      <c r="G1565" s="134"/>
    </row>
    <row r="1566" spans="1:7" x14ac:dyDescent="0.3">
      <c r="A1566" s="132">
        <f t="shared" ca="1" si="24"/>
        <v>0</v>
      </c>
      <c r="B1566" s="114"/>
      <c r="C1566" s="113"/>
      <c r="D1566" s="113"/>
      <c r="E1566" s="113"/>
      <c r="F1566" s="113"/>
      <c r="G1566" s="134"/>
    </row>
    <row r="1567" spans="1:7" x14ac:dyDescent="0.3">
      <c r="A1567" s="132">
        <f t="shared" ca="1" si="24"/>
        <v>0</v>
      </c>
      <c r="B1567" s="114"/>
      <c r="C1567" s="113"/>
      <c r="D1567" s="113"/>
      <c r="E1567" s="113"/>
      <c r="F1567" s="113"/>
      <c r="G1567" s="134"/>
    </row>
    <row r="1568" spans="1:7" x14ac:dyDescent="0.3">
      <c r="A1568" s="132">
        <f t="shared" ca="1" si="24"/>
        <v>0</v>
      </c>
      <c r="B1568" s="114"/>
      <c r="C1568" s="113"/>
      <c r="D1568" s="113"/>
      <c r="E1568" s="113"/>
      <c r="F1568" s="113"/>
      <c r="G1568" s="134"/>
    </row>
    <row r="1569" spans="1:7" x14ac:dyDescent="0.3">
      <c r="A1569" s="132">
        <f t="shared" ca="1" si="24"/>
        <v>0</v>
      </c>
      <c r="B1569" s="114"/>
      <c r="C1569" s="113"/>
      <c r="D1569" s="113"/>
      <c r="E1569" s="113"/>
      <c r="F1569" s="113"/>
      <c r="G1569" s="134"/>
    </row>
    <row r="1570" spans="1:7" x14ac:dyDescent="0.3">
      <c r="A1570" s="132">
        <f t="shared" ca="1" si="24"/>
        <v>0</v>
      </c>
      <c r="B1570" s="114"/>
      <c r="C1570" s="113"/>
      <c r="D1570" s="113"/>
      <c r="E1570" s="113"/>
      <c r="F1570" s="113"/>
      <c r="G1570" s="134"/>
    </row>
    <row r="1571" spans="1:7" x14ac:dyDescent="0.3">
      <c r="A1571" s="132">
        <f t="shared" ca="1" si="24"/>
        <v>0</v>
      </c>
      <c r="B1571" s="114"/>
      <c r="C1571" s="113"/>
      <c r="D1571" s="113"/>
      <c r="E1571" s="113"/>
      <c r="F1571" s="113"/>
      <c r="G1571" s="134"/>
    </row>
    <row r="1572" spans="1:7" x14ac:dyDescent="0.3">
      <c r="A1572" s="132">
        <f t="shared" ca="1" si="24"/>
        <v>0</v>
      </c>
      <c r="B1572" s="114"/>
      <c r="C1572" s="113"/>
      <c r="D1572" s="113"/>
      <c r="E1572" s="113"/>
      <c r="F1572" s="113"/>
      <c r="G1572" s="134"/>
    </row>
    <row r="1573" spans="1:7" x14ac:dyDescent="0.3">
      <c r="A1573" s="132">
        <f t="shared" ca="1" si="24"/>
        <v>0</v>
      </c>
      <c r="B1573" s="114"/>
      <c r="C1573" s="113"/>
      <c r="D1573" s="113"/>
      <c r="E1573" s="113"/>
      <c r="F1573" s="113"/>
      <c r="G1573" s="134"/>
    </row>
    <row r="1574" spans="1:7" x14ac:dyDescent="0.3">
      <c r="A1574" s="132">
        <f t="shared" ca="1" si="24"/>
        <v>0</v>
      </c>
      <c r="B1574" s="114"/>
      <c r="C1574" s="113"/>
      <c r="D1574" s="113"/>
      <c r="E1574" s="113"/>
      <c r="F1574" s="113"/>
      <c r="G1574" s="134"/>
    </row>
    <row r="1575" spans="1:7" x14ac:dyDescent="0.3">
      <c r="A1575" s="132">
        <f t="shared" ca="1" si="24"/>
        <v>0</v>
      </c>
      <c r="B1575" s="114"/>
      <c r="C1575" s="113"/>
      <c r="D1575" s="113"/>
      <c r="E1575" s="113"/>
      <c r="F1575" s="113"/>
      <c r="G1575" s="134"/>
    </row>
    <row r="1576" spans="1:7" x14ac:dyDescent="0.3">
      <c r="A1576" s="132">
        <f t="shared" ca="1" si="24"/>
        <v>0</v>
      </c>
      <c r="B1576" s="114"/>
      <c r="C1576" s="113"/>
      <c r="D1576" s="113"/>
      <c r="E1576" s="113"/>
      <c r="F1576" s="113"/>
      <c r="G1576" s="134"/>
    </row>
    <row r="1577" spans="1:7" x14ac:dyDescent="0.3">
      <c r="A1577" s="132">
        <f t="shared" ca="1" si="24"/>
        <v>0</v>
      </c>
      <c r="B1577" s="114"/>
      <c r="C1577" s="113"/>
      <c r="D1577" s="113"/>
      <c r="E1577" s="113"/>
      <c r="F1577" s="113"/>
      <c r="G1577" s="134"/>
    </row>
    <row r="1578" spans="1:7" x14ac:dyDescent="0.3">
      <c r="A1578" s="132">
        <f t="shared" ca="1" si="24"/>
        <v>0</v>
      </c>
      <c r="B1578" s="114"/>
      <c r="C1578" s="113"/>
      <c r="D1578" s="113"/>
      <c r="E1578" s="113"/>
      <c r="F1578" s="113"/>
      <c r="G1578" s="134"/>
    </row>
    <row r="1579" spans="1:7" x14ac:dyDescent="0.3">
      <c r="A1579" s="132">
        <f t="shared" ca="1" si="24"/>
        <v>0</v>
      </c>
      <c r="B1579" s="114"/>
      <c r="C1579" s="113"/>
      <c r="D1579" s="113"/>
      <c r="E1579" s="113"/>
      <c r="F1579" s="113"/>
      <c r="G1579" s="134"/>
    </row>
    <row r="1580" spans="1:7" x14ac:dyDescent="0.3">
      <c r="A1580" s="132">
        <f t="shared" ca="1" si="24"/>
        <v>0</v>
      </c>
      <c r="B1580" s="114"/>
      <c r="C1580" s="113"/>
      <c r="D1580" s="113"/>
      <c r="E1580" s="113"/>
      <c r="F1580" s="113"/>
      <c r="G1580" s="134"/>
    </row>
    <row r="1581" spans="1:7" x14ac:dyDescent="0.3">
      <c r="A1581" s="132">
        <f t="shared" ca="1" si="24"/>
        <v>0</v>
      </c>
      <c r="B1581" s="114"/>
      <c r="C1581" s="113"/>
      <c r="D1581" s="113"/>
      <c r="E1581" s="113"/>
      <c r="F1581" s="113"/>
      <c r="G1581" s="134"/>
    </row>
    <row r="1582" spans="1:7" x14ac:dyDescent="0.3">
      <c r="A1582" s="132">
        <f t="shared" ca="1" si="24"/>
        <v>0</v>
      </c>
      <c r="B1582" s="114"/>
      <c r="C1582" s="113"/>
      <c r="D1582" s="113"/>
      <c r="E1582" s="113"/>
      <c r="F1582" s="113"/>
      <c r="G1582" s="134"/>
    </row>
    <row r="1583" spans="1:7" x14ac:dyDescent="0.3">
      <c r="A1583" s="132">
        <f t="shared" ca="1" si="24"/>
        <v>0</v>
      </c>
      <c r="B1583" s="114"/>
      <c r="C1583" s="113"/>
      <c r="D1583" s="113"/>
      <c r="E1583" s="113"/>
      <c r="F1583" s="113"/>
      <c r="G1583" s="134"/>
    </row>
    <row r="1584" spans="1:7" x14ac:dyDescent="0.3">
      <c r="A1584" s="132">
        <f t="shared" ca="1" si="24"/>
        <v>0</v>
      </c>
      <c r="B1584" s="114"/>
      <c r="C1584" s="113"/>
      <c r="D1584" s="113"/>
      <c r="E1584" s="113"/>
      <c r="F1584" s="113"/>
      <c r="G1584" s="134"/>
    </row>
    <row r="1585" spans="1:7" x14ac:dyDescent="0.3">
      <c r="A1585" s="132">
        <f t="shared" ca="1" si="24"/>
        <v>0</v>
      </c>
      <c r="B1585" s="114"/>
      <c r="C1585" s="113"/>
      <c r="D1585" s="113"/>
      <c r="E1585" s="113"/>
      <c r="F1585" s="113"/>
      <c r="G1585" s="134"/>
    </row>
    <row r="1586" spans="1:7" x14ac:dyDescent="0.3">
      <c r="A1586" s="132">
        <f t="shared" ca="1" si="24"/>
        <v>0</v>
      </c>
      <c r="B1586" s="114"/>
      <c r="C1586" s="113"/>
      <c r="D1586" s="113"/>
      <c r="E1586" s="113"/>
      <c r="F1586" s="113"/>
      <c r="G1586" s="134"/>
    </row>
    <row r="1587" spans="1:7" x14ac:dyDescent="0.3">
      <c r="A1587" s="132">
        <f t="shared" ca="1" si="24"/>
        <v>0</v>
      </c>
      <c r="B1587" s="114"/>
      <c r="C1587" s="113"/>
      <c r="D1587" s="113"/>
      <c r="E1587" s="113"/>
      <c r="F1587" s="113"/>
      <c r="G1587" s="134"/>
    </row>
    <row r="1588" spans="1:7" x14ac:dyDescent="0.3">
      <c r="A1588" s="132">
        <f t="shared" ca="1" si="24"/>
        <v>0</v>
      </c>
      <c r="B1588" s="114"/>
      <c r="C1588" s="113"/>
      <c r="D1588" s="113"/>
      <c r="E1588" s="113"/>
      <c r="F1588" s="113"/>
      <c r="G1588" s="134"/>
    </row>
    <row r="1589" spans="1:7" x14ac:dyDescent="0.3">
      <c r="A1589" s="132">
        <f t="shared" ca="1" si="24"/>
        <v>0</v>
      </c>
      <c r="B1589" s="114"/>
      <c r="C1589" s="113"/>
      <c r="D1589" s="113"/>
      <c r="E1589" s="113"/>
      <c r="F1589" s="113"/>
      <c r="G1589" s="134"/>
    </row>
    <row r="1590" spans="1:7" x14ac:dyDescent="0.3">
      <c r="A1590" s="132">
        <f t="shared" ca="1" si="24"/>
        <v>0</v>
      </c>
      <c r="B1590" s="114"/>
      <c r="C1590" s="113"/>
      <c r="D1590" s="113"/>
      <c r="E1590" s="113"/>
      <c r="F1590" s="113"/>
      <c r="G1590" s="134"/>
    </row>
    <row r="1591" spans="1:7" x14ac:dyDescent="0.3">
      <c r="A1591" s="132">
        <f t="shared" ca="1" si="24"/>
        <v>0</v>
      </c>
      <c r="B1591" s="114"/>
      <c r="C1591" s="113"/>
      <c r="D1591" s="113"/>
      <c r="E1591" s="113"/>
      <c r="F1591" s="113"/>
      <c r="G1591" s="134"/>
    </row>
    <row r="1592" spans="1:7" x14ac:dyDescent="0.3">
      <c r="A1592" s="132">
        <f t="shared" ca="1" si="24"/>
        <v>0</v>
      </c>
      <c r="B1592" s="114"/>
      <c r="C1592" s="113"/>
      <c r="D1592" s="113"/>
      <c r="E1592" s="113"/>
      <c r="F1592" s="113"/>
      <c r="G1592" s="134"/>
    </row>
    <row r="1593" spans="1:7" x14ac:dyDescent="0.3">
      <c r="A1593" s="132">
        <f t="shared" ca="1" si="24"/>
        <v>0</v>
      </c>
      <c r="B1593" s="114"/>
      <c r="C1593" s="113"/>
      <c r="D1593" s="113"/>
      <c r="E1593" s="113"/>
      <c r="F1593" s="113"/>
      <c r="G1593" s="134"/>
    </row>
    <row r="1594" spans="1:7" x14ac:dyDescent="0.3">
      <c r="A1594" s="132">
        <f t="shared" ca="1" si="24"/>
        <v>0</v>
      </c>
      <c r="B1594" s="114"/>
      <c r="C1594" s="113"/>
      <c r="D1594" s="113"/>
      <c r="E1594" s="113"/>
      <c r="F1594" s="113"/>
      <c r="G1594" s="134"/>
    </row>
    <row r="1595" spans="1:7" x14ac:dyDescent="0.3">
      <c r="A1595" s="132">
        <f t="shared" ca="1" si="24"/>
        <v>0</v>
      </c>
      <c r="B1595" s="114"/>
      <c r="C1595" s="113"/>
      <c r="D1595" s="113"/>
      <c r="E1595" s="113"/>
      <c r="F1595" s="113"/>
      <c r="G1595" s="134"/>
    </row>
    <row r="1596" spans="1:7" x14ac:dyDescent="0.3">
      <c r="A1596" s="132">
        <f t="shared" ca="1" si="24"/>
        <v>0</v>
      </c>
      <c r="B1596" s="114"/>
      <c r="C1596" s="113"/>
      <c r="D1596" s="113"/>
      <c r="E1596" s="113"/>
      <c r="F1596" s="113"/>
      <c r="G1596" s="134"/>
    </row>
    <row r="1597" spans="1:7" x14ac:dyDescent="0.3">
      <c r="A1597" s="132">
        <f t="shared" ca="1" si="24"/>
        <v>0</v>
      </c>
      <c r="B1597" s="114"/>
      <c r="C1597" s="113"/>
      <c r="D1597" s="113"/>
      <c r="E1597" s="113"/>
      <c r="F1597" s="113"/>
      <c r="G1597" s="134"/>
    </row>
    <row r="1598" spans="1:7" x14ac:dyDescent="0.3">
      <c r="A1598" s="132">
        <f t="shared" ca="1" si="24"/>
        <v>0</v>
      </c>
      <c r="B1598" s="114"/>
      <c r="C1598" s="113"/>
      <c r="D1598" s="113"/>
      <c r="E1598" s="113"/>
      <c r="F1598" s="113"/>
      <c r="G1598" s="134"/>
    </row>
    <row r="1599" spans="1:7" x14ac:dyDescent="0.3">
      <c r="A1599" s="132">
        <f t="shared" ca="1" si="24"/>
        <v>0</v>
      </c>
      <c r="B1599" s="114"/>
      <c r="C1599" s="113"/>
      <c r="D1599" s="113"/>
      <c r="E1599" s="113"/>
      <c r="F1599" s="113"/>
      <c r="G1599" s="134"/>
    </row>
    <row r="1600" spans="1:7" x14ac:dyDescent="0.3">
      <c r="A1600" s="132">
        <f t="shared" ca="1" si="24"/>
        <v>0</v>
      </c>
      <c r="B1600" s="114"/>
      <c r="C1600" s="113"/>
      <c r="D1600" s="113"/>
      <c r="E1600" s="113"/>
      <c r="F1600" s="113"/>
      <c r="G1600" s="134"/>
    </row>
    <row r="1601" spans="1:7" x14ac:dyDescent="0.3">
      <c r="A1601" s="132">
        <f t="shared" ca="1" si="24"/>
        <v>0</v>
      </c>
      <c r="B1601" s="114"/>
      <c r="C1601" s="113"/>
      <c r="D1601" s="113"/>
      <c r="E1601" s="113"/>
      <c r="F1601" s="113"/>
      <c r="G1601" s="134"/>
    </row>
    <row r="1602" spans="1:7" x14ac:dyDescent="0.3">
      <c r="A1602" s="132">
        <f t="shared" ca="1" si="24"/>
        <v>0</v>
      </c>
      <c r="B1602" s="114"/>
      <c r="C1602" s="113"/>
      <c r="D1602" s="113"/>
      <c r="E1602" s="113"/>
      <c r="F1602" s="113"/>
      <c r="G1602" s="134"/>
    </row>
    <row r="1603" spans="1:7" x14ac:dyDescent="0.3">
      <c r="A1603" s="132">
        <f t="shared" ca="1" si="24"/>
        <v>0</v>
      </c>
      <c r="B1603" s="114"/>
      <c r="C1603" s="113"/>
      <c r="D1603" s="113"/>
      <c r="E1603" s="113"/>
      <c r="F1603" s="113"/>
      <c r="G1603" s="134"/>
    </row>
    <row r="1604" spans="1:7" x14ac:dyDescent="0.3">
      <c r="A1604" s="132">
        <f t="shared" ca="1" si="24"/>
        <v>0</v>
      </c>
      <c r="B1604" s="114"/>
      <c r="C1604" s="113"/>
      <c r="D1604" s="113"/>
      <c r="E1604" s="113"/>
      <c r="F1604" s="113"/>
      <c r="G1604" s="134"/>
    </row>
    <row r="1605" spans="1:7" x14ac:dyDescent="0.3">
      <c r="A1605" s="132">
        <f t="shared" ca="1" si="24"/>
        <v>0</v>
      </c>
      <c r="B1605" s="114"/>
      <c r="C1605" s="113"/>
      <c r="D1605" s="113"/>
      <c r="E1605" s="113"/>
      <c r="F1605" s="113"/>
      <c r="G1605" s="134"/>
    </row>
    <row r="1606" spans="1:7" x14ac:dyDescent="0.3">
      <c r="A1606" s="132">
        <f t="shared" ca="1" si="24"/>
        <v>0</v>
      </c>
      <c r="B1606" s="114"/>
      <c r="C1606" s="113"/>
      <c r="D1606" s="113"/>
      <c r="E1606" s="113"/>
      <c r="F1606" s="113"/>
      <c r="G1606" s="134"/>
    </row>
    <row r="1607" spans="1:7" x14ac:dyDescent="0.3">
      <c r="A1607" s="132">
        <f t="shared" ca="1" si="24"/>
        <v>0</v>
      </c>
      <c r="B1607" s="114"/>
      <c r="C1607" s="113"/>
      <c r="D1607" s="113"/>
      <c r="E1607" s="113"/>
      <c r="F1607" s="113"/>
      <c r="G1607" s="134"/>
    </row>
    <row r="1608" spans="1:7" x14ac:dyDescent="0.3">
      <c r="A1608" s="132">
        <f t="shared" ref="A1608:A1671" ca="1" si="25">OFFSET($C1608,0,$Z$5-1)</f>
        <v>0</v>
      </c>
      <c r="B1608" s="114"/>
      <c r="C1608" s="113"/>
      <c r="D1608" s="113"/>
      <c r="E1608" s="113"/>
      <c r="F1608" s="113"/>
      <c r="G1608" s="134"/>
    </row>
    <row r="1609" spans="1:7" x14ac:dyDescent="0.3">
      <c r="A1609" s="132">
        <f t="shared" ca="1" si="25"/>
        <v>0</v>
      </c>
      <c r="B1609" s="114"/>
      <c r="C1609" s="113"/>
      <c r="D1609" s="113"/>
      <c r="E1609" s="113"/>
      <c r="F1609" s="113"/>
      <c r="G1609" s="134"/>
    </row>
    <row r="1610" spans="1:7" x14ac:dyDescent="0.3">
      <c r="A1610" s="132">
        <f t="shared" ca="1" si="25"/>
        <v>0</v>
      </c>
      <c r="B1610" s="114"/>
      <c r="C1610" s="113"/>
      <c r="D1610" s="113"/>
      <c r="E1610" s="113"/>
      <c r="F1610" s="113"/>
      <c r="G1610" s="134"/>
    </row>
    <row r="1611" spans="1:7" x14ac:dyDescent="0.3">
      <c r="A1611" s="132">
        <f t="shared" ca="1" si="25"/>
        <v>0</v>
      </c>
      <c r="B1611" s="114"/>
      <c r="C1611" s="113"/>
      <c r="D1611" s="113"/>
      <c r="E1611" s="113"/>
      <c r="F1611" s="113"/>
      <c r="G1611" s="134"/>
    </row>
    <row r="1612" spans="1:7" x14ac:dyDescent="0.3">
      <c r="A1612" s="132">
        <f t="shared" ca="1" si="25"/>
        <v>0</v>
      </c>
      <c r="B1612" s="114"/>
      <c r="C1612" s="113"/>
      <c r="D1612" s="113"/>
      <c r="E1612" s="113"/>
      <c r="F1612" s="113"/>
      <c r="G1612" s="134"/>
    </row>
    <row r="1613" spans="1:7" x14ac:dyDescent="0.3">
      <c r="A1613" s="132">
        <f t="shared" ca="1" si="25"/>
        <v>0</v>
      </c>
      <c r="B1613" s="114"/>
      <c r="C1613" s="113"/>
      <c r="D1613" s="113"/>
      <c r="E1613" s="113"/>
      <c r="F1613" s="113"/>
      <c r="G1613" s="134"/>
    </row>
    <row r="1614" spans="1:7" x14ac:dyDescent="0.3">
      <c r="A1614" s="132">
        <f t="shared" ca="1" si="25"/>
        <v>0</v>
      </c>
      <c r="B1614" s="114"/>
      <c r="C1614" s="113"/>
      <c r="D1614" s="113"/>
      <c r="E1614" s="113"/>
      <c r="F1614" s="113"/>
      <c r="G1614" s="134"/>
    </row>
    <row r="1615" spans="1:7" x14ac:dyDescent="0.3">
      <c r="A1615" s="132">
        <f t="shared" ca="1" si="25"/>
        <v>0</v>
      </c>
      <c r="B1615" s="114"/>
      <c r="C1615" s="113"/>
      <c r="D1615" s="113"/>
      <c r="E1615" s="113"/>
      <c r="F1615" s="113"/>
      <c r="G1615" s="134"/>
    </row>
    <row r="1616" spans="1:7" x14ac:dyDescent="0.3">
      <c r="A1616" s="132">
        <f t="shared" ca="1" si="25"/>
        <v>0</v>
      </c>
      <c r="B1616" s="114"/>
      <c r="C1616" s="113"/>
      <c r="D1616" s="113"/>
      <c r="E1616" s="113"/>
      <c r="F1616" s="113"/>
      <c r="G1616" s="134"/>
    </row>
    <row r="1617" spans="1:7" x14ac:dyDescent="0.3">
      <c r="A1617" s="132">
        <f t="shared" ca="1" si="25"/>
        <v>0</v>
      </c>
      <c r="B1617" s="114"/>
      <c r="C1617" s="113"/>
      <c r="D1617" s="113"/>
      <c r="E1617" s="113"/>
      <c r="F1617" s="113"/>
      <c r="G1617" s="134"/>
    </row>
    <row r="1618" spans="1:7" x14ac:dyDescent="0.3">
      <c r="A1618" s="132">
        <f t="shared" ca="1" si="25"/>
        <v>0</v>
      </c>
      <c r="B1618" s="114"/>
      <c r="C1618" s="113"/>
      <c r="D1618" s="113"/>
      <c r="E1618" s="113"/>
      <c r="F1618" s="113"/>
      <c r="G1618" s="134"/>
    </row>
    <row r="1619" spans="1:7" x14ac:dyDescent="0.3">
      <c r="A1619" s="132">
        <f t="shared" ca="1" si="25"/>
        <v>0</v>
      </c>
      <c r="B1619" s="114"/>
      <c r="C1619" s="113"/>
      <c r="D1619" s="113"/>
      <c r="E1619" s="113"/>
      <c r="F1619" s="113"/>
      <c r="G1619" s="134"/>
    </row>
    <row r="1620" spans="1:7" x14ac:dyDescent="0.3">
      <c r="A1620" s="132">
        <f t="shared" ca="1" si="25"/>
        <v>0</v>
      </c>
      <c r="B1620" s="114"/>
      <c r="C1620" s="113"/>
      <c r="D1620" s="113"/>
      <c r="E1620" s="113"/>
      <c r="F1620" s="113"/>
      <c r="G1620" s="134"/>
    </row>
    <row r="1621" spans="1:7" x14ac:dyDescent="0.3">
      <c r="A1621" s="132">
        <f t="shared" ca="1" si="25"/>
        <v>0</v>
      </c>
      <c r="B1621" s="114"/>
      <c r="C1621" s="113"/>
      <c r="D1621" s="113"/>
      <c r="E1621" s="113"/>
      <c r="F1621" s="113"/>
      <c r="G1621" s="134"/>
    </row>
    <row r="1622" spans="1:7" x14ac:dyDescent="0.3">
      <c r="A1622" s="132">
        <f t="shared" ca="1" si="25"/>
        <v>0</v>
      </c>
      <c r="B1622" s="114"/>
      <c r="C1622" s="113"/>
      <c r="D1622" s="113"/>
      <c r="E1622" s="113"/>
      <c r="F1622" s="113"/>
      <c r="G1622" s="134"/>
    </row>
    <row r="1623" spans="1:7" x14ac:dyDescent="0.3">
      <c r="A1623" s="132">
        <f t="shared" ca="1" si="25"/>
        <v>0</v>
      </c>
      <c r="B1623" s="114"/>
      <c r="C1623" s="113"/>
      <c r="D1623" s="113"/>
      <c r="E1623" s="113"/>
      <c r="F1623" s="113"/>
      <c r="G1623" s="134"/>
    </row>
    <row r="1624" spans="1:7" x14ac:dyDescent="0.3">
      <c r="A1624" s="132">
        <f t="shared" ca="1" si="25"/>
        <v>0</v>
      </c>
      <c r="B1624" s="114"/>
      <c r="C1624" s="113"/>
      <c r="D1624" s="113"/>
      <c r="E1624" s="113"/>
      <c r="F1624" s="113"/>
      <c r="G1624" s="134"/>
    </row>
    <row r="1625" spans="1:7" x14ac:dyDescent="0.3">
      <c r="A1625" s="132">
        <f t="shared" ca="1" si="25"/>
        <v>0</v>
      </c>
      <c r="B1625" s="114"/>
      <c r="C1625" s="113"/>
      <c r="D1625" s="113"/>
      <c r="E1625" s="113"/>
      <c r="F1625" s="113"/>
      <c r="G1625" s="134"/>
    </row>
    <row r="1626" spans="1:7" x14ac:dyDescent="0.3">
      <c r="A1626" s="132">
        <f t="shared" ca="1" si="25"/>
        <v>0</v>
      </c>
      <c r="B1626" s="114"/>
      <c r="C1626" s="113"/>
      <c r="D1626" s="113"/>
      <c r="E1626" s="113"/>
      <c r="F1626" s="113"/>
      <c r="G1626" s="134"/>
    </row>
    <row r="1627" spans="1:7" x14ac:dyDescent="0.3">
      <c r="A1627" s="132">
        <f t="shared" ca="1" si="25"/>
        <v>0</v>
      </c>
      <c r="B1627" s="114"/>
      <c r="C1627" s="113"/>
      <c r="D1627" s="113"/>
      <c r="E1627" s="113"/>
      <c r="F1627" s="113"/>
      <c r="G1627" s="134"/>
    </row>
    <row r="1628" spans="1:7" x14ac:dyDescent="0.3">
      <c r="A1628" s="132">
        <f t="shared" ca="1" si="25"/>
        <v>0</v>
      </c>
      <c r="B1628" s="114"/>
      <c r="C1628" s="113"/>
      <c r="D1628" s="113"/>
      <c r="E1628" s="113"/>
      <c r="F1628" s="113"/>
      <c r="G1628" s="134"/>
    </row>
    <row r="1629" spans="1:7" x14ac:dyDescent="0.3">
      <c r="A1629" s="132">
        <f t="shared" ca="1" si="25"/>
        <v>0</v>
      </c>
      <c r="B1629" s="114"/>
      <c r="C1629" s="113"/>
      <c r="D1629" s="113"/>
      <c r="E1629" s="113"/>
      <c r="F1629" s="113"/>
      <c r="G1629" s="134"/>
    </row>
    <row r="1630" spans="1:7" x14ac:dyDescent="0.3">
      <c r="A1630" s="132">
        <f t="shared" ca="1" si="25"/>
        <v>0</v>
      </c>
      <c r="B1630" s="114"/>
      <c r="C1630" s="113"/>
      <c r="D1630" s="113"/>
      <c r="E1630" s="113"/>
      <c r="F1630" s="113"/>
      <c r="G1630" s="134"/>
    </row>
    <row r="1631" spans="1:7" x14ac:dyDescent="0.3">
      <c r="A1631" s="132">
        <f t="shared" ca="1" si="25"/>
        <v>0</v>
      </c>
      <c r="B1631" s="114"/>
      <c r="C1631" s="113"/>
      <c r="D1631" s="113"/>
      <c r="E1631" s="113"/>
      <c r="F1631" s="113"/>
      <c r="G1631" s="134"/>
    </row>
    <row r="1632" spans="1:7" x14ac:dyDescent="0.3">
      <c r="A1632" s="132">
        <f t="shared" ca="1" si="25"/>
        <v>0</v>
      </c>
      <c r="B1632" s="114"/>
      <c r="C1632" s="113"/>
      <c r="D1632" s="113"/>
      <c r="E1632" s="113"/>
      <c r="F1632" s="113"/>
      <c r="G1632" s="134"/>
    </row>
    <row r="1633" spans="1:7" x14ac:dyDescent="0.3">
      <c r="A1633" s="132">
        <f t="shared" ca="1" si="25"/>
        <v>0</v>
      </c>
      <c r="B1633" s="114"/>
      <c r="C1633" s="113"/>
      <c r="D1633" s="113"/>
      <c r="E1633" s="113"/>
      <c r="F1633" s="113"/>
      <c r="G1633" s="134"/>
    </row>
    <row r="1634" spans="1:7" x14ac:dyDescent="0.3">
      <c r="A1634" s="132">
        <f t="shared" ca="1" si="25"/>
        <v>0</v>
      </c>
      <c r="B1634" s="114"/>
      <c r="C1634" s="113"/>
      <c r="D1634" s="113"/>
      <c r="E1634" s="113"/>
      <c r="F1634" s="113"/>
      <c r="G1634" s="134"/>
    </row>
    <row r="1635" spans="1:7" x14ac:dyDescent="0.3">
      <c r="A1635" s="132">
        <f t="shared" ca="1" si="25"/>
        <v>0</v>
      </c>
      <c r="B1635" s="114"/>
      <c r="C1635" s="113"/>
      <c r="D1635" s="113"/>
      <c r="E1635" s="113"/>
      <c r="F1635" s="113"/>
      <c r="G1635" s="134"/>
    </row>
    <row r="1636" spans="1:7" x14ac:dyDescent="0.3">
      <c r="A1636" s="132">
        <f t="shared" ca="1" si="25"/>
        <v>0</v>
      </c>
      <c r="B1636" s="114"/>
      <c r="C1636" s="113"/>
      <c r="D1636" s="113"/>
      <c r="E1636" s="113"/>
      <c r="F1636" s="113"/>
      <c r="G1636" s="134"/>
    </row>
    <row r="1637" spans="1:7" x14ac:dyDescent="0.3">
      <c r="A1637" s="132">
        <f t="shared" ca="1" si="25"/>
        <v>0</v>
      </c>
      <c r="B1637" s="114"/>
      <c r="C1637" s="113"/>
      <c r="D1637" s="113"/>
      <c r="E1637" s="113"/>
      <c r="F1637" s="113"/>
      <c r="G1637" s="134"/>
    </row>
    <row r="1638" spans="1:7" x14ac:dyDescent="0.3">
      <c r="A1638" s="132">
        <f t="shared" ca="1" si="25"/>
        <v>0</v>
      </c>
      <c r="B1638" s="114"/>
      <c r="C1638" s="113"/>
      <c r="D1638" s="113"/>
      <c r="E1638" s="113"/>
      <c r="F1638" s="113"/>
      <c r="G1638" s="134"/>
    </row>
    <row r="1639" spans="1:7" x14ac:dyDescent="0.3">
      <c r="A1639" s="132">
        <f t="shared" ca="1" si="25"/>
        <v>0</v>
      </c>
      <c r="B1639" s="114"/>
      <c r="C1639" s="113"/>
      <c r="D1639" s="113"/>
      <c r="E1639" s="113"/>
      <c r="F1639" s="113"/>
      <c r="G1639" s="134"/>
    </row>
    <row r="1640" spans="1:7" x14ac:dyDescent="0.3">
      <c r="A1640" s="132">
        <f t="shared" ca="1" si="25"/>
        <v>0</v>
      </c>
      <c r="B1640" s="114"/>
      <c r="C1640" s="113"/>
      <c r="D1640" s="113"/>
      <c r="E1640" s="113"/>
      <c r="F1640" s="113"/>
      <c r="G1640" s="134"/>
    </row>
    <row r="1641" spans="1:7" x14ac:dyDescent="0.3">
      <c r="A1641" s="132">
        <f t="shared" ca="1" si="25"/>
        <v>0</v>
      </c>
      <c r="B1641" s="114"/>
      <c r="C1641" s="113"/>
      <c r="D1641" s="113"/>
      <c r="E1641" s="113"/>
      <c r="F1641" s="113"/>
      <c r="G1641" s="134"/>
    </row>
    <row r="1642" spans="1:7" x14ac:dyDescent="0.3">
      <c r="A1642" s="132">
        <f t="shared" ca="1" si="25"/>
        <v>0</v>
      </c>
      <c r="B1642" s="114"/>
      <c r="C1642" s="113"/>
      <c r="D1642" s="113"/>
      <c r="E1642" s="113"/>
      <c r="F1642" s="113"/>
      <c r="G1642" s="134"/>
    </row>
    <row r="1643" spans="1:7" x14ac:dyDescent="0.3">
      <c r="A1643" s="132">
        <f t="shared" ca="1" si="25"/>
        <v>0</v>
      </c>
      <c r="B1643" s="114"/>
      <c r="C1643" s="113"/>
      <c r="D1643" s="113"/>
      <c r="E1643" s="113"/>
      <c r="F1643" s="113"/>
      <c r="G1643" s="134"/>
    </row>
    <row r="1644" spans="1:7" x14ac:dyDescent="0.3">
      <c r="A1644" s="132">
        <f t="shared" ca="1" si="25"/>
        <v>0</v>
      </c>
      <c r="B1644" s="114"/>
      <c r="C1644" s="113"/>
      <c r="D1644" s="113"/>
      <c r="E1644" s="113"/>
      <c r="F1644" s="113"/>
      <c r="G1644" s="134"/>
    </row>
    <row r="1645" spans="1:7" x14ac:dyDescent="0.3">
      <c r="A1645" s="132">
        <f t="shared" ca="1" si="25"/>
        <v>0</v>
      </c>
      <c r="B1645" s="114"/>
      <c r="C1645" s="113"/>
      <c r="D1645" s="113"/>
      <c r="E1645" s="113"/>
      <c r="F1645" s="113"/>
      <c r="G1645" s="134"/>
    </row>
    <row r="1646" spans="1:7" x14ac:dyDescent="0.3">
      <c r="A1646" s="132">
        <f t="shared" ca="1" si="25"/>
        <v>0</v>
      </c>
      <c r="B1646" s="114"/>
      <c r="C1646" s="113"/>
      <c r="D1646" s="113"/>
      <c r="E1646" s="113"/>
      <c r="F1646" s="113"/>
      <c r="G1646" s="134"/>
    </row>
    <row r="1647" spans="1:7" x14ac:dyDescent="0.3">
      <c r="A1647" s="132">
        <f t="shared" ca="1" si="25"/>
        <v>0</v>
      </c>
      <c r="B1647" s="114"/>
      <c r="C1647" s="113"/>
      <c r="D1647" s="113"/>
      <c r="E1647" s="113"/>
      <c r="F1647" s="113"/>
      <c r="G1647" s="134"/>
    </row>
    <row r="1648" spans="1:7" x14ac:dyDescent="0.3">
      <c r="A1648" s="132">
        <f t="shared" ca="1" si="25"/>
        <v>0</v>
      </c>
      <c r="B1648" s="114"/>
      <c r="C1648" s="113"/>
      <c r="D1648" s="113"/>
      <c r="E1648" s="113"/>
      <c r="F1648" s="113"/>
      <c r="G1648" s="134"/>
    </row>
    <row r="1649" spans="1:7" x14ac:dyDescent="0.3">
      <c r="A1649" s="132">
        <f t="shared" ca="1" si="25"/>
        <v>0</v>
      </c>
      <c r="B1649" s="114"/>
      <c r="C1649" s="113"/>
      <c r="D1649" s="113"/>
      <c r="E1649" s="113"/>
      <c r="F1649" s="113"/>
      <c r="G1649" s="134"/>
    </row>
    <row r="1650" spans="1:7" x14ac:dyDescent="0.3">
      <c r="A1650" s="132">
        <f t="shared" ca="1" si="25"/>
        <v>0</v>
      </c>
      <c r="B1650" s="114"/>
      <c r="C1650" s="113"/>
      <c r="D1650" s="113"/>
      <c r="E1650" s="113"/>
      <c r="F1650" s="113"/>
      <c r="G1650" s="134"/>
    </row>
    <row r="1651" spans="1:7" x14ac:dyDescent="0.3">
      <c r="A1651" s="132">
        <f t="shared" ca="1" si="25"/>
        <v>0</v>
      </c>
      <c r="B1651" s="114"/>
      <c r="C1651" s="113"/>
      <c r="D1651" s="113"/>
      <c r="E1651" s="113"/>
      <c r="F1651" s="113"/>
      <c r="G1651" s="134"/>
    </row>
    <row r="1652" spans="1:7" x14ac:dyDescent="0.3">
      <c r="A1652" s="132">
        <f t="shared" ca="1" si="25"/>
        <v>0</v>
      </c>
      <c r="B1652" s="114"/>
      <c r="C1652" s="113"/>
      <c r="D1652" s="113"/>
      <c r="E1652" s="113"/>
      <c r="F1652" s="113"/>
      <c r="G1652" s="134"/>
    </row>
    <row r="1653" spans="1:7" x14ac:dyDescent="0.3">
      <c r="A1653" s="132">
        <f t="shared" ca="1" si="25"/>
        <v>0</v>
      </c>
      <c r="B1653" s="114"/>
      <c r="C1653" s="113"/>
      <c r="D1653" s="113"/>
      <c r="E1653" s="113"/>
      <c r="F1653" s="113"/>
      <c r="G1653" s="134"/>
    </row>
    <row r="1654" spans="1:7" x14ac:dyDescent="0.3">
      <c r="A1654" s="132">
        <f t="shared" ca="1" si="25"/>
        <v>0</v>
      </c>
      <c r="B1654" s="114"/>
      <c r="C1654" s="113"/>
      <c r="D1654" s="113"/>
      <c r="E1654" s="113"/>
      <c r="F1654" s="113"/>
      <c r="G1654" s="134"/>
    </row>
    <row r="1655" spans="1:7" x14ac:dyDescent="0.3">
      <c r="A1655" s="132">
        <f t="shared" ca="1" si="25"/>
        <v>0</v>
      </c>
      <c r="B1655" s="114"/>
      <c r="C1655" s="113"/>
      <c r="D1655" s="113"/>
      <c r="E1655" s="113"/>
      <c r="F1655" s="113"/>
      <c r="G1655" s="134"/>
    </row>
    <row r="1656" spans="1:7" x14ac:dyDescent="0.3">
      <c r="A1656" s="132">
        <f t="shared" ca="1" si="25"/>
        <v>0</v>
      </c>
      <c r="B1656" s="114"/>
      <c r="C1656" s="113"/>
      <c r="D1656" s="113"/>
      <c r="E1656" s="113"/>
      <c r="F1656" s="113"/>
      <c r="G1656" s="134"/>
    </row>
    <row r="1657" spans="1:7" x14ac:dyDescent="0.3">
      <c r="A1657" s="132">
        <f t="shared" ca="1" si="25"/>
        <v>0</v>
      </c>
      <c r="B1657" s="114"/>
      <c r="C1657" s="113"/>
      <c r="D1657" s="113"/>
      <c r="E1657" s="113"/>
      <c r="F1657" s="113"/>
      <c r="G1657" s="134"/>
    </row>
    <row r="1658" spans="1:7" x14ac:dyDescent="0.3">
      <c r="A1658" s="132">
        <f t="shared" ca="1" si="25"/>
        <v>0</v>
      </c>
      <c r="B1658" s="114"/>
      <c r="C1658" s="113"/>
      <c r="D1658" s="113"/>
      <c r="E1658" s="113"/>
      <c r="F1658" s="113"/>
      <c r="G1658" s="134"/>
    </row>
    <row r="1659" spans="1:7" x14ac:dyDescent="0.3">
      <c r="A1659" s="132">
        <f t="shared" ca="1" si="25"/>
        <v>0</v>
      </c>
      <c r="B1659" s="114"/>
      <c r="C1659" s="113"/>
      <c r="D1659" s="113"/>
      <c r="E1659" s="113"/>
      <c r="F1659" s="113"/>
      <c r="G1659" s="134"/>
    </row>
    <row r="1660" spans="1:7" x14ac:dyDescent="0.3">
      <c r="A1660" s="132">
        <f t="shared" ca="1" si="25"/>
        <v>0</v>
      </c>
      <c r="B1660" s="114"/>
      <c r="C1660" s="113"/>
      <c r="D1660" s="113"/>
      <c r="E1660" s="113"/>
      <c r="F1660" s="113"/>
      <c r="G1660" s="134"/>
    </row>
    <row r="1661" spans="1:7" x14ac:dyDescent="0.3">
      <c r="A1661" s="132">
        <f t="shared" ca="1" si="25"/>
        <v>0</v>
      </c>
      <c r="B1661" s="114"/>
      <c r="C1661" s="113"/>
      <c r="D1661" s="113"/>
      <c r="E1661" s="113"/>
      <c r="F1661" s="113"/>
      <c r="G1661" s="134"/>
    </row>
    <row r="1662" spans="1:7" x14ac:dyDescent="0.3">
      <c r="A1662" s="132">
        <f t="shared" ca="1" si="25"/>
        <v>0</v>
      </c>
      <c r="B1662" s="114"/>
      <c r="C1662" s="113"/>
      <c r="D1662" s="113"/>
      <c r="E1662" s="113"/>
      <c r="F1662" s="113"/>
      <c r="G1662" s="134"/>
    </row>
    <row r="1663" spans="1:7" x14ac:dyDescent="0.3">
      <c r="A1663" s="132">
        <f t="shared" ca="1" si="25"/>
        <v>0</v>
      </c>
      <c r="B1663" s="114"/>
      <c r="C1663" s="113"/>
      <c r="D1663" s="113"/>
      <c r="E1663" s="113"/>
      <c r="F1663" s="113"/>
      <c r="G1663" s="134"/>
    </row>
    <row r="1664" spans="1:7" x14ac:dyDescent="0.3">
      <c r="A1664" s="132">
        <f t="shared" ca="1" si="25"/>
        <v>0</v>
      </c>
      <c r="B1664" s="114"/>
      <c r="C1664" s="113"/>
      <c r="D1664" s="113"/>
      <c r="E1664" s="113"/>
      <c r="F1664" s="113"/>
      <c r="G1664" s="134"/>
    </row>
    <row r="1665" spans="1:7" x14ac:dyDescent="0.3">
      <c r="A1665" s="132">
        <f t="shared" ca="1" si="25"/>
        <v>0</v>
      </c>
      <c r="B1665" s="114"/>
      <c r="C1665" s="113"/>
      <c r="D1665" s="113"/>
      <c r="E1665" s="113"/>
      <c r="F1665" s="113"/>
      <c r="G1665" s="134"/>
    </row>
    <row r="1666" spans="1:7" x14ac:dyDescent="0.3">
      <c r="A1666" s="132">
        <f t="shared" ca="1" si="25"/>
        <v>0</v>
      </c>
      <c r="B1666" s="114"/>
      <c r="C1666" s="113"/>
      <c r="D1666" s="113"/>
      <c r="E1666" s="113"/>
      <c r="F1666" s="113"/>
      <c r="G1666" s="134"/>
    </row>
    <row r="1667" spans="1:7" x14ac:dyDescent="0.3">
      <c r="A1667" s="132">
        <f t="shared" ca="1" si="25"/>
        <v>0</v>
      </c>
      <c r="B1667" s="114"/>
      <c r="C1667" s="113"/>
      <c r="D1667" s="113"/>
      <c r="E1667" s="113"/>
      <c r="F1667" s="113"/>
      <c r="G1667" s="134"/>
    </row>
    <row r="1668" spans="1:7" x14ac:dyDescent="0.3">
      <c r="A1668" s="132">
        <f t="shared" ca="1" si="25"/>
        <v>0</v>
      </c>
      <c r="B1668" s="114"/>
      <c r="C1668" s="113"/>
      <c r="D1668" s="113"/>
      <c r="E1668" s="113"/>
      <c r="F1668" s="113"/>
      <c r="G1668" s="134"/>
    </row>
    <row r="1669" spans="1:7" x14ac:dyDescent="0.3">
      <c r="A1669" s="132">
        <f t="shared" ca="1" si="25"/>
        <v>0</v>
      </c>
      <c r="B1669" s="114"/>
      <c r="C1669" s="113"/>
      <c r="D1669" s="113"/>
      <c r="E1669" s="113"/>
      <c r="F1669" s="113"/>
      <c r="G1669" s="134"/>
    </row>
    <row r="1670" spans="1:7" x14ac:dyDescent="0.3">
      <c r="A1670" s="132">
        <f t="shared" ca="1" si="25"/>
        <v>0</v>
      </c>
      <c r="B1670" s="114"/>
      <c r="C1670" s="113"/>
      <c r="D1670" s="113"/>
      <c r="E1670" s="113"/>
      <c r="F1670" s="113"/>
      <c r="G1670" s="134"/>
    </row>
    <row r="1671" spans="1:7" x14ac:dyDescent="0.3">
      <c r="A1671" s="132">
        <f t="shared" ca="1" si="25"/>
        <v>0</v>
      </c>
      <c r="B1671" s="114"/>
      <c r="C1671" s="113"/>
      <c r="D1671" s="113"/>
      <c r="E1671" s="113"/>
      <c r="F1671" s="113"/>
      <c r="G1671" s="134"/>
    </row>
    <row r="1672" spans="1:7" x14ac:dyDescent="0.3">
      <c r="A1672" s="132">
        <f t="shared" ref="A1672:A1735" ca="1" si="26">OFFSET($C1672,0,$Z$5-1)</f>
        <v>0</v>
      </c>
      <c r="B1672" s="114"/>
      <c r="C1672" s="113"/>
      <c r="D1672" s="113"/>
      <c r="E1672" s="113"/>
      <c r="F1672" s="113"/>
      <c r="G1672" s="134"/>
    </row>
    <row r="1673" spans="1:7" x14ac:dyDescent="0.3">
      <c r="A1673" s="132">
        <f t="shared" ca="1" si="26"/>
        <v>0</v>
      </c>
      <c r="B1673" s="114"/>
      <c r="C1673" s="113"/>
      <c r="D1673" s="113"/>
      <c r="E1673" s="113"/>
      <c r="F1673" s="113"/>
      <c r="G1673" s="134"/>
    </row>
    <row r="1674" spans="1:7" x14ac:dyDescent="0.3">
      <c r="A1674" s="132">
        <f t="shared" ca="1" si="26"/>
        <v>0</v>
      </c>
      <c r="B1674" s="114"/>
      <c r="C1674" s="113"/>
      <c r="D1674" s="113"/>
      <c r="E1674" s="113"/>
      <c r="F1674" s="113"/>
      <c r="G1674" s="134"/>
    </row>
    <row r="1675" spans="1:7" x14ac:dyDescent="0.3">
      <c r="A1675" s="132">
        <f t="shared" ca="1" si="26"/>
        <v>0</v>
      </c>
      <c r="B1675" s="176"/>
      <c r="C1675" s="177"/>
      <c r="D1675" s="178"/>
      <c r="E1675" s="113"/>
      <c r="F1675" s="113"/>
      <c r="G1675" s="113"/>
    </row>
    <row r="1676" spans="1:7" x14ac:dyDescent="0.3">
      <c r="A1676" s="132">
        <f t="shared" ca="1" si="26"/>
        <v>0</v>
      </c>
      <c r="B1676" s="176"/>
      <c r="C1676" s="177"/>
      <c r="D1676" s="178"/>
      <c r="E1676" s="113"/>
      <c r="F1676" s="113"/>
      <c r="G1676" s="113"/>
    </row>
    <row r="1677" spans="1:7" x14ac:dyDescent="0.3">
      <c r="A1677" s="132">
        <f t="shared" ca="1" si="26"/>
        <v>0</v>
      </c>
      <c r="B1677" s="176"/>
      <c r="C1677" s="177"/>
      <c r="D1677" s="178"/>
      <c r="E1677" s="113"/>
      <c r="F1677" s="113"/>
      <c r="G1677" s="113"/>
    </row>
    <row r="1678" spans="1:7" x14ac:dyDescent="0.3">
      <c r="A1678" s="132">
        <f t="shared" ca="1" si="26"/>
        <v>0</v>
      </c>
      <c r="B1678" s="176"/>
      <c r="C1678" s="177"/>
      <c r="D1678" s="178"/>
      <c r="E1678" s="113"/>
      <c r="F1678" s="113"/>
      <c r="G1678" s="113"/>
    </row>
    <row r="1679" spans="1:7" x14ac:dyDescent="0.3">
      <c r="A1679" s="132">
        <f t="shared" ca="1" si="26"/>
        <v>0</v>
      </c>
      <c r="B1679" s="176"/>
      <c r="C1679" s="177"/>
      <c r="D1679" s="178"/>
      <c r="E1679" s="113"/>
      <c r="F1679" s="113"/>
      <c r="G1679" s="113"/>
    </row>
    <row r="1680" spans="1:7" x14ac:dyDescent="0.3">
      <c r="A1680" s="132">
        <f t="shared" ca="1" si="26"/>
        <v>0</v>
      </c>
      <c r="B1680" s="176"/>
      <c r="C1680" s="177"/>
      <c r="D1680" s="178"/>
      <c r="E1680" s="113"/>
      <c r="F1680" s="113"/>
      <c r="G1680" s="113"/>
    </row>
    <row r="1681" spans="1:7" x14ac:dyDescent="0.3">
      <c r="A1681" s="132">
        <f t="shared" ca="1" si="26"/>
        <v>0</v>
      </c>
      <c r="B1681" s="176"/>
      <c r="C1681" s="177"/>
      <c r="D1681" s="178"/>
      <c r="E1681" s="113"/>
      <c r="F1681" s="113"/>
      <c r="G1681" s="113"/>
    </row>
    <row r="1682" spans="1:7" x14ac:dyDescent="0.3">
      <c r="A1682" s="132">
        <f t="shared" ca="1" si="26"/>
        <v>0</v>
      </c>
      <c r="B1682" s="176"/>
      <c r="C1682" s="177"/>
      <c r="D1682" s="178"/>
      <c r="E1682" s="113"/>
      <c r="F1682" s="113"/>
      <c r="G1682" s="113"/>
    </row>
    <row r="1683" spans="1:7" x14ac:dyDescent="0.3">
      <c r="A1683" s="132">
        <f t="shared" ca="1" si="26"/>
        <v>0</v>
      </c>
      <c r="B1683" s="176"/>
      <c r="C1683" s="177"/>
      <c r="D1683" s="178"/>
      <c r="E1683" s="113"/>
      <c r="F1683" s="113"/>
      <c r="G1683" s="113"/>
    </row>
    <row r="1684" spans="1:7" x14ac:dyDescent="0.3">
      <c r="A1684" s="132">
        <f t="shared" ca="1" si="26"/>
        <v>0</v>
      </c>
      <c r="B1684" s="176"/>
      <c r="C1684" s="177"/>
      <c r="D1684" s="178"/>
      <c r="E1684" s="113"/>
      <c r="F1684" s="113"/>
      <c r="G1684" s="113"/>
    </row>
    <row r="1685" spans="1:7" x14ac:dyDescent="0.3">
      <c r="A1685" s="132">
        <f t="shared" ca="1" si="26"/>
        <v>0</v>
      </c>
      <c r="B1685" s="176"/>
      <c r="C1685" s="177"/>
      <c r="D1685" s="178"/>
      <c r="E1685" s="113"/>
      <c r="F1685" s="113"/>
      <c r="G1685" s="113"/>
    </row>
    <row r="1686" spans="1:7" x14ac:dyDescent="0.3">
      <c r="A1686" s="132">
        <f t="shared" ca="1" si="26"/>
        <v>0</v>
      </c>
      <c r="B1686" s="176"/>
      <c r="C1686" s="177"/>
      <c r="D1686" s="178"/>
      <c r="E1686" s="113"/>
      <c r="F1686" s="113"/>
      <c r="G1686" s="113"/>
    </row>
    <row r="1687" spans="1:7" x14ac:dyDescent="0.3">
      <c r="A1687" s="132">
        <f t="shared" ca="1" si="26"/>
        <v>0</v>
      </c>
      <c r="B1687" s="176"/>
      <c r="C1687" s="177"/>
      <c r="D1687" s="178"/>
      <c r="E1687" s="113"/>
      <c r="F1687" s="113"/>
      <c r="G1687" s="113"/>
    </row>
    <row r="1688" spans="1:7" x14ac:dyDescent="0.3">
      <c r="A1688" s="132">
        <f t="shared" ca="1" si="26"/>
        <v>0</v>
      </c>
      <c r="B1688" s="176"/>
      <c r="C1688" s="177"/>
      <c r="D1688" s="178"/>
      <c r="E1688" s="113"/>
      <c r="F1688" s="113"/>
      <c r="G1688" s="113"/>
    </row>
    <row r="1689" spans="1:7" x14ac:dyDescent="0.3">
      <c r="A1689" s="132">
        <f t="shared" ca="1" si="26"/>
        <v>0</v>
      </c>
      <c r="B1689" s="176"/>
      <c r="C1689" s="177"/>
      <c r="D1689" s="178"/>
      <c r="E1689" s="113"/>
      <c r="F1689" s="113"/>
      <c r="G1689" s="113"/>
    </row>
    <row r="1690" spans="1:7" x14ac:dyDescent="0.3">
      <c r="A1690" s="132">
        <f t="shared" ca="1" si="26"/>
        <v>0</v>
      </c>
      <c r="B1690" s="176"/>
      <c r="C1690" s="177"/>
      <c r="D1690" s="178"/>
      <c r="E1690" s="113"/>
      <c r="F1690" s="113"/>
      <c r="G1690" s="113"/>
    </row>
    <row r="1691" spans="1:7" x14ac:dyDescent="0.3">
      <c r="A1691" s="132">
        <f t="shared" ca="1" si="26"/>
        <v>0</v>
      </c>
      <c r="B1691" s="176"/>
      <c r="C1691" s="177"/>
      <c r="D1691" s="178"/>
      <c r="E1691" s="113"/>
      <c r="F1691" s="113"/>
      <c r="G1691" s="113"/>
    </row>
    <row r="1692" spans="1:7" x14ac:dyDescent="0.3">
      <c r="A1692" s="132">
        <f t="shared" ca="1" si="26"/>
        <v>0</v>
      </c>
      <c r="B1692" s="176"/>
      <c r="C1692" s="177"/>
      <c r="D1692" s="178"/>
      <c r="E1692" s="113"/>
      <c r="F1692" s="113"/>
      <c r="G1692" s="113"/>
    </row>
    <row r="1693" spans="1:7" x14ac:dyDescent="0.3">
      <c r="A1693" s="132">
        <f t="shared" ca="1" si="26"/>
        <v>0</v>
      </c>
      <c r="B1693" s="176"/>
      <c r="C1693" s="177"/>
      <c r="D1693" s="178"/>
      <c r="E1693" s="113"/>
      <c r="F1693" s="113"/>
      <c r="G1693" s="113"/>
    </row>
    <row r="1694" spans="1:7" x14ac:dyDescent="0.3">
      <c r="A1694" s="132">
        <f t="shared" ca="1" si="26"/>
        <v>0</v>
      </c>
      <c r="B1694" s="176"/>
      <c r="C1694" s="177"/>
      <c r="D1694" s="178"/>
      <c r="E1694" s="113"/>
      <c r="F1694" s="113"/>
      <c r="G1694" s="113"/>
    </row>
    <row r="1695" spans="1:7" x14ac:dyDescent="0.3">
      <c r="A1695" s="132">
        <f t="shared" ca="1" si="26"/>
        <v>0</v>
      </c>
      <c r="B1695" s="176"/>
      <c r="C1695" s="177"/>
      <c r="D1695" s="178"/>
      <c r="E1695" s="113"/>
      <c r="F1695" s="113"/>
      <c r="G1695" s="113"/>
    </row>
    <row r="1696" spans="1:7" x14ac:dyDescent="0.3">
      <c r="A1696" s="132">
        <f t="shared" ca="1" si="26"/>
        <v>0</v>
      </c>
      <c r="B1696" s="176"/>
      <c r="C1696" s="177"/>
      <c r="D1696" s="178"/>
      <c r="E1696" s="113"/>
      <c r="F1696" s="113"/>
      <c r="G1696" s="113"/>
    </row>
    <row r="1697" spans="1:7" x14ac:dyDescent="0.3">
      <c r="A1697" s="132">
        <f t="shared" ca="1" si="26"/>
        <v>0</v>
      </c>
      <c r="B1697" s="176"/>
      <c r="C1697" s="177"/>
      <c r="D1697" s="178"/>
      <c r="E1697" s="113"/>
      <c r="F1697" s="113"/>
      <c r="G1697" s="113"/>
    </row>
    <row r="1698" spans="1:7" x14ac:dyDescent="0.3">
      <c r="A1698" s="132">
        <f t="shared" ca="1" si="26"/>
        <v>0</v>
      </c>
      <c r="B1698" s="176"/>
      <c r="C1698" s="177"/>
      <c r="D1698" s="178"/>
      <c r="E1698" s="113"/>
      <c r="F1698" s="113"/>
      <c r="G1698" s="113"/>
    </row>
    <row r="1699" spans="1:7" x14ac:dyDescent="0.3">
      <c r="A1699" s="132">
        <f t="shared" ca="1" si="26"/>
        <v>0</v>
      </c>
      <c r="B1699" s="176"/>
      <c r="C1699" s="177"/>
      <c r="D1699" s="178"/>
      <c r="E1699" s="113"/>
      <c r="F1699" s="113"/>
      <c r="G1699" s="113"/>
    </row>
    <row r="1700" spans="1:7" x14ac:dyDescent="0.3">
      <c r="A1700" s="132">
        <f t="shared" ca="1" si="26"/>
        <v>0</v>
      </c>
      <c r="B1700" s="176"/>
      <c r="C1700" s="177"/>
      <c r="D1700" s="178"/>
      <c r="E1700" s="113"/>
      <c r="F1700" s="113"/>
      <c r="G1700" s="113"/>
    </row>
    <row r="1701" spans="1:7" x14ac:dyDescent="0.3">
      <c r="A1701" s="132">
        <f t="shared" ca="1" si="26"/>
        <v>0</v>
      </c>
      <c r="B1701" s="176"/>
      <c r="C1701" s="177"/>
      <c r="D1701" s="178"/>
      <c r="E1701" s="113"/>
      <c r="F1701" s="113"/>
      <c r="G1701" s="113"/>
    </row>
    <row r="1702" spans="1:7" x14ac:dyDescent="0.3">
      <c r="A1702" s="132">
        <f t="shared" ca="1" si="26"/>
        <v>0</v>
      </c>
      <c r="B1702" s="176"/>
      <c r="C1702" s="177"/>
      <c r="D1702" s="178"/>
      <c r="E1702" s="113"/>
      <c r="F1702" s="113"/>
      <c r="G1702" s="113"/>
    </row>
    <row r="1703" spans="1:7" x14ac:dyDescent="0.3">
      <c r="A1703" s="132">
        <f t="shared" ca="1" si="26"/>
        <v>0</v>
      </c>
      <c r="B1703" s="176"/>
      <c r="C1703" s="177"/>
      <c r="D1703" s="178"/>
      <c r="E1703" s="113"/>
      <c r="F1703" s="113"/>
      <c r="G1703" s="113"/>
    </row>
    <row r="1704" spans="1:7" x14ac:dyDescent="0.3">
      <c r="A1704" s="132">
        <f t="shared" ca="1" si="26"/>
        <v>0</v>
      </c>
      <c r="B1704" s="176"/>
      <c r="C1704" s="177"/>
      <c r="D1704" s="178"/>
      <c r="E1704" s="113"/>
      <c r="F1704" s="113"/>
      <c r="G1704" s="113"/>
    </row>
    <row r="1705" spans="1:7" x14ac:dyDescent="0.3">
      <c r="A1705" s="132">
        <f t="shared" ca="1" si="26"/>
        <v>0</v>
      </c>
      <c r="B1705" s="176"/>
      <c r="C1705" s="177"/>
      <c r="D1705" s="178"/>
      <c r="E1705" s="113"/>
      <c r="F1705" s="113"/>
      <c r="G1705" s="113"/>
    </row>
    <row r="1706" spans="1:7" x14ac:dyDescent="0.3">
      <c r="A1706" s="132">
        <f t="shared" ca="1" si="26"/>
        <v>0</v>
      </c>
      <c r="B1706" s="176"/>
      <c r="C1706" s="177"/>
      <c r="D1706" s="178"/>
      <c r="E1706" s="113"/>
      <c r="F1706" s="113"/>
      <c r="G1706" s="113"/>
    </row>
    <row r="1707" spans="1:7" x14ac:dyDescent="0.3">
      <c r="A1707" s="132">
        <f t="shared" ca="1" si="26"/>
        <v>0</v>
      </c>
      <c r="B1707" s="176"/>
      <c r="C1707" s="177"/>
      <c r="D1707" s="178"/>
      <c r="E1707" s="113"/>
      <c r="F1707" s="113"/>
      <c r="G1707" s="113"/>
    </row>
    <row r="1708" spans="1:7" x14ac:dyDescent="0.3">
      <c r="A1708" s="132">
        <f t="shared" ca="1" si="26"/>
        <v>0</v>
      </c>
      <c r="B1708" s="176"/>
      <c r="C1708" s="177"/>
      <c r="D1708" s="178"/>
      <c r="E1708" s="113"/>
      <c r="F1708" s="113"/>
      <c r="G1708" s="113"/>
    </row>
    <row r="1709" spans="1:7" x14ac:dyDescent="0.3">
      <c r="A1709" s="132">
        <f t="shared" ca="1" si="26"/>
        <v>0</v>
      </c>
      <c r="B1709" s="176"/>
      <c r="C1709" s="177"/>
      <c r="D1709" s="178"/>
      <c r="E1709" s="113"/>
      <c r="F1709" s="113"/>
      <c r="G1709" s="113"/>
    </row>
    <row r="1710" spans="1:7" x14ac:dyDescent="0.3">
      <c r="A1710" s="132">
        <f t="shared" ca="1" si="26"/>
        <v>0</v>
      </c>
      <c r="B1710" s="176"/>
      <c r="C1710" s="177"/>
      <c r="D1710" s="178"/>
      <c r="E1710" s="113"/>
      <c r="F1710" s="113"/>
      <c r="G1710" s="113"/>
    </row>
    <row r="1711" spans="1:7" x14ac:dyDescent="0.3">
      <c r="A1711" s="132">
        <f t="shared" ca="1" si="26"/>
        <v>0</v>
      </c>
      <c r="B1711" s="176"/>
      <c r="C1711" s="177"/>
      <c r="D1711" s="178"/>
      <c r="E1711" s="113"/>
      <c r="F1711" s="113"/>
      <c r="G1711" s="113"/>
    </row>
    <row r="1712" spans="1:7" x14ac:dyDescent="0.3">
      <c r="A1712" s="132">
        <f t="shared" ca="1" si="26"/>
        <v>0</v>
      </c>
      <c r="B1712" s="176"/>
      <c r="C1712" s="177"/>
      <c r="D1712" s="178"/>
      <c r="E1712" s="113"/>
      <c r="F1712" s="113"/>
      <c r="G1712" s="113"/>
    </row>
    <row r="1713" spans="1:7" x14ac:dyDescent="0.3">
      <c r="A1713" s="132">
        <f t="shared" ca="1" si="26"/>
        <v>0</v>
      </c>
      <c r="B1713" s="176"/>
      <c r="C1713" s="177"/>
      <c r="D1713" s="178"/>
      <c r="E1713" s="113"/>
      <c r="F1713" s="113"/>
      <c r="G1713" s="113"/>
    </row>
    <row r="1714" spans="1:7" x14ac:dyDescent="0.3">
      <c r="A1714" s="132">
        <f t="shared" ca="1" si="26"/>
        <v>0</v>
      </c>
      <c r="B1714" s="176"/>
      <c r="C1714" s="177"/>
      <c r="D1714" s="178"/>
      <c r="E1714" s="113"/>
      <c r="F1714" s="113"/>
      <c r="G1714" s="113"/>
    </row>
    <row r="1715" spans="1:7" x14ac:dyDescent="0.3">
      <c r="A1715" s="132">
        <f t="shared" ca="1" si="26"/>
        <v>0</v>
      </c>
      <c r="B1715" s="176"/>
      <c r="C1715" s="177"/>
      <c r="D1715" s="178"/>
      <c r="E1715" s="113"/>
      <c r="F1715" s="113"/>
      <c r="G1715" s="113"/>
    </row>
    <row r="1716" spans="1:7" x14ac:dyDescent="0.3">
      <c r="A1716" s="132">
        <f t="shared" ca="1" si="26"/>
        <v>0</v>
      </c>
      <c r="B1716" s="176"/>
      <c r="C1716" s="177"/>
      <c r="D1716" s="178"/>
      <c r="E1716" s="113"/>
      <c r="F1716" s="113"/>
      <c r="G1716" s="113"/>
    </row>
    <row r="1717" spans="1:7" x14ac:dyDescent="0.3">
      <c r="A1717" s="132">
        <f t="shared" ca="1" si="26"/>
        <v>0</v>
      </c>
      <c r="B1717" s="176"/>
      <c r="C1717" s="177"/>
      <c r="D1717" s="178"/>
      <c r="E1717" s="113"/>
      <c r="F1717" s="113"/>
      <c r="G1717" s="113"/>
    </row>
    <row r="1718" spans="1:7" x14ac:dyDescent="0.3">
      <c r="A1718" s="132">
        <f t="shared" ca="1" si="26"/>
        <v>0</v>
      </c>
      <c r="B1718" s="176"/>
      <c r="C1718" s="177"/>
      <c r="D1718" s="178"/>
      <c r="E1718" s="113"/>
      <c r="F1718" s="113"/>
      <c r="G1718" s="113"/>
    </row>
    <row r="1719" spans="1:7" x14ac:dyDescent="0.3">
      <c r="A1719" s="132">
        <f t="shared" ca="1" si="26"/>
        <v>0</v>
      </c>
      <c r="B1719" s="176"/>
      <c r="C1719" s="177"/>
      <c r="D1719" s="178"/>
      <c r="E1719" s="113"/>
      <c r="F1719" s="113"/>
      <c r="G1719" s="113"/>
    </row>
    <row r="1720" spans="1:7" x14ac:dyDescent="0.3">
      <c r="A1720" s="132">
        <f t="shared" ca="1" si="26"/>
        <v>0</v>
      </c>
      <c r="B1720" s="176"/>
      <c r="C1720" s="177"/>
      <c r="D1720" s="178"/>
      <c r="E1720" s="113"/>
      <c r="F1720" s="113"/>
      <c r="G1720" s="113"/>
    </row>
    <row r="1721" spans="1:7" x14ac:dyDescent="0.3">
      <c r="A1721" s="132">
        <f t="shared" ca="1" si="26"/>
        <v>0</v>
      </c>
      <c r="B1721" s="176"/>
      <c r="C1721" s="177"/>
      <c r="D1721" s="178"/>
      <c r="E1721" s="113"/>
      <c r="F1721" s="113"/>
      <c r="G1721" s="113"/>
    </row>
    <row r="1722" spans="1:7" x14ac:dyDescent="0.3">
      <c r="A1722" s="132">
        <f t="shared" ca="1" si="26"/>
        <v>0</v>
      </c>
      <c r="B1722" s="176"/>
      <c r="C1722" s="177"/>
      <c r="D1722" s="178"/>
      <c r="E1722" s="113"/>
      <c r="F1722" s="113"/>
      <c r="G1722" s="113"/>
    </row>
    <row r="1723" spans="1:7" x14ac:dyDescent="0.3">
      <c r="A1723" s="132">
        <f t="shared" ca="1" si="26"/>
        <v>0</v>
      </c>
      <c r="B1723" s="176"/>
      <c r="C1723" s="177"/>
      <c r="D1723" s="178"/>
      <c r="E1723" s="113"/>
      <c r="F1723" s="113"/>
      <c r="G1723" s="113"/>
    </row>
    <row r="1724" spans="1:7" x14ac:dyDescent="0.3">
      <c r="A1724" s="132">
        <f t="shared" ca="1" si="26"/>
        <v>0</v>
      </c>
      <c r="B1724" s="176"/>
      <c r="C1724" s="177"/>
      <c r="D1724" s="178"/>
      <c r="E1724" s="113"/>
      <c r="F1724" s="113"/>
      <c r="G1724" s="113"/>
    </row>
    <row r="1725" spans="1:7" x14ac:dyDescent="0.3">
      <c r="A1725" s="132">
        <f t="shared" ca="1" si="26"/>
        <v>0</v>
      </c>
      <c r="B1725" s="176"/>
      <c r="C1725" s="177"/>
      <c r="D1725" s="178"/>
      <c r="E1725" s="113"/>
      <c r="F1725" s="113"/>
      <c r="G1725" s="113"/>
    </row>
    <row r="1726" spans="1:7" x14ac:dyDescent="0.3">
      <c r="A1726" s="132">
        <f t="shared" ca="1" si="26"/>
        <v>0</v>
      </c>
      <c r="B1726" s="176"/>
      <c r="C1726" s="177"/>
      <c r="D1726" s="178"/>
      <c r="E1726" s="113"/>
      <c r="F1726" s="113"/>
      <c r="G1726" s="113"/>
    </row>
    <row r="1727" spans="1:7" x14ac:dyDescent="0.3">
      <c r="A1727" s="132">
        <f t="shared" ca="1" si="26"/>
        <v>0</v>
      </c>
      <c r="B1727" s="176"/>
      <c r="C1727" s="177"/>
      <c r="D1727" s="178"/>
      <c r="E1727" s="113"/>
      <c r="F1727" s="113"/>
      <c r="G1727" s="113"/>
    </row>
    <row r="1728" spans="1:7" x14ac:dyDescent="0.3">
      <c r="A1728" s="132">
        <f t="shared" ca="1" si="26"/>
        <v>0</v>
      </c>
      <c r="B1728" s="176"/>
      <c r="C1728" s="177"/>
      <c r="D1728" s="178"/>
      <c r="E1728" s="113"/>
      <c r="F1728" s="113"/>
      <c r="G1728" s="113"/>
    </row>
    <row r="1729" spans="1:7" x14ac:dyDescent="0.3">
      <c r="A1729" s="132">
        <f t="shared" ca="1" si="26"/>
        <v>0</v>
      </c>
      <c r="B1729" s="176"/>
      <c r="C1729" s="177"/>
      <c r="D1729" s="178"/>
      <c r="E1729" s="113"/>
      <c r="F1729" s="113"/>
      <c r="G1729" s="113"/>
    </row>
    <row r="1730" spans="1:7" x14ac:dyDescent="0.3">
      <c r="A1730" s="132">
        <f t="shared" ca="1" si="26"/>
        <v>0</v>
      </c>
      <c r="B1730" s="176"/>
      <c r="C1730" s="177"/>
      <c r="D1730" s="178"/>
      <c r="E1730" s="113"/>
      <c r="F1730" s="113"/>
      <c r="G1730" s="113"/>
    </row>
    <row r="1731" spans="1:7" x14ac:dyDescent="0.3">
      <c r="A1731" s="132">
        <f t="shared" ca="1" si="26"/>
        <v>0</v>
      </c>
      <c r="B1731" s="176"/>
      <c r="C1731" s="177"/>
      <c r="D1731" s="178"/>
      <c r="E1731" s="113"/>
      <c r="F1731" s="113"/>
      <c r="G1731" s="113"/>
    </row>
    <row r="1732" spans="1:7" x14ac:dyDescent="0.3">
      <c r="A1732" s="132">
        <f t="shared" ca="1" si="26"/>
        <v>0</v>
      </c>
      <c r="B1732" s="176"/>
      <c r="C1732" s="177"/>
      <c r="D1732" s="178"/>
      <c r="E1732" s="113"/>
      <c r="F1732" s="113"/>
      <c r="G1732" s="113"/>
    </row>
    <row r="1733" spans="1:7" x14ac:dyDescent="0.3">
      <c r="A1733" s="132">
        <f t="shared" ca="1" si="26"/>
        <v>0</v>
      </c>
      <c r="B1733" s="176"/>
      <c r="C1733" s="177"/>
      <c r="D1733" s="178"/>
      <c r="E1733" s="113"/>
      <c r="F1733" s="113"/>
      <c r="G1733" s="113"/>
    </row>
    <row r="1734" spans="1:7" x14ac:dyDescent="0.3">
      <c r="A1734" s="132">
        <f t="shared" ca="1" si="26"/>
        <v>0</v>
      </c>
      <c r="B1734" s="176"/>
      <c r="C1734" s="177"/>
      <c r="D1734" s="178"/>
      <c r="E1734" s="113"/>
      <c r="F1734" s="113"/>
      <c r="G1734" s="113"/>
    </row>
    <row r="1735" spans="1:7" x14ac:dyDescent="0.3">
      <c r="A1735" s="132">
        <f t="shared" ca="1" si="26"/>
        <v>0</v>
      </c>
      <c r="B1735" s="176"/>
      <c r="C1735" s="177"/>
      <c r="D1735" s="178"/>
      <c r="E1735" s="113"/>
      <c r="F1735" s="113"/>
      <c r="G1735" s="113"/>
    </row>
    <row r="1736" spans="1:7" x14ac:dyDescent="0.3">
      <c r="A1736" s="132">
        <f t="shared" ref="A1736:A1799" ca="1" si="27">OFFSET($C1736,0,$Z$5-1)</f>
        <v>0</v>
      </c>
      <c r="B1736" s="176"/>
      <c r="C1736" s="177"/>
      <c r="D1736" s="178"/>
      <c r="E1736" s="113"/>
      <c r="F1736" s="113"/>
      <c r="G1736" s="113"/>
    </row>
    <row r="1737" spans="1:7" x14ac:dyDescent="0.3">
      <c r="A1737" s="132">
        <f t="shared" ca="1" si="27"/>
        <v>0</v>
      </c>
      <c r="B1737" s="176"/>
      <c r="C1737" s="177"/>
      <c r="D1737" s="178"/>
      <c r="E1737" s="113"/>
      <c r="F1737" s="113"/>
      <c r="G1737" s="113"/>
    </row>
    <row r="1738" spans="1:7" x14ac:dyDescent="0.3">
      <c r="A1738" s="132">
        <f t="shared" ca="1" si="27"/>
        <v>0</v>
      </c>
      <c r="B1738" s="176"/>
      <c r="C1738" s="177"/>
      <c r="D1738" s="178"/>
      <c r="E1738" s="113"/>
      <c r="F1738" s="113"/>
      <c r="G1738" s="113"/>
    </row>
    <row r="1739" spans="1:7" x14ac:dyDescent="0.3">
      <c r="A1739" s="132">
        <f t="shared" ca="1" si="27"/>
        <v>0</v>
      </c>
      <c r="B1739" s="176"/>
      <c r="C1739" s="177"/>
      <c r="D1739" s="178"/>
      <c r="E1739" s="113"/>
      <c r="F1739" s="113"/>
      <c r="G1739" s="113"/>
    </row>
    <row r="1740" spans="1:7" x14ac:dyDescent="0.3">
      <c r="A1740" s="132">
        <f t="shared" ca="1" si="27"/>
        <v>0</v>
      </c>
      <c r="B1740" s="176"/>
      <c r="C1740" s="177"/>
      <c r="D1740" s="178"/>
      <c r="E1740" s="113"/>
      <c r="F1740" s="113"/>
      <c r="G1740" s="113"/>
    </row>
    <row r="1741" spans="1:7" x14ac:dyDescent="0.3">
      <c r="A1741" s="132">
        <f t="shared" ca="1" si="27"/>
        <v>0</v>
      </c>
      <c r="B1741" s="176"/>
      <c r="C1741" s="177"/>
      <c r="D1741" s="178"/>
      <c r="E1741" s="113"/>
      <c r="F1741" s="113"/>
      <c r="G1741" s="113"/>
    </row>
    <row r="1742" spans="1:7" x14ac:dyDescent="0.3">
      <c r="A1742" s="132">
        <f t="shared" ca="1" si="27"/>
        <v>0</v>
      </c>
      <c r="B1742" s="176"/>
      <c r="C1742" s="177"/>
      <c r="D1742" s="178"/>
      <c r="E1742" s="113"/>
      <c r="F1742" s="113"/>
      <c r="G1742" s="113"/>
    </row>
    <row r="1743" spans="1:7" x14ac:dyDescent="0.3">
      <c r="A1743" s="132">
        <f t="shared" ca="1" si="27"/>
        <v>0</v>
      </c>
      <c r="B1743" s="176"/>
      <c r="C1743" s="177"/>
      <c r="D1743" s="178"/>
      <c r="E1743" s="113"/>
      <c r="F1743" s="113"/>
      <c r="G1743" s="113"/>
    </row>
    <row r="1744" spans="1:7" x14ac:dyDescent="0.3">
      <c r="A1744" s="132">
        <f t="shared" ca="1" si="27"/>
        <v>0</v>
      </c>
      <c r="B1744" s="176"/>
      <c r="C1744" s="177"/>
      <c r="D1744" s="178"/>
      <c r="E1744" s="113"/>
      <c r="F1744" s="113"/>
      <c r="G1744" s="113"/>
    </row>
    <row r="1745" spans="1:7" x14ac:dyDescent="0.3">
      <c r="A1745" s="132">
        <f t="shared" ca="1" si="27"/>
        <v>0</v>
      </c>
      <c r="B1745" s="176"/>
      <c r="C1745" s="177"/>
      <c r="D1745" s="178"/>
      <c r="E1745" s="113"/>
      <c r="F1745" s="113"/>
      <c r="G1745" s="113"/>
    </row>
    <row r="1746" spans="1:7" x14ac:dyDescent="0.3">
      <c r="A1746" s="132">
        <f t="shared" ca="1" si="27"/>
        <v>0</v>
      </c>
      <c r="B1746" s="176"/>
      <c r="C1746" s="177"/>
      <c r="D1746" s="178"/>
      <c r="E1746" s="113"/>
      <c r="F1746" s="113"/>
      <c r="G1746" s="113"/>
    </row>
    <row r="1747" spans="1:7" x14ac:dyDescent="0.3">
      <c r="A1747" s="132">
        <f t="shared" ca="1" si="27"/>
        <v>0</v>
      </c>
      <c r="B1747" s="176"/>
      <c r="C1747" s="177"/>
      <c r="D1747" s="178"/>
      <c r="E1747" s="113"/>
      <c r="F1747" s="113"/>
      <c r="G1747" s="113"/>
    </row>
    <row r="1748" spans="1:7" x14ac:dyDescent="0.3">
      <c r="A1748" s="132">
        <f t="shared" ca="1" si="27"/>
        <v>0</v>
      </c>
      <c r="B1748" s="176"/>
      <c r="C1748" s="177"/>
      <c r="D1748" s="178"/>
      <c r="E1748" s="113"/>
      <c r="F1748" s="113"/>
      <c r="G1748" s="113"/>
    </row>
    <row r="1749" spans="1:7" x14ac:dyDescent="0.3">
      <c r="A1749" s="132">
        <f t="shared" ca="1" si="27"/>
        <v>0</v>
      </c>
      <c r="B1749" s="176"/>
      <c r="C1749" s="177"/>
      <c r="D1749" s="178"/>
      <c r="E1749" s="113"/>
      <c r="F1749" s="113"/>
      <c r="G1749" s="113"/>
    </row>
    <row r="1750" spans="1:7" x14ac:dyDescent="0.3">
      <c r="A1750" s="132">
        <f t="shared" ca="1" si="27"/>
        <v>0</v>
      </c>
      <c r="B1750" s="176"/>
      <c r="C1750" s="177"/>
      <c r="D1750" s="178"/>
      <c r="E1750" s="113"/>
      <c r="F1750" s="113"/>
      <c r="G1750" s="113"/>
    </row>
    <row r="1751" spans="1:7" x14ac:dyDescent="0.3">
      <c r="A1751" s="132">
        <f t="shared" ca="1" si="27"/>
        <v>0</v>
      </c>
      <c r="B1751" s="176"/>
      <c r="C1751" s="177"/>
      <c r="D1751" s="178"/>
      <c r="E1751" s="113"/>
      <c r="F1751" s="113"/>
      <c r="G1751" s="113"/>
    </row>
    <row r="1752" spans="1:7" x14ac:dyDescent="0.3">
      <c r="A1752" s="132">
        <f t="shared" ca="1" si="27"/>
        <v>0</v>
      </c>
      <c r="B1752" s="176"/>
      <c r="C1752" s="177"/>
      <c r="D1752" s="178"/>
      <c r="E1752" s="113"/>
      <c r="F1752" s="113"/>
      <c r="G1752" s="113"/>
    </row>
    <row r="1753" spans="1:7" x14ac:dyDescent="0.3">
      <c r="A1753" s="132">
        <f t="shared" ca="1" si="27"/>
        <v>0</v>
      </c>
      <c r="B1753" s="176"/>
      <c r="C1753" s="177"/>
      <c r="D1753" s="178"/>
      <c r="E1753" s="113"/>
      <c r="F1753" s="113"/>
      <c r="G1753" s="113"/>
    </row>
    <row r="1754" spans="1:7" x14ac:dyDescent="0.3">
      <c r="A1754" s="132">
        <f t="shared" ca="1" si="27"/>
        <v>0</v>
      </c>
      <c r="B1754" s="176"/>
      <c r="C1754" s="177"/>
      <c r="D1754" s="178"/>
      <c r="E1754" s="113"/>
      <c r="F1754" s="113"/>
      <c r="G1754" s="113"/>
    </row>
    <row r="1755" spans="1:7" x14ac:dyDescent="0.3">
      <c r="A1755" s="132">
        <f t="shared" ca="1" si="27"/>
        <v>0</v>
      </c>
      <c r="B1755" s="176"/>
      <c r="C1755" s="177"/>
      <c r="D1755" s="178"/>
      <c r="E1755" s="113"/>
      <c r="F1755" s="113"/>
      <c r="G1755" s="113"/>
    </row>
    <row r="1756" spans="1:7" x14ac:dyDescent="0.3">
      <c r="A1756" s="132">
        <f t="shared" ca="1" si="27"/>
        <v>0</v>
      </c>
      <c r="B1756" s="176"/>
      <c r="C1756" s="177"/>
      <c r="D1756" s="178"/>
      <c r="E1756" s="113"/>
      <c r="F1756" s="113"/>
      <c r="G1756" s="113"/>
    </row>
    <row r="1757" spans="1:7" x14ac:dyDescent="0.3">
      <c r="A1757" s="132">
        <f t="shared" ca="1" si="27"/>
        <v>0</v>
      </c>
      <c r="B1757" s="176"/>
      <c r="C1757" s="177"/>
      <c r="D1757" s="178"/>
      <c r="E1757" s="113"/>
      <c r="F1757" s="113"/>
      <c r="G1757" s="113"/>
    </row>
    <row r="1758" spans="1:7" x14ac:dyDescent="0.3">
      <c r="A1758" s="132">
        <f t="shared" ca="1" si="27"/>
        <v>0</v>
      </c>
      <c r="B1758" s="176"/>
      <c r="C1758" s="177"/>
      <c r="D1758" s="178"/>
      <c r="E1758" s="113"/>
      <c r="F1758" s="113"/>
      <c r="G1758" s="113"/>
    </row>
    <row r="1759" spans="1:7" x14ac:dyDescent="0.3">
      <c r="A1759" s="132">
        <f t="shared" ca="1" si="27"/>
        <v>0</v>
      </c>
      <c r="B1759" s="176"/>
      <c r="C1759" s="177"/>
      <c r="D1759" s="178"/>
      <c r="E1759" s="113"/>
      <c r="F1759" s="113"/>
      <c r="G1759" s="113"/>
    </row>
    <row r="1760" spans="1:7" x14ac:dyDescent="0.3">
      <c r="A1760" s="132">
        <f t="shared" ca="1" si="27"/>
        <v>0</v>
      </c>
      <c r="B1760" s="176"/>
      <c r="C1760" s="177"/>
      <c r="D1760" s="178"/>
      <c r="E1760" s="113"/>
      <c r="F1760" s="113"/>
      <c r="G1760" s="113"/>
    </row>
    <row r="1761" spans="1:7" x14ac:dyDescent="0.3">
      <c r="A1761" s="132">
        <f t="shared" ca="1" si="27"/>
        <v>0</v>
      </c>
      <c r="B1761" s="176"/>
      <c r="C1761" s="177"/>
      <c r="D1761" s="178"/>
      <c r="E1761" s="113"/>
      <c r="F1761" s="113"/>
      <c r="G1761" s="113"/>
    </row>
    <row r="1762" spans="1:7" x14ac:dyDescent="0.3">
      <c r="A1762" s="132">
        <f t="shared" ca="1" si="27"/>
        <v>0</v>
      </c>
      <c r="B1762" s="176"/>
      <c r="C1762" s="177"/>
      <c r="D1762" s="178"/>
      <c r="E1762" s="113"/>
      <c r="F1762" s="113"/>
      <c r="G1762" s="113"/>
    </row>
    <row r="1763" spans="1:7" x14ac:dyDescent="0.3">
      <c r="A1763" s="132">
        <f t="shared" ca="1" si="27"/>
        <v>0</v>
      </c>
      <c r="B1763" s="176"/>
      <c r="C1763" s="177"/>
      <c r="D1763" s="178"/>
      <c r="E1763" s="113"/>
      <c r="F1763" s="113"/>
      <c r="G1763" s="113"/>
    </row>
    <row r="1764" spans="1:7" x14ac:dyDescent="0.3">
      <c r="A1764" s="132">
        <f t="shared" ca="1" si="27"/>
        <v>0</v>
      </c>
      <c r="B1764" s="176"/>
      <c r="C1764" s="177"/>
      <c r="D1764" s="178"/>
      <c r="E1764" s="113"/>
      <c r="F1764" s="113"/>
      <c r="G1764" s="113"/>
    </row>
    <row r="1765" spans="1:7" x14ac:dyDescent="0.3">
      <c r="A1765" s="132">
        <f t="shared" ca="1" si="27"/>
        <v>0</v>
      </c>
      <c r="B1765" s="176"/>
      <c r="C1765" s="177"/>
      <c r="D1765" s="178"/>
      <c r="E1765" s="113"/>
      <c r="F1765" s="113"/>
      <c r="G1765" s="113"/>
    </row>
    <row r="1766" spans="1:7" x14ac:dyDescent="0.3">
      <c r="A1766" s="132">
        <f t="shared" ca="1" si="27"/>
        <v>0</v>
      </c>
      <c r="B1766" s="176"/>
      <c r="C1766" s="177"/>
      <c r="D1766" s="178"/>
      <c r="E1766" s="113"/>
      <c r="F1766" s="113"/>
      <c r="G1766" s="113"/>
    </row>
    <row r="1767" spans="1:7" x14ac:dyDescent="0.3">
      <c r="A1767" s="132">
        <f t="shared" ca="1" si="27"/>
        <v>0</v>
      </c>
      <c r="B1767" s="176"/>
      <c r="C1767" s="177"/>
      <c r="D1767" s="178"/>
      <c r="E1767" s="113"/>
      <c r="F1767" s="113"/>
      <c r="G1767" s="113"/>
    </row>
    <row r="1768" spans="1:7" x14ac:dyDescent="0.3">
      <c r="A1768" s="132">
        <f t="shared" ca="1" si="27"/>
        <v>0</v>
      </c>
      <c r="B1768" s="176"/>
      <c r="C1768" s="177"/>
      <c r="D1768" s="178"/>
      <c r="E1768" s="113"/>
      <c r="F1768" s="113"/>
      <c r="G1768" s="113"/>
    </row>
    <row r="1769" spans="1:7" x14ac:dyDescent="0.3">
      <c r="A1769" s="132">
        <f t="shared" ca="1" si="27"/>
        <v>0</v>
      </c>
      <c r="B1769" s="176"/>
      <c r="C1769" s="177"/>
      <c r="D1769" s="178"/>
      <c r="E1769" s="113"/>
      <c r="F1769" s="113"/>
      <c r="G1769" s="113"/>
    </row>
    <row r="1770" spans="1:7" x14ac:dyDescent="0.3">
      <c r="A1770" s="132">
        <f t="shared" ca="1" si="27"/>
        <v>0</v>
      </c>
      <c r="B1770" s="176"/>
      <c r="C1770" s="177"/>
      <c r="D1770" s="178"/>
      <c r="E1770" s="113"/>
      <c r="F1770" s="113"/>
      <c r="G1770" s="113"/>
    </row>
    <row r="1771" spans="1:7" x14ac:dyDescent="0.3">
      <c r="A1771" s="132">
        <f t="shared" ca="1" si="27"/>
        <v>0</v>
      </c>
      <c r="B1771" s="176"/>
      <c r="C1771" s="177"/>
      <c r="D1771" s="178"/>
      <c r="E1771" s="113"/>
      <c r="F1771" s="113"/>
      <c r="G1771" s="113"/>
    </row>
    <row r="1772" spans="1:7" x14ac:dyDescent="0.3">
      <c r="A1772" s="132">
        <f t="shared" ca="1" si="27"/>
        <v>0</v>
      </c>
      <c r="B1772" s="176"/>
      <c r="C1772" s="177"/>
      <c r="D1772" s="178"/>
      <c r="E1772" s="113"/>
      <c r="F1772" s="113"/>
      <c r="G1772" s="113"/>
    </row>
    <row r="1773" spans="1:7" x14ac:dyDescent="0.3">
      <c r="A1773" s="132">
        <f t="shared" ca="1" si="27"/>
        <v>0</v>
      </c>
      <c r="B1773" s="176"/>
      <c r="C1773" s="177"/>
      <c r="D1773" s="178"/>
      <c r="E1773" s="113"/>
      <c r="F1773" s="113"/>
      <c r="G1773" s="113"/>
    </row>
    <row r="1774" spans="1:7" x14ac:dyDescent="0.3">
      <c r="A1774" s="132">
        <f t="shared" ca="1" si="27"/>
        <v>0</v>
      </c>
      <c r="B1774" s="176"/>
      <c r="C1774" s="177"/>
      <c r="D1774" s="178"/>
      <c r="E1774" s="113"/>
      <c r="F1774" s="113"/>
      <c r="G1774" s="113"/>
    </row>
    <row r="1775" spans="1:7" x14ac:dyDescent="0.3">
      <c r="A1775" s="132">
        <f t="shared" ca="1" si="27"/>
        <v>0</v>
      </c>
      <c r="B1775" s="176"/>
      <c r="C1775" s="177"/>
      <c r="D1775" s="178"/>
      <c r="E1775" s="113"/>
      <c r="F1775" s="113"/>
      <c r="G1775" s="113"/>
    </row>
    <row r="1776" spans="1:7" x14ac:dyDescent="0.3">
      <c r="A1776" s="132">
        <f t="shared" ca="1" si="27"/>
        <v>0</v>
      </c>
      <c r="B1776" s="176"/>
      <c r="C1776" s="177"/>
      <c r="D1776" s="178"/>
      <c r="E1776" s="113"/>
      <c r="F1776" s="113"/>
      <c r="G1776" s="113"/>
    </row>
    <row r="1777" spans="1:7" x14ac:dyDescent="0.3">
      <c r="A1777" s="132">
        <f t="shared" ca="1" si="27"/>
        <v>0</v>
      </c>
      <c r="B1777" s="176"/>
      <c r="C1777" s="177"/>
      <c r="D1777" s="178"/>
      <c r="E1777" s="113"/>
      <c r="F1777" s="113"/>
      <c r="G1777" s="113"/>
    </row>
    <row r="1778" spans="1:7" x14ac:dyDescent="0.3">
      <c r="A1778" s="132">
        <f t="shared" ca="1" si="27"/>
        <v>0</v>
      </c>
      <c r="B1778" s="176"/>
      <c r="C1778" s="177"/>
      <c r="D1778" s="178"/>
      <c r="E1778" s="113"/>
      <c r="F1778" s="113"/>
      <c r="G1778" s="113"/>
    </row>
    <row r="1779" spans="1:7" x14ac:dyDescent="0.3">
      <c r="A1779" s="132">
        <f t="shared" ca="1" si="27"/>
        <v>0</v>
      </c>
      <c r="B1779" s="176"/>
      <c r="C1779" s="177"/>
      <c r="D1779" s="178"/>
      <c r="E1779" s="113"/>
      <c r="F1779" s="113"/>
      <c r="G1779" s="113"/>
    </row>
    <row r="1780" spans="1:7" x14ac:dyDescent="0.3">
      <c r="A1780" s="132">
        <f t="shared" ca="1" si="27"/>
        <v>0</v>
      </c>
      <c r="B1780" s="176"/>
      <c r="C1780" s="177"/>
      <c r="D1780" s="178"/>
      <c r="E1780" s="113"/>
      <c r="F1780" s="113"/>
      <c r="G1780" s="113"/>
    </row>
    <row r="1781" spans="1:7" x14ac:dyDescent="0.3">
      <c r="A1781" s="132">
        <f t="shared" ca="1" si="27"/>
        <v>0</v>
      </c>
      <c r="B1781" s="176"/>
      <c r="C1781" s="177"/>
      <c r="D1781" s="178"/>
      <c r="E1781" s="113"/>
      <c r="F1781" s="113"/>
      <c r="G1781" s="113"/>
    </row>
    <row r="1782" spans="1:7" x14ac:dyDescent="0.3">
      <c r="A1782" s="132">
        <f t="shared" ca="1" si="27"/>
        <v>0</v>
      </c>
      <c r="B1782" s="176"/>
      <c r="C1782" s="177"/>
      <c r="D1782" s="178"/>
      <c r="E1782" s="113"/>
      <c r="F1782" s="113"/>
      <c r="G1782" s="113"/>
    </row>
    <row r="1783" spans="1:7" x14ac:dyDescent="0.3">
      <c r="A1783" s="132">
        <f t="shared" ca="1" si="27"/>
        <v>0</v>
      </c>
      <c r="B1783" s="176"/>
      <c r="C1783" s="177"/>
      <c r="D1783" s="178"/>
      <c r="E1783" s="113"/>
      <c r="F1783" s="113"/>
      <c r="G1783" s="113"/>
    </row>
    <row r="1784" spans="1:7" x14ac:dyDescent="0.3">
      <c r="A1784" s="132">
        <f t="shared" ca="1" si="27"/>
        <v>0</v>
      </c>
      <c r="B1784" s="176"/>
      <c r="C1784" s="177"/>
      <c r="D1784" s="178"/>
      <c r="E1784" s="113"/>
      <c r="F1784" s="113"/>
      <c r="G1784" s="113"/>
    </row>
    <row r="1785" spans="1:7" x14ac:dyDescent="0.3">
      <c r="A1785" s="132">
        <f t="shared" ca="1" si="27"/>
        <v>0</v>
      </c>
      <c r="B1785" s="176"/>
      <c r="C1785" s="177"/>
      <c r="D1785" s="178"/>
      <c r="E1785" s="113"/>
      <c r="F1785" s="113"/>
      <c r="G1785" s="113"/>
    </row>
    <row r="1786" spans="1:7" x14ac:dyDescent="0.3">
      <c r="A1786" s="132">
        <f t="shared" ca="1" si="27"/>
        <v>0</v>
      </c>
      <c r="B1786" s="176"/>
      <c r="C1786" s="177"/>
      <c r="D1786" s="178"/>
      <c r="E1786" s="113"/>
      <c r="F1786" s="113"/>
      <c r="G1786" s="113"/>
    </row>
    <row r="1787" spans="1:7" x14ac:dyDescent="0.3">
      <c r="A1787" s="132">
        <f t="shared" ca="1" si="27"/>
        <v>0</v>
      </c>
      <c r="B1787" s="176"/>
      <c r="C1787" s="177"/>
      <c r="D1787" s="178"/>
      <c r="E1787" s="113"/>
      <c r="F1787" s="113"/>
      <c r="G1787" s="113"/>
    </row>
    <row r="1788" spans="1:7" x14ac:dyDescent="0.3">
      <c r="A1788" s="132">
        <f t="shared" ca="1" si="27"/>
        <v>0</v>
      </c>
      <c r="B1788" s="176"/>
      <c r="C1788" s="177"/>
      <c r="D1788" s="178"/>
      <c r="E1788" s="113"/>
      <c r="F1788" s="113"/>
      <c r="G1788" s="113"/>
    </row>
    <row r="1789" spans="1:7" x14ac:dyDescent="0.3">
      <c r="A1789" s="132">
        <f t="shared" ca="1" si="27"/>
        <v>0</v>
      </c>
      <c r="B1789" s="176"/>
      <c r="C1789" s="177"/>
      <c r="D1789" s="178"/>
      <c r="E1789" s="113"/>
      <c r="F1789" s="113"/>
      <c r="G1789" s="113"/>
    </row>
    <row r="1790" spans="1:7" x14ac:dyDescent="0.3">
      <c r="A1790" s="132">
        <f t="shared" ca="1" si="27"/>
        <v>0</v>
      </c>
      <c r="B1790" s="176"/>
      <c r="C1790" s="177"/>
      <c r="D1790" s="178"/>
      <c r="E1790" s="113"/>
      <c r="F1790" s="113"/>
      <c r="G1790" s="113"/>
    </row>
    <row r="1791" spans="1:7" x14ac:dyDescent="0.3">
      <c r="A1791" s="132">
        <f t="shared" ca="1" si="27"/>
        <v>0</v>
      </c>
      <c r="B1791" s="176"/>
      <c r="C1791" s="177"/>
      <c r="D1791" s="178"/>
      <c r="E1791" s="113"/>
      <c r="F1791" s="113"/>
      <c r="G1791" s="113"/>
    </row>
    <row r="1792" spans="1:7" x14ac:dyDescent="0.3">
      <c r="A1792" s="132">
        <f t="shared" ca="1" si="27"/>
        <v>0</v>
      </c>
      <c r="B1792" s="176"/>
      <c r="C1792" s="177"/>
      <c r="D1792" s="178"/>
      <c r="E1792" s="113"/>
      <c r="F1792" s="113"/>
      <c r="G1792" s="113"/>
    </row>
    <row r="1793" spans="1:7" x14ac:dyDescent="0.3">
      <c r="A1793" s="132">
        <f t="shared" ca="1" si="27"/>
        <v>0</v>
      </c>
      <c r="B1793" s="176"/>
      <c r="C1793" s="177"/>
      <c r="D1793" s="178"/>
      <c r="E1793" s="113"/>
      <c r="F1793" s="113"/>
      <c r="G1793" s="113"/>
    </row>
    <row r="1794" spans="1:7" x14ac:dyDescent="0.3">
      <c r="A1794" s="132">
        <f t="shared" ca="1" si="27"/>
        <v>0</v>
      </c>
      <c r="B1794" s="176"/>
      <c r="C1794" s="177"/>
      <c r="D1794" s="178"/>
      <c r="E1794" s="113"/>
      <c r="F1794" s="113"/>
      <c r="G1794" s="113"/>
    </row>
    <row r="1795" spans="1:7" x14ac:dyDescent="0.3">
      <c r="A1795" s="132">
        <f t="shared" ca="1" si="27"/>
        <v>0</v>
      </c>
      <c r="B1795" s="176"/>
      <c r="C1795" s="177"/>
      <c r="D1795" s="178"/>
      <c r="E1795" s="113"/>
      <c r="F1795" s="113"/>
      <c r="G1795" s="113"/>
    </row>
    <row r="1796" spans="1:7" x14ac:dyDescent="0.3">
      <c r="A1796" s="132">
        <f t="shared" ca="1" si="27"/>
        <v>0</v>
      </c>
      <c r="B1796" s="176"/>
      <c r="C1796" s="177"/>
      <c r="D1796" s="178"/>
      <c r="E1796" s="113"/>
      <c r="F1796" s="113"/>
      <c r="G1796" s="113"/>
    </row>
    <row r="1797" spans="1:7" x14ac:dyDescent="0.3">
      <c r="A1797" s="132">
        <f t="shared" ca="1" si="27"/>
        <v>0</v>
      </c>
      <c r="B1797" s="176"/>
      <c r="C1797" s="177"/>
      <c r="D1797" s="178"/>
      <c r="E1797" s="113"/>
      <c r="F1797" s="113"/>
      <c r="G1797" s="113"/>
    </row>
    <row r="1798" spans="1:7" x14ac:dyDescent="0.3">
      <c r="A1798" s="132">
        <f t="shared" ca="1" si="27"/>
        <v>0</v>
      </c>
      <c r="B1798" s="176"/>
      <c r="C1798" s="177"/>
      <c r="D1798" s="178"/>
      <c r="E1798" s="113"/>
      <c r="F1798" s="113"/>
      <c r="G1798" s="113"/>
    </row>
    <row r="1799" spans="1:7" x14ac:dyDescent="0.3">
      <c r="A1799" s="132">
        <f t="shared" ca="1" si="27"/>
        <v>0</v>
      </c>
      <c r="B1799" s="176"/>
      <c r="C1799" s="177"/>
      <c r="D1799" s="178"/>
      <c r="E1799" s="113"/>
      <c r="F1799" s="113"/>
      <c r="G1799" s="113"/>
    </row>
    <row r="1800" spans="1:7" x14ac:dyDescent="0.3">
      <c r="A1800" s="132">
        <f t="shared" ref="A1800:A1863" ca="1" si="28">OFFSET($C1800,0,$Z$5-1)</f>
        <v>0</v>
      </c>
      <c r="B1800" s="176"/>
      <c r="C1800" s="177"/>
      <c r="D1800" s="178"/>
      <c r="E1800" s="113"/>
      <c r="F1800" s="113"/>
      <c r="G1800" s="113"/>
    </row>
    <row r="1801" spans="1:7" x14ac:dyDescent="0.3">
      <c r="A1801" s="132">
        <f t="shared" ca="1" si="28"/>
        <v>0</v>
      </c>
      <c r="B1801" s="176"/>
      <c r="C1801" s="177"/>
      <c r="D1801" s="178"/>
      <c r="E1801" s="113"/>
      <c r="F1801" s="113"/>
      <c r="G1801" s="113"/>
    </row>
    <row r="1802" spans="1:7" x14ac:dyDescent="0.3">
      <c r="A1802" s="132">
        <f t="shared" ca="1" si="28"/>
        <v>0</v>
      </c>
      <c r="B1802" s="176"/>
      <c r="C1802" s="177"/>
      <c r="D1802" s="178"/>
      <c r="E1802" s="113"/>
      <c r="F1802" s="113"/>
      <c r="G1802" s="113"/>
    </row>
    <row r="1803" spans="1:7" x14ac:dyDescent="0.3">
      <c r="A1803" s="132">
        <f t="shared" ca="1" si="28"/>
        <v>0</v>
      </c>
      <c r="B1803" s="176"/>
      <c r="C1803" s="177"/>
      <c r="D1803" s="178"/>
      <c r="E1803" s="113"/>
      <c r="F1803" s="113"/>
      <c r="G1803" s="113"/>
    </row>
    <row r="1804" spans="1:7" x14ac:dyDescent="0.3">
      <c r="A1804" s="132">
        <f t="shared" ca="1" si="28"/>
        <v>0</v>
      </c>
      <c r="B1804" s="176"/>
      <c r="C1804" s="177"/>
      <c r="D1804" s="178"/>
      <c r="E1804" s="113"/>
      <c r="F1804" s="113"/>
      <c r="G1804" s="113"/>
    </row>
    <row r="1805" spans="1:7" x14ac:dyDescent="0.3">
      <c r="A1805" s="132">
        <f t="shared" ca="1" si="28"/>
        <v>0</v>
      </c>
      <c r="B1805" s="176"/>
      <c r="C1805" s="177"/>
      <c r="D1805" s="178"/>
      <c r="E1805" s="113"/>
      <c r="F1805" s="113"/>
      <c r="G1805" s="113"/>
    </row>
    <row r="1806" spans="1:7" x14ac:dyDescent="0.3">
      <c r="A1806" s="132">
        <f t="shared" ca="1" si="28"/>
        <v>0</v>
      </c>
      <c r="B1806" s="176"/>
      <c r="C1806" s="177"/>
      <c r="D1806" s="178"/>
      <c r="E1806" s="113"/>
      <c r="F1806" s="113"/>
      <c r="G1806" s="113"/>
    </row>
    <row r="1807" spans="1:7" x14ac:dyDescent="0.3">
      <c r="A1807" s="132">
        <f t="shared" ca="1" si="28"/>
        <v>0</v>
      </c>
      <c r="B1807" s="176"/>
      <c r="C1807" s="177"/>
      <c r="D1807" s="178"/>
      <c r="E1807" s="113"/>
      <c r="F1807" s="113"/>
      <c r="G1807" s="113"/>
    </row>
    <row r="1808" spans="1:7" x14ac:dyDescent="0.3">
      <c r="A1808" s="132">
        <f t="shared" ca="1" si="28"/>
        <v>0</v>
      </c>
      <c r="B1808" s="176"/>
      <c r="C1808" s="177"/>
      <c r="D1808" s="178"/>
      <c r="E1808" s="113"/>
      <c r="F1808" s="113"/>
      <c r="G1808" s="113"/>
    </row>
    <row r="1809" spans="1:7" x14ac:dyDescent="0.3">
      <c r="A1809" s="132">
        <f t="shared" ca="1" si="28"/>
        <v>0</v>
      </c>
      <c r="B1809" s="176"/>
      <c r="C1809" s="177"/>
      <c r="D1809" s="178"/>
      <c r="E1809" s="113"/>
      <c r="F1809" s="113"/>
      <c r="G1809" s="113"/>
    </row>
    <row r="1810" spans="1:7" x14ac:dyDescent="0.3">
      <c r="A1810" s="132">
        <f t="shared" ca="1" si="28"/>
        <v>0</v>
      </c>
      <c r="B1810" s="176"/>
      <c r="C1810" s="177"/>
      <c r="D1810" s="178"/>
      <c r="E1810" s="113"/>
      <c r="F1810" s="113"/>
      <c r="G1810" s="113"/>
    </row>
    <row r="1811" spans="1:7" x14ac:dyDescent="0.3">
      <c r="A1811" s="132">
        <f t="shared" ca="1" si="28"/>
        <v>0</v>
      </c>
      <c r="B1811" s="176"/>
      <c r="C1811" s="177"/>
      <c r="D1811" s="178"/>
      <c r="E1811" s="113"/>
      <c r="F1811" s="113"/>
      <c r="G1811" s="113"/>
    </row>
    <row r="1812" spans="1:7" x14ac:dyDescent="0.3">
      <c r="A1812" s="132">
        <f t="shared" ca="1" si="28"/>
        <v>0</v>
      </c>
      <c r="B1812" s="176"/>
      <c r="C1812" s="177"/>
      <c r="D1812" s="178"/>
      <c r="E1812" s="113"/>
      <c r="F1812" s="113"/>
      <c r="G1812" s="113"/>
    </row>
    <row r="1813" spans="1:7" x14ac:dyDescent="0.3">
      <c r="A1813" s="132">
        <f t="shared" ca="1" si="28"/>
        <v>0</v>
      </c>
      <c r="B1813" s="176"/>
      <c r="C1813" s="177"/>
      <c r="D1813" s="178"/>
      <c r="E1813" s="113"/>
      <c r="F1813" s="113"/>
      <c r="G1813" s="113"/>
    </row>
    <row r="1814" spans="1:7" x14ac:dyDescent="0.3">
      <c r="A1814" s="132">
        <f t="shared" ca="1" si="28"/>
        <v>0</v>
      </c>
      <c r="B1814" s="176"/>
      <c r="C1814" s="177"/>
      <c r="D1814" s="178"/>
      <c r="E1814" s="113"/>
      <c r="F1814" s="113"/>
      <c r="G1814" s="113"/>
    </row>
    <row r="1815" spans="1:7" x14ac:dyDescent="0.3">
      <c r="A1815" s="132">
        <f t="shared" ca="1" si="28"/>
        <v>0</v>
      </c>
      <c r="B1815" s="176"/>
      <c r="C1815" s="177"/>
      <c r="D1815" s="178"/>
      <c r="E1815" s="113"/>
      <c r="F1815" s="113"/>
      <c r="G1815" s="113"/>
    </row>
    <row r="1816" spans="1:7" x14ac:dyDescent="0.3">
      <c r="A1816" s="132">
        <f t="shared" ca="1" si="28"/>
        <v>0</v>
      </c>
      <c r="B1816" s="176"/>
      <c r="C1816" s="177"/>
      <c r="D1816" s="178"/>
      <c r="E1816" s="113"/>
      <c r="F1816" s="113"/>
      <c r="G1816" s="113"/>
    </row>
    <row r="1817" spans="1:7" x14ac:dyDescent="0.3">
      <c r="A1817" s="132">
        <f t="shared" ca="1" si="28"/>
        <v>0</v>
      </c>
      <c r="B1817" s="176"/>
      <c r="C1817" s="177"/>
      <c r="D1817" s="178"/>
      <c r="E1817" s="113"/>
      <c r="F1817" s="113"/>
      <c r="G1817" s="113"/>
    </row>
    <row r="1818" spans="1:7" x14ac:dyDescent="0.3">
      <c r="A1818" s="132">
        <f t="shared" ca="1" si="28"/>
        <v>0</v>
      </c>
      <c r="B1818" s="176"/>
      <c r="C1818" s="177"/>
      <c r="D1818" s="178"/>
      <c r="E1818" s="113"/>
      <c r="F1818" s="113"/>
      <c r="G1818" s="113"/>
    </row>
    <row r="1819" spans="1:7" x14ac:dyDescent="0.3">
      <c r="A1819" s="132">
        <f t="shared" ca="1" si="28"/>
        <v>0</v>
      </c>
      <c r="B1819" s="176"/>
      <c r="C1819" s="177"/>
      <c r="D1819" s="178"/>
      <c r="E1819" s="113"/>
      <c r="F1819" s="113"/>
      <c r="G1819" s="113"/>
    </row>
    <row r="1820" spans="1:7" x14ac:dyDescent="0.3">
      <c r="A1820" s="132">
        <f t="shared" ca="1" si="28"/>
        <v>0</v>
      </c>
      <c r="B1820" s="176"/>
      <c r="C1820" s="177"/>
      <c r="D1820" s="178"/>
      <c r="E1820" s="113"/>
      <c r="F1820" s="113"/>
      <c r="G1820" s="113"/>
    </row>
    <row r="1821" spans="1:7" x14ac:dyDescent="0.3">
      <c r="A1821" s="132">
        <f t="shared" ca="1" si="28"/>
        <v>0</v>
      </c>
      <c r="B1821" s="176"/>
      <c r="C1821" s="177"/>
      <c r="D1821" s="178"/>
      <c r="E1821" s="113"/>
      <c r="F1821" s="113"/>
      <c r="G1821" s="113"/>
    </row>
    <row r="1822" spans="1:7" x14ac:dyDescent="0.3">
      <c r="A1822" s="132">
        <f t="shared" ca="1" si="28"/>
        <v>0</v>
      </c>
      <c r="B1822" s="176"/>
      <c r="C1822" s="177"/>
      <c r="D1822" s="178"/>
      <c r="E1822" s="113"/>
      <c r="F1822" s="113"/>
      <c r="G1822" s="113"/>
    </row>
    <row r="1823" spans="1:7" x14ac:dyDescent="0.3">
      <c r="A1823" s="132">
        <f t="shared" ca="1" si="28"/>
        <v>0</v>
      </c>
      <c r="B1823" s="176"/>
      <c r="C1823" s="177"/>
      <c r="D1823" s="178"/>
      <c r="E1823" s="113"/>
      <c r="F1823" s="113"/>
      <c r="G1823" s="113"/>
    </row>
    <row r="1824" spans="1:7" x14ac:dyDescent="0.3">
      <c r="A1824" s="132">
        <f t="shared" ca="1" si="28"/>
        <v>0</v>
      </c>
      <c r="B1824" s="176"/>
      <c r="C1824" s="177"/>
      <c r="D1824" s="178"/>
      <c r="E1824" s="113"/>
      <c r="F1824" s="113"/>
      <c r="G1824" s="113"/>
    </row>
    <row r="1825" spans="1:7" x14ac:dyDescent="0.3">
      <c r="A1825" s="132">
        <f t="shared" ca="1" si="28"/>
        <v>0</v>
      </c>
      <c r="B1825" s="176"/>
      <c r="C1825" s="177"/>
      <c r="D1825" s="178"/>
      <c r="E1825" s="113"/>
      <c r="F1825" s="113"/>
      <c r="G1825" s="113"/>
    </row>
    <row r="1826" spans="1:7" x14ac:dyDescent="0.3">
      <c r="A1826" s="132">
        <f t="shared" ca="1" si="28"/>
        <v>0</v>
      </c>
      <c r="B1826" s="176"/>
      <c r="C1826" s="177"/>
      <c r="D1826" s="178"/>
      <c r="E1826" s="113"/>
      <c r="F1826" s="113"/>
      <c r="G1826" s="113"/>
    </row>
    <row r="1827" spans="1:7" x14ac:dyDescent="0.3">
      <c r="A1827" s="132">
        <f t="shared" ca="1" si="28"/>
        <v>0</v>
      </c>
      <c r="B1827" s="176"/>
      <c r="C1827" s="177"/>
      <c r="D1827" s="178"/>
      <c r="E1827" s="113"/>
      <c r="F1827" s="113"/>
      <c r="G1827" s="113"/>
    </row>
    <row r="1828" spans="1:7" x14ac:dyDescent="0.3">
      <c r="A1828" s="132">
        <f t="shared" ca="1" si="28"/>
        <v>0</v>
      </c>
      <c r="B1828" s="176"/>
      <c r="C1828" s="177"/>
      <c r="D1828" s="178"/>
      <c r="E1828" s="113"/>
      <c r="F1828" s="113"/>
      <c r="G1828" s="113"/>
    </row>
    <row r="1829" spans="1:7" x14ac:dyDescent="0.3">
      <c r="A1829" s="132">
        <f t="shared" ca="1" si="28"/>
        <v>0</v>
      </c>
      <c r="B1829" s="176"/>
      <c r="C1829" s="177"/>
      <c r="D1829" s="178"/>
      <c r="E1829" s="113"/>
      <c r="F1829" s="113"/>
      <c r="G1829" s="113"/>
    </row>
    <row r="1830" spans="1:7" x14ac:dyDescent="0.3">
      <c r="A1830" s="132">
        <f t="shared" ca="1" si="28"/>
        <v>0</v>
      </c>
      <c r="B1830" s="176"/>
      <c r="C1830" s="177"/>
      <c r="D1830" s="178"/>
      <c r="E1830" s="113"/>
      <c r="F1830" s="113"/>
      <c r="G1830" s="113"/>
    </row>
    <row r="1831" spans="1:7" x14ac:dyDescent="0.3">
      <c r="A1831" s="132">
        <f t="shared" ca="1" si="28"/>
        <v>0</v>
      </c>
      <c r="B1831" s="176"/>
      <c r="C1831" s="177"/>
      <c r="D1831" s="178"/>
      <c r="E1831" s="113"/>
      <c r="F1831" s="113"/>
      <c r="G1831" s="113"/>
    </row>
    <row r="1832" spans="1:7" x14ac:dyDescent="0.3">
      <c r="A1832" s="132">
        <f t="shared" ca="1" si="28"/>
        <v>0</v>
      </c>
      <c r="B1832" s="176"/>
      <c r="C1832" s="177"/>
      <c r="D1832" s="178"/>
      <c r="E1832" s="113"/>
      <c r="F1832" s="113"/>
      <c r="G1832" s="113"/>
    </row>
    <row r="1833" spans="1:7" x14ac:dyDescent="0.3">
      <c r="A1833" s="132">
        <f t="shared" ca="1" si="28"/>
        <v>0</v>
      </c>
      <c r="B1833" s="176"/>
      <c r="C1833" s="177"/>
      <c r="D1833" s="178"/>
      <c r="E1833" s="113"/>
      <c r="F1833" s="113"/>
      <c r="G1833" s="113"/>
    </row>
    <row r="1834" spans="1:7" x14ac:dyDescent="0.3">
      <c r="A1834" s="132">
        <f t="shared" ca="1" si="28"/>
        <v>0</v>
      </c>
      <c r="B1834" s="176"/>
      <c r="C1834" s="177"/>
      <c r="D1834" s="178"/>
      <c r="E1834" s="113"/>
      <c r="F1834" s="113"/>
      <c r="G1834" s="113"/>
    </row>
    <row r="1835" spans="1:7" x14ac:dyDescent="0.3">
      <c r="A1835" s="132">
        <f t="shared" ca="1" si="28"/>
        <v>0</v>
      </c>
      <c r="B1835" s="176"/>
      <c r="C1835" s="177"/>
      <c r="D1835" s="178"/>
      <c r="E1835" s="113"/>
      <c r="F1835" s="113"/>
      <c r="G1835" s="113"/>
    </row>
    <row r="1836" spans="1:7" x14ac:dyDescent="0.3">
      <c r="A1836" s="132">
        <f t="shared" ca="1" si="28"/>
        <v>0</v>
      </c>
      <c r="B1836" s="176"/>
      <c r="C1836" s="177"/>
      <c r="D1836" s="178"/>
      <c r="E1836" s="113"/>
      <c r="F1836" s="113"/>
      <c r="G1836" s="113"/>
    </row>
    <row r="1837" spans="1:7" x14ac:dyDescent="0.3">
      <c r="A1837" s="132">
        <f t="shared" ca="1" si="28"/>
        <v>0</v>
      </c>
      <c r="B1837" s="176"/>
      <c r="C1837" s="177"/>
      <c r="D1837" s="178"/>
      <c r="E1837" s="113"/>
      <c r="F1837" s="113"/>
      <c r="G1837" s="113"/>
    </row>
    <row r="1838" spans="1:7" x14ac:dyDescent="0.3">
      <c r="A1838" s="132">
        <f t="shared" ca="1" si="28"/>
        <v>0</v>
      </c>
      <c r="B1838" s="176"/>
      <c r="C1838" s="177"/>
      <c r="D1838" s="178"/>
      <c r="E1838" s="113"/>
      <c r="F1838" s="113"/>
      <c r="G1838" s="113"/>
    </row>
    <row r="1839" spans="1:7" x14ac:dyDescent="0.3">
      <c r="A1839" s="132">
        <f t="shared" ca="1" si="28"/>
        <v>0</v>
      </c>
      <c r="B1839" s="176"/>
      <c r="C1839" s="177"/>
      <c r="D1839" s="178"/>
      <c r="E1839" s="113"/>
      <c r="F1839" s="113"/>
      <c r="G1839" s="113"/>
    </row>
    <row r="1840" spans="1:7" x14ac:dyDescent="0.3">
      <c r="A1840" s="132">
        <f t="shared" ca="1" si="28"/>
        <v>0</v>
      </c>
      <c r="B1840" s="176"/>
      <c r="C1840" s="177"/>
      <c r="D1840" s="178"/>
      <c r="E1840" s="113"/>
      <c r="F1840" s="113"/>
      <c r="G1840" s="113"/>
    </row>
    <row r="1841" spans="1:7" x14ac:dyDescent="0.3">
      <c r="A1841" s="132">
        <f t="shared" ca="1" si="28"/>
        <v>0</v>
      </c>
      <c r="B1841" s="176"/>
      <c r="C1841" s="177"/>
      <c r="D1841" s="178"/>
      <c r="E1841" s="113"/>
      <c r="F1841" s="113"/>
      <c r="G1841" s="113"/>
    </row>
    <row r="1842" spans="1:7" x14ac:dyDescent="0.3">
      <c r="A1842" s="132">
        <f t="shared" ca="1" si="28"/>
        <v>0</v>
      </c>
      <c r="B1842" s="176"/>
      <c r="C1842" s="177"/>
      <c r="D1842" s="178"/>
      <c r="E1842" s="113"/>
      <c r="F1842" s="113"/>
      <c r="G1842" s="113"/>
    </row>
    <row r="1843" spans="1:7" x14ac:dyDescent="0.3">
      <c r="A1843" s="132">
        <f t="shared" ca="1" si="28"/>
        <v>0</v>
      </c>
      <c r="B1843" s="176"/>
      <c r="C1843" s="177"/>
      <c r="D1843" s="178"/>
      <c r="E1843" s="113"/>
      <c r="F1843" s="113"/>
      <c r="G1843" s="113"/>
    </row>
    <row r="1844" spans="1:7" x14ac:dyDescent="0.3">
      <c r="A1844" s="132">
        <f t="shared" ca="1" si="28"/>
        <v>0</v>
      </c>
      <c r="B1844" s="176"/>
      <c r="C1844" s="177"/>
      <c r="D1844" s="178"/>
      <c r="E1844" s="113"/>
      <c r="F1844" s="113"/>
      <c r="G1844" s="113"/>
    </row>
    <row r="1845" spans="1:7" x14ac:dyDescent="0.3">
      <c r="A1845" s="132">
        <f t="shared" ca="1" si="28"/>
        <v>0</v>
      </c>
      <c r="B1845" s="176"/>
      <c r="C1845" s="177"/>
      <c r="D1845" s="178"/>
      <c r="E1845" s="113"/>
      <c r="F1845" s="113"/>
      <c r="G1845" s="113"/>
    </row>
    <row r="1846" spans="1:7" x14ac:dyDescent="0.3">
      <c r="A1846" s="132">
        <f t="shared" ca="1" si="28"/>
        <v>0</v>
      </c>
      <c r="B1846" s="176"/>
      <c r="C1846" s="177"/>
      <c r="D1846" s="178"/>
      <c r="E1846" s="113"/>
      <c r="F1846" s="113"/>
      <c r="G1846" s="113"/>
    </row>
    <row r="1847" spans="1:7" x14ac:dyDescent="0.3">
      <c r="A1847" s="132">
        <f t="shared" ca="1" si="28"/>
        <v>0</v>
      </c>
      <c r="B1847" s="176"/>
      <c r="C1847" s="177"/>
      <c r="D1847" s="178"/>
      <c r="E1847" s="113"/>
      <c r="F1847" s="113"/>
      <c r="G1847" s="113"/>
    </row>
    <row r="1848" spans="1:7" x14ac:dyDescent="0.3">
      <c r="A1848" s="132">
        <f t="shared" ca="1" si="28"/>
        <v>0</v>
      </c>
      <c r="B1848" s="176"/>
      <c r="C1848" s="177"/>
      <c r="D1848" s="178"/>
      <c r="E1848" s="113"/>
      <c r="F1848" s="113"/>
      <c r="G1848" s="113"/>
    </row>
    <row r="1849" spans="1:7" x14ac:dyDescent="0.3">
      <c r="A1849" s="132">
        <f t="shared" ca="1" si="28"/>
        <v>0</v>
      </c>
      <c r="B1849" s="176"/>
      <c r="C1849" s="177"/>
      <c r="D1849" s="178"/>
      <c r="E1849" s="113"/>
      <c r="F1849" s="113"/>
      <c r="G1849" s="113"/>
    </row>
    <row r="1850" spans="1:7" x14ac:dyDescent="0.3">
      <c r="A1850" s="132">
        <f t="shared" ca="1" si="28"/>
        <v>0</v>
      </c>
      <c r="B1850" s="176"/>
      <c r="C1850" s="177"/>
      <c r="D1850" s="178"/>
      <c r="E1850" s="113"/>
      <c r="F1850" s="113"/>
      <c r="G1850" s="113"/>
    </row>
    <row r="1851" spans="1:7" x14ac:dyDescent="0.3">
      <c r="A1851" s="132">
        <f t="shared" ca="1" si="28"/>
        <v>0</v>
      </c>
      <c r="B1851" s="176"/>
      <c r="C1851" s="177"/>
      <c r="D1851" s="178"/>
      <c r="E1851" s="113"/>
      <c r="F1851" s="113"/>
      <c r="G1851" s="113"/>
    </row>
    <row r="1852" spans="1:7" x14ac:dyDescent="0.3">
      <c r="A1852" s="132">
        <f t="shared" ca="1" si="28"/>
        <v>0</v>
      </c>
      <c r="B1852" s="176"/>
      <c r="C1852" s="177"/>
      <c r="D1852" s="178"/>
      <c r="E1852" s="113"/>
      <c r="F1852" s="113"/>
      <c r="G1852" s="113"/>
    </row>
    <row r="1853" spans="1:7" x14ac:dyDescent="0.3">
      <c r="A1853" s="132">
        <f t="shared" ca="1" si="28"/>
        <v>0</v>
      </c>
      <c r="B1853" s="176"/>
      <c r="C1853" s="177"/>
      <c r="D1853" s="178"/>
      <c r="E1853" s="113"/>
      <c r="F1853" s="113"/>
      <c r="G1853" s="113"/>
    </row>
    <row r="1854" spans="1:7" x14ac:dyDescent="0.3">
      <c r="A1854" s="132">
        <f t="shared" ca="1" si="28"/>
        <v>0</v>
      </c>
      <c r="B1854" s="176"/>
      <c r="C1854" s="177"/>
      <c r="D1854" s="178"/>
      <c r="E1854" s="113"/>
      <c r="F1854" s="113"/>
      <c r="G1854" s="113"/>
    </row>
    <row r="1855" spans="1:7" x14ac:dyDescent="0.3">
      <c r="A1855" s="132">
        <f t="shared" ca="1" si="28"/>
        <v>0</v>
      </c>
      <c r="B1855" s="176"/>
      <c r="C1855" s="177"/>
      <c r="D1855" s="178"/>
      <c r="E1855" s="113"/>
      <c r="F1855" s="113"/>
      <c r="G1855" s="113"/>
    </row>
    <row r="1856" spans="1:7" x14ac:dyDescent="0.3">
      <c r="A1856" s="132">
        <f t="shared" ca="1" si="28"/>
        <v>0</v>
      </c>
      <c r="B1856" s="176"/>
      <c r="C1856" s="177"/>
      <c r="D1856" s="178"/>
      <c r="E1856" s="113"/>
      <c r="F1856" s="113"/>
      <c r="G1856" s="113"/>
    </row>
    <row r="1857" spans="1:7" x14ac:dyDescent="0.3">
      <c r="A1857" s="132">
        <f t="shared" ca="1" si="28"/>
        <v>0</v>
      </c>
      <c r="B1857" s="176"/>
      <c r="C1857" s="177"/>
      <c r="D1857" s="178"/>
      <c r="E1857" s="113"/>
      <c r="F1857" s="113"/>
      <c r="G1857" s="113"/>
    </row>
    <row r="1858" spans="1:7" x14ac:dyDescent="0.3">
      <c r="A1858" s="132">
        <f t="shared" ca="1" si="28"/>
        <v>0</v>
      </c>
      <c r="B1858" s="176"/>
      <c r="C1858" s="177"/>
      <c r="D1858" s="178"/>
      <c r="E1858" s="113"/>
      <c r="F1858" s="113"/>
      <c r="G1858" s="113"/>
    </row>
    <row r="1859" spans="1:7" x14ac:dyDescent="0.3">
      <c r="A1859" s="132">
        <f t="shared" ca="1" si="28"/>
        <v>0</v>
      </c>
      <c r="B1859" s="176"/>
      <c r="C1859" s="177"/>
      <c r="D1859" s="178"/>
      <c r="E1859" s="113"/>
      <c r="F1859" s="113"/>
      <c r="G1859" s="113"/>
    </row>
    <row r="1860" spans="1:7" x14ac:dyDescent="0.3">
      <c r="A1860" s="132">
        <f t="shared" ca="1" si="28"/>
        <v>0</v>
      </c>
      <c r="B1860" s="176"/>
      <c r="C1860" s="177"/>
      <c r="D1860" s="178"/>
      <c r="E1860" s="113"/>
      <c r="F1860" s="113"/>
      <c r="G1860" s="113"/>
    </row>
    <row r="1861" spans="1:7" x14ac:dyDescent="0.3">
      <c r="A1861" s="132">
        <f t="shared" ca="1" si="28"/>
        <v>0</v>
      </c>
      <c r="B1861" s="176"/>
      <c r="C1861" s="177"/>
      <c r="D1861" s="178"/>
      <c r="E1861" s="113"/>
      <c r="F1861" s="113"/>
      <c r="G1861" s="113"/>
    </row>
    <row r="1862" spans="1:7" x14ac:dyDescent="0.3">
      <c r="A1862" s="132">
        <f t="shared" ca="1" si="28"/>
        <v>0</v>
      </c>
      <c r="B1862" s="176"/>
      <c r="C1862" s="177"/>
      <c r="D1862" s="178"/>
      <c r="E1862" s="113"/>
      <c r="F1862" s="113"/>
      <c r="G1862" s="113"/>
    </row>
    <row r="1863" spans="1:7" x14ac:dyDescent="0.3">
      <c r="A1863" s="132">
        <f t="shared" ca="1" si="28"/>
        <v>0</v>
      </c>
      <c r="B1863" s="176"/>
      <c r="C1863" s="177"/>
      <c r="D1863" s="178"/>
      <c r="E1863" s="113"/>
      <c r="F1863" s="113"/>
      <c r="G1863" s="113"/>
    </row>
    <row r="1864" spans="1:7" x14ac:dyDescent="0.3">
      <c r="A1864" s="132">
        <f t="shared" ref="A1864:A1927" ca="1" si="29">OFFSET($C1864,0,$Z$5-1)</f>
        <v>0</v>
      </c>
      <c r="B1864" s="176"/>
      <c r="C1864" s="177"/>
      <c r="D1864" s="178"/>
      <c r="E1864" s="113"/>
      <c r="F1864" s="113"/>
      <c r="G1864" s="113"/>
    </row>
    <row r="1865" spans="1:7" x14ac:dyDescent="0.3">
      <c r="A1865" s="132">
        <f t="shared" ca="1" si="29"/>
        <v>0</v>
      </c>
      <c r="B1865" s="176"/>
      <c r="C1865" s="177"/>
      <c r="D1865" s="178"/>
      <c r="E1865" s="113"/>
      <c r="F1865" s="113"/>
      <c r="G1865" s="113"/>
    </row>
    <row r="1866" spans="1:7" x14ac:dyDescent="0.3">
      <c r="A1866" s="132">
        <f t="shared" ca="1" si="29"/>
        <v>0</v>
      </c>
      <c r="B1866" s="176"/>
      <c r="C1866" s="177"/>
      <c r="D1866" s="178"/>
      <c r="E1866" s="113"/>
      <c r="F1866" s="113"/>
      <c r="G1866" s="113"/>
    </row>
    <row r="1867" spans="1:7" x14ac:dyDescent="0.3">
      <c r="A1867" s="132">
        <f t="shared" ca="1" si="29"/>
        <v>0</v>
      </c>
      <c r="B1867" s="176"/>
      <c r="C1867" s="177"/>
      <c r="D1867" s="178"/>
      <c r="E1867" s="113"/>
      <c r="F1867" s="113"/>
      <c r="G1867" s="113"/>
    </row>
    <row r="1868" spans="1:7" x14ac:dyDescent="0.3">
      <c r="A1868" s="132">
        <f t="shared" ca="1" si="29"/>
        <v>0</v>
      </c>
      <c r="B1868" s="176"/>
      <c r="C1868" s="177"/>
      <c r="D1868" s="178"/>
      <c r="E1868" s="113"/>
      <c r="F1868" s="113"/>
      <c r="G1868" s="113"/>
    </row>
    <row r="1869" spans="1:7" x14ac:dyDescent="0.3">
      <c r="A1869" s="132">
        <f t="shared" ca="1" si="29"/>
        <v>0</v>
      </c>
      <c r="B1869" s="176"/>
      <c r="C1869" s="177"/>
      <c r="D1869" s="178"/>
      <c r="E1869" s="113"/>
      <c r="F1869" s="113"/>
      <c r="G1869" s="113"/>
    </row>
    <row r="1870" spans="1:7" x14ac:dyDescent="0.3">
      <c r="A1870" s="132">
        <f t="shared" ca="1" si="29"/>
        <v>0</v>
      </c>
      <c r="B1870" s="176"/>
      <c r="C1870" s="177"/>
      <c r="D1870" s="178"/>
      <c r="E1870" s="113"/>
      <c r="F1870" s="113"/>
      <c r="G1870" s="113"/>
    </row>
    <row r="1871" spans="1:7" x14ac:dyDescent="0.3">
      <c r="A1871" s="132">
        <f t="shared" ca="1" si="29"/>
        <v>0</v>
      </c>
      <c r="B1871" s="176"/>
      <c r="C1871" s="177"/>
      <c r="D1871" s="178"/>
      <c r="E1871" s="113"/>
      <c r="F1871" s="113"/>
      <c r="G1871" s="113"/>
    </row>
    <row r="1872" spans="1:7" x14ac:dyDescent="0.3">
      <c r="A1872" s="132">
        <f t="shared" ca="1" si="29"/>
        <v>0</v>
      </c>
      <c r="B1872" s="176"/>
      <c r="C1872" s="177"/>
      <c r="D1872" s="178"/>
      <c r="E1872" s="113"/>
      <c r="F1872" s="113"/>
      <c r="G1872" s="113"/>
    </row>
    <row r="1873" spans="1:7" x14ac:dyDescent="0.3">
      <c r="A1873" s="132">
        <f t="shared" ca="1" si="29"/>
        <v>0</v>
      </c>
      <c r="B1873" s="176"/>
      <c r="C1873" s="177"/>
      <c r="D1873" s="178"/>
      <c r="E1873" s="113"/>
      <c r="F1873" s="113"/>
      <c r="G1873" s="113"/>
    </row>
    <row r="1874" spans="1:7" x14ac:dyDescent="0.3">
      <c r="A1874" s="132">
        <f t="shared" ca="1" si="29"/>
        <v>0</v>
      </c>
      <c r="B1874" s="176"/>
      <c r="C1874" s="177"/>
      <c r="D1874" s="178"/>
      <c r="E1874" s="113"/>
      <c r="F1874" s="113"/>
      <c r="G1874" s="113"/>
    </row>
    <row r="1875" spans="1:7" x14ac:dyDescent="0.3">
      <c r="A1875" s="132">
        <f t="shared" ca="1" si="29"/>
        <v>0</v>
      </c>
      <c r="B1875" s="176"/>
      <c r="C1875" s="177"/>
      <c r="D1875" s="178"/>
      <c r="E1875" s="113"/>
      <c r="F1875" s="113"/>
      <c r="G1875" s="113"/>
    </row>
    <row r="1876" spans="1:7" x14ac:dyDescent="0.3">
      <c r="A1876" s="132">
        <f t="shared" ca="1" si="29"/>
        <v>0</v>
      </c>
      <c r="B1876" s="176"/>
      <c r="C1876" s="177"/>
      <c r="D1876" s="178"/>
      <c r="E1876" s="113"/>
      <c r="F1876" s="113"/>
      <c r="G1876" s="113"/>
    </row>
    <row r="1877" spans="1:7" x14ac:dyDescent="0.3">
      <c r="A1877" s="132">
        <f t="shared" ca="1" si="29"/>
        <v>0</v>
      </c>
      <c r="B1877" s="176"/>
      <c r="C1877" s="177"/>
      <c r="D1877" s="178"/>
      <c r="E1877" s="113"/>
      <c r="F1877" s="113"/>
      <c r="G1877" s="113"/>
    </row>
    <row r="1878" spans="1:7" x14ac:dyDescent="0.3">
      <c r="A1878" s="132">
        <f t="shared" ca="1" si="29"/>
        <v>0</v>
      </c>
      <c r="B1878" s="176"/>
      <c r="C1878" s="177"/>
      <c r="D1878" s="178"/>
      <c r="E1878" s="113"/>
      <c r="F1878" s="113"/>
      <c r="G1878" s="113"/>
    </row>
    <row r="1879" spans="1:7" x14ac:dyDescent="0.3">
      <c r="A1879" s="132">
        <f t="shared" ca="1" si="29"/>
        <v>0</v>
      </c>
      <c r="B1879" s="176"/>
      <c r="C1879" s="177"/>
      <c r="D1879" s="178"/>
      <c r="E1879" s="113"/>
      <c r="F1879" s="113"/>
      <c r="G1879" s="113"/>
    </row>
    <row r="1880" spans="1:7" x14ac:dyDescent="0.3">
      <c r="A1880" s="132">
        <f t="shared" ca="1" si="29"/>
        <v>0</v>
      </c>
      <c r="B1880" s="176"/>
      <c r="C1880" s="177"/>
      <c r="D1880" s="178"/>
      <c r="E1880" s="113"/>
      <c r="F1880" s="113"/>
      <c r="G1880" s="113"/>
    </row>
    <row r="1881" spans="1:7" x14ac:dyDescent="0.3">
      <c r="A1881" s="132">
        <f t="shared" ca="1" si="29"/>
        <v>0</v>
      </c>
      <c r="B1881" s="176"/>
      <c r="C1881" s="177"/>
      <c r="D1881" s="178"/>
      <c r="E1881" s="113"/>
      <c r="F1881" s="113"/>
      <c r="G1881" s="113"/>
    </row>
    <row r="1882" spans="1:7" x14ac:dyDescent="0.3">
      <c r="A1882" s="132">
        <f t="shared" ca="1" si="29"/>
        <v>0</v>
      </c>
      <c r="B1882" s="176"/>
      <c r="C1882" s="177"/>
      <c r="D1882" s="178"/>
      <c r="E1882" s="113"/>
      <c r="F1882" s="113"/>
      <c r="G1882" s="113"/>
    </row>
    <row r="1883" spans="1:7" x14ac:dyDescent="0.3">
      <c r="A1883" s="132">
        <f t="shared" ca="1" si="29"/>
        <v>0</v>
      </c>
      <c r="B1883" s="176"/>
      <c r="C1883" s="177"/>
      <c r="D1883" s="178"/>
      <c r="E1883" s="113"/>
      <c r="F1883" s="113"/>
      <c r="G1883" s="113"/>
    </row>
    <row r="1884" spans="1:7" x14ac:dyDescent="0.3">
      <c r="A1884" s="132">
        <f t="shared" ca="1" si="29"/>
        <v>0</v>
      </c>
      <c r="B1884" s="176"/>
      <c r="C1884" s="177"/>
      <c r="D1884" s="178"/>
      <c r="E1884" s="113"/>
      <c r="F1884" s="113"/>
      <c r="G1884" s="113"/>
    </row>
    <row r="1885" spans="1:7" x14ac:dyDescent="0.3">
      <c r="A1885" s="132">
        <f t="shared" ca="1" si="29"/>
        <v>0</v>
      </c>
      <c r="B1885" s="176"/>
      <c r="C1885" s="177"/>
      <c r="D1885" s="178"/>
      <c r="E1885" s="113"/>
      <c r="F1885" s="113"/>
      <c r="G1885" s="113"/>
    </row>
    <row r="1886" spans="1:7" x14ac:dyDescent="0.3">
      <c r="A1886" s="132">
        <f t="shared" ca="1" si="29"/>
        <v>0</v>
      </c>
      <c r="B1886" s="176"/>
      <c r="C1886" s="177"/>
      <c r="D1886" s="178"/>
      <c r="E1886" s="113"/>
      <c r="F1886" s="113"/>
      <c r="G1886" s="113"/>
    </row>
    <row r="1887" spans="1:7" x14ac:dyDescent="0.3">
      <c r="A1887" s="132">
        <f t="shared" ca="1" si="29"/>
        <v>0</v>
      </c>
      <c r="B1887" s="176"/>
      <c r="C1887" s="177"/>
      <c r="D1887" s="178"/>
      <c r="E1887" s="113"/>
      <c r="F1887" s="113"/>
      <c r="G1887" s="113"/>
    </row>
    <row r="1888" spans="1:7" x14ac:dyDescent="0.3">
      <c r="A1888" s="132">
        <f t="shared" ca="1" si="29"/>
        <v>0</v>
      </c>
      <c r="B1888" s="176"/>
      <c r="C1888" s="177"/>
      <c r="D1888" s="178"/>
      <c r="E1888" s="113"/>
      <c r="F1888" s="113"/>
      <c r="G1888" s="113"/>
    </row>
    <row r="1889" spans="1:7" x14ac:dyDescent="0.3">
      <c r="A1889" s="132">
        <f t="shared" ca="1" si="29"/>
        <v>0</v>
      </c>
      <c r="B1889" s="176"/>
      <c r="C1889" s="177"/>
      <c r="D1889" s="178"/>
      <c r="E1889" s="113"/>
      <c r="F1889" s="113"/>
      <c r="G1889" s="113"/>
    </row>
    <row r="1890" spans="1:7" x14ac:dyDescent="0.3">
      <c r="A1890" s="132">
        <f t="shared" ca="1" si="29"/>
        <v>0</v>
      </c>
      <c r="B1890" s="176"/>
      <c r="C1890" s="177"/>
      <c r="D1890" s="178"/>
      <c r="E1890" s="113"/>
      <c r="F1890" s="113"/>
      <c r="G1890" s="113"/>
    </row>
    <row r="1891" spans="1:7" x14ac:dyDescent="0.3">
      <c r="A1891" s="132">
        <f t="shared" ca="1" si="29"/>
        <v>0</v>
      </c>
      <c r="B1891" s="176"/>
      <c r="C1891" s="177"/>
      <c r="D1891" s="178"/>
      <c r="E1891" s="113"/>
      <c r="F1891" s="113"/>
      <c r="G1891" s="113"/>
    </row>
    <row r="1892" spans="1:7" x14ac:dyDescent="0.3">
      <c r="A1892" s="132">
        <f t="shared" ca="1" si="29"/>
        <v>0</v>
      </c>
      <c r="B1892" s="176"/>
      <c r="C1892" s="177"/>
      <c r="D1892" s="178"/>
      <c r="E1892" s="113"/>
      <c r="F1892" s="113"/>
      <c r="G1892" s="113"/>
    </row>
    <row r="1893" spans="1:7" x14ac:dyDescent="0.3">
      <c r="A1893" s="132">
        <f t="shared" ca="1" si="29"/>
        <v>0</v>
      </c>
      <c r="B1893" s="176"/>
      <c r="C1893" s="177"/>
      <c r="D1893" s="178"/>
      <c r="E1893" s="113"/>
      <c r="F1893" s="113"/>
      <c r="G1893" s="113"/>
    </row>
    <row r="1894" spans="1:7" x14ac:dyDescent="0.3">
      <c r="A1894" s="132">
        <f t="shared" ca="1" si="29"/>
        <v>0</v>
      </c>
      <c r="B1894" s="176"/>
      <c r="C1894" s="177"/>
      <c r="D1894" s="178"/>
      <c r="E1894" s="113"/>
      <c r="F1894" s="113"/>
      <c r="G1894" s="113"/>
    </row>
    <row r="1895" spans="1:7" x14ac:dyDescent="0.3">
      <c r="A1895" s="132">
        <f t="shared" ca="1" si="29"/>
        <v>0</v>
      </c>
      <c r="B1895" s="176"/>
      <c r="C1895" s="177"/>
      <c r="D1895" s="178"/>
      <c r="E1895" s="113"/>
      <c r="F1895" s="113"/>
      <c r="G1895" s="113"/>
    </row>
    <row r="1896" spans="1:7" x14ac:dyDescent="0.3">
      <c r="A1896" s="132">
        <f t="shared" ca="1" si="29"/>
        <v>0</v>
      </c>
      <c r="B1896" s="176"/>
      <c r="C1896" s="177"/>
      <c r="D1896" s="178"/>
      <c r="E1896" s="113"/>
      <c r="F1896" s="113"/>
      <c r="G1896" s="113"/>
    </row>
    <row r="1897" spans="1:7" x14ac:dyDescent="0.3">
      <c r="A1897" s="132">
        <f t="shared" ca="1" si="29"/>
        <v>0</v>
      </c>
      <c r="B1897" s="176"/>
      <c r="C1897" s="177"/>
      <c r="D1897" s="178"/>
      <c r="E1897" s="113"/>
      <c r="F1897" s="113"/>
      <c r="G1897" s="113"/>
    </row>
    <row r="1898" spans="1:7" x14ac:dyDescent="0.3">
      <c r="A1898" s="132">
        <f t="shared" ca="1" si="29"/>
        <v>0</v>
      </c>
      <c r="B1898" s="176"/>
      <c r="C1898" s="177"/>
      <c r="D1898" s="178"/>
      <c r="E1898" s="113"/>
      <c r="F1898" s="113"/>
      <c r="G1898" s="113"/>
    </row>
    <row r="1899" spans="1:7" x14ac:dyDescent="0.3">
      <c r="A1899" s="132">
        <f t="shared" ca="1" si="29"/>
        <v>0</v>
      </c>
      <c r="B1899" s="176"/>
      <c r="C1899" s="177"/>
      <c r="D1899" s="178"/>
      <c r="E1899" s="113"/>
      <c r="F1899" s="113"/>
      <c r="G1899" s="113"/>
    </row>
    <row r="1900" spans="1:7" x14ac:dyDescent="0.3">
      <c r="A1900" s="132">
        <f t="shared" ca="1" si="29"/>
        <v>0</v>
      </c>
      <c r="B1900" s="176"/>
      <c r="C1900" s="177"/>
      <c r="D1900" s="178"/>
      <c r="E1900" s="113"/>
      <c r="F1900" s="113"/>
      <c r="G1900" s="113"/>
    </row>
    <row r="1901" spans="1:7" x14ac:dyDescent="0.3">
      <c r="A1901" s="132">
        <f t="shared" ca="1" si="29"/>
        <v>0</v>
      </c>
      <c r="B1901" s="176"/>
      <c r="C1901" s="177"/>
      <c r="D1901" s="178"/>
      <c r="E1901" s="113"/>
      <c r="F1901" s="113"/>
      <c r="G1901" s="113"/>
    </row>
    <row r="1902" spans="1:7" x14ac:dyDescent="0.3">
      <c r="A1902" s="132">
        <f t="shared" ca="1" si="29"/>
        <v>0</v>
      </c>
      <c r="B1902" s="176"/>
      <c r="C1902" s="177"/>
      <c r="D1902" s="178"/>
      <c r="E1902" s="113"/>
      <c r="F1902" s="113"/>
      <c r="G1902" s="113"/>
    </row>
    <row r="1903" spans="1:7" x14ac:dyDescent="0.3">
      <c r="A1903" s="132">
        <f t="shared" ca="1" si="29"/>
        <v>0</v>
      </c>
      <c r="B1903" s="176"/>
      <c r="C1903" s="177"/>
      <c r="D1903" s="178"/>
      <c r="E1903" s="113"/>
      <c r="F1903" s="113"/>
      <c r="G1903" s="113"/>
    </row>
    <row r="1904" spans="1:7" x14ac:dyDescent="0.3">
      <c r="A1904" s="132">
        <f t="shared" ca="1" si="29"/>
        <v>0</v>
      </c>
      <c r="B1904" s="176"/>
      <c r="C1904" s="177"/>
      <c r="D1904" s="178"/>
      <c r="E1904" s="113"/>
      <c r="F1904" s="113"/>
      <c r="G1904" s="113"/>
    </row>
    <row r="1905" spans="1:7" x14ac:dyDescent="0.3">
      <c r="A1905" s="132">
        <f t="shared" ca="1" si="29"/>
        <v>0</v>
      </c>
      <c r="B1905" s="176"/>
      <c r="C1905" s="177"/>
      <c r="D1905" s="178"/>
      <c r="E1905" s="113"/>
      <c r="F1905" s="113"/>
      <c r="G1905" s="113"/>
    </row>
    <row r="1906" spans="1:7" x14ac:dyDescent="0.3">
      <c r="A1906" s="132">
        <f t="shared" ca="1" si="29"/>
        <v>0</v>
      </c>
      <c r="B1906" s="176"/>
      <c r="C1906" s="177"/>
      <c r="D1906" s="178"/>
      <c r="E1906" s="113"/>
      <c r="F1906" s="113"/>
      <c r="G1906" s="113"/>
    </row>
    <row r="1907" spans="1:7" x14ac:dyDescent="0.3">
      <c r="A1907" s="132">
        <f t="shared" ca="1" si="29"/>
        <v>0</v>
      </c>
      <c r="B1907" s="176"/>
      <c r="C1907" s="177"/>
      <c r="D1907" s="178"/>
      <c r="E1907" s="113"/>
      <c r="F1907" s="113"/>
      <c r="G1907" s="113"/>
    </row>
    <row r="1908" spans="1:7" x14ac:dyDescent="0.3">
      <c r="A1908" s="132">
        <f t="shared" ca="1" si="29"/>
        <v>0</v>
      </c>
      <c r="B1908" s="176"/>
      <c r="C1908" s="177"/>
      <c r="D1908" s="178"/>
      <c r="E1908" s="113"/>
      <c r="F1908" s="113"/>
      <c r="G1908" s="113"/>
    </row>
    <row r="1909" spans="1:7" x14ac:dyDescent="0.3">
      <c r="A1909" s="132">
        <f t="shared" ca="1" si="29"/>
        <v>0</v>
      </c>
      <c r="B1909" s="176"/>
      <c r="C1909" s="177"/>
      <c r="D1909" s="178"/>
      <c r="E1909" s="113"/>
      <c r="F1909" s="113"/>
      <c r="G1909" s="113"/>
    </row>
    <row r="1910" spans="1:7" x14ac:dyDescent="0.3">
      <c r="A1910" s="132">
        <f t="shared" ca="1" si="29"/>
        <v>0</v>
      </c>
      <c r="B1910" s="176"/>
      <c r="C1910" s="177"/>
      <c r="D1910" s="178"/>
      <c r="E1910" s="113"/>
      <c r="F1910" s="113"/>
      <c r="G1910" s="113"/>
    </row>
    <row r="1911" spans="1:7" x14ac:dyDescent="0.3">
      <c r="A1911" s="132">
        <f t="shared" ca="1" si="29"/>
        <v>0</v>
      </c>
      <c r="B1911" s="176"/>
      <c r="C1911" s="177"/>
      <c r="D1911" s="178"/>
      <c r="E1911" s="113"/>
      <c r="F1911" s="113"/>
      <c r="G1911" s="113"/>
    </row>
    <row r="1912" spans="1:7" x14ac:dyDescent="0.3">
      <c r="A1912" s="132">
        <f t="shared" ca="1" si="29"/>
        <v>0</v>
      </c>
      <c r="B1912" s="176"/>
      <c r="C1912" s="177"/>
      <c r="D1912" s="178"/>
      <c r="E1912" s="113"/>
      <c r="F1912" s="113"/>
      <c r="G1912" s="113"/>
    </row>
    <row r="1913" spans="1:7" x14ac:dyDescent="0.3">
      <c r="A1913" s="132">
        <f t="shared" ca="1" si="29"/>
        <v>0</v>
      </c>
      <c r="B1913" s="176"/>
      <c r="C1913" s="177"/>
      <c r="D1913" s="178"/>
      <c r="E1913" s="113"/>
      <c r="F1913" s="113"/>
      <c r="G1913" s="113"/>
    </row>
    <row r="1914" spans="1:7" x14ac:dyDescent="0.3">
      <c r="A1914" s="132">
        <f t="shared" ca="1" si="29"/>
        <v>0</v>
      </c>
      <c r="B1914" s="176"/>
      <c r="C1914" s="177"/>
      <c r="D1914" s="178"/>
      <c r="E1914" s="113"/>
      <c r="F1914" s="113"/>
      <c r="G1914" s="113"/>
    </row>
    <row r="1915" spans="1:7" x14ac:dyDescent="0.3">
      <c r="A1915" s="132">
        <f t="shared" ca="1" si="29"/>
        <v>0</v>
      </c>
      <c r="B1915" s="176"/>
      <c r="C1915" s="177"/>
      <c r="D1915" s="178"/>
      <c r="E1915" s="113"/>
      <c r="F1915" s="113"/>
      <c r="G1915" s="113"/>
    </row>
    <row r="1916" spans="1:7" x14ac:dyDescent="0.3">
      <c r="A1916" s="132">
        <f t="shared" ca="1" si="29"/>
        <v>0</v>
      </c>
      <c r="B1916" s="176"/>
      <c r="C1916" s="177"/>
      <c r="D1916" s="178"/>
      <c r="E1916" s="113"/>
      <c r="F1916" s="113"/>
      <c r="G1916" s="113"/>
    </row>
    <row r="1917" spans="1:7" x14ac:dyDescent="0.3">
      <c r="A1917" s="132">
        <f t="shared" ca="1" si="29"/>
        <v>0</v>
      </c>
      <c r="B1917" s="176"/>
      <c r="C1917" s="177"/>
      <c r="D1917" s="178"/>
      <c r="E1917" s="113"/>
      <c r="F1917" s="113"/>
      <c r="G1917" s="113"/>
    </row>
    <row r="1918" spans="1:7" x14ac:dyDescent="0.3">
      <c r="A1918" s="179">
        <f t="shared" ca="1" si="29"/>
        <v>0</v>
      </c>
      <c r="B1918" s="176"/>
      <c r="C1918" s="177"/>
      <c r="D1918" s="178"/>
      <c r="E1918" s="113"/>
      <c r="F1918" s="113"/>
      <c r="G1918" s="113"/>
    </row>
    <row r="1919" spans="1:7" x14ac:dyDescent="0.3">
      <c r="A1919" s="179">
        <f t="shared" ca="1" si="29"/>
        <v>0</v>
      </c>
      <c r="B1919" s="176"/>
      <c r="C1919" s="177"/>
      <c r="D1919" s="178"/>
      <c r="E1919" s="113"/>
      <c r="F1919" s="113"/>
      <c r="G1919" s="113"/>
    </row>
    <row r="1920" spans="1:7" x14ac:dyDescent="0.3">
      <c r="A1920" s="179">
        <f t="shared" ca="1" si="29"/>
        <v>0</v>
      </c>
      <c r="B1920" s="176"/>
      <c r="C1920" s="177"/>
      <c r="D1920" s="178"/>
      <c r="E1920" s="113"/>
      <c r="F1920" s="113"/>
      <c r="G1920" s="113"/>
    </row>
    <row r="1921" spans="1:7" x14ac:dyDescent="0.3">
      <c r="A1921" s="179">
        <f t="shared" ca="1" si="29"/>
        <v>0</v>
      </c>
      <c r="B1921" s="176"/>
      <c r="C1921" s="177"/>
      <c r="D1921" s="178"/>
      <c r="E1921" s="113"/>
      <c r="F1921" s="113"/>
      <c r="G1921" s="113"/>
    </row>
    <row r="1922" spans="1:7" x14ac:dyDescent="0.3">
      <c r="A1922" s="179">
        <f t="shared" ca="1" si="29"/>
        <v>0</v>
      </c>
      <c r="B1922" s="176"/>
      <c r="C1922" s="177"/>
      <c r="D1922" s="178"/>
      <c r="E1922" s="113"/>
      <c r="F1922" s="113"/>
      <c r="G1922" s="113"/>
    </row>
    <row r="1923" spans="1:7" x14ac:dyDescent="0.3">
      <c r="A1923" s="179">
        <f t="shared" ca="1" si="29"/>
        <v>0</v>
      </c>
      <c r="B1923" s="176"/>
      <c r="C1923" s="177"/>
      <c r="D1923" s="178"/>
      <c r="E1923" s="113"/>
      <c r="F1923" s="113"/>
      <c r="G1923" s="113"/>
    </row>
    <row r="1924" spans="1:7" x14ac:dyDescent="0.3">
      <c r="A1924" s="179">
        <f t="shared" ca="1" si="29"/>
        <v>0</v>
      </c>
      <c r="B1924" s="176"/>
      <c r="C1924" s="177"/>
      <c r="D1924" s="178"/>
      <c r="E1924" s="113"/>
      <c r="F1924" s="113"/>
      <c r="G1924" s="113"/>
    </row>
    <row r="1925" spans="1:7" x14ac:dyDescent="0.3">
      <c r="A1925" s="179">
        <f t="shared" ca="1" si="29"/>
        <v>0</v>
      </c>
      <c r="B1925" s="176"/>
      <c r="C1925" s="177"/>
      <c r="D1925" s="178"/>
      <c r="E1925" s="113"/>
      <c r="F1925" s="113"/>
      <c r="G1925" s="113"/>
    </row>
    <row r="1926" spans="1:7" x14ac:dyDescent="0.3">
      <c r="A1926" s="179">
        <f t="shared" ca="1" si="29"/>
        <v>0</v>
      </c>
      <c r="B1926" s="176"/>
      <c r="C1926" s="177"/>
      <c r="D1926" s="178"/>
      <c r="E1926" s="113"/>
      <c r="F1926" s="113"/>
      <c r="G1926" s="113"/>
    </row>
    <row r="1927" spans="1:7" x14ac:dyDescent="0.3">
      <c r="A1927" s="179">
        <f t="shared" ca="1" si="29"/>
        <v>0</v>
      </c>
      <c r="B1927" s="176"/>
      <c r="C1927" s="177"/>
      <c r="D1927" s="178"/>
      <c r="E1927" s="113"/>
      <c r="F1927" s="113"/>
      <c r="G1927" s="113"/>
    </row>
    <row r="1928" spans="1:7" x14ac:dyDescent="0.3">
      <c r="A1928" s="179">
        <f t="shared" ref="A1928:A1991" ca="1" si="30">OFFSET($C1928,0,$Z$5-1)</f>
        <v>0</v>
      </c>
      <c r="B1928" s="176"/>
      <c r="C1928" s="177"/>
      <c r="D1928" s="178"/>
      <c r="E1928" s="113"/>
      <c r="F1928" s="113"/>
      <c r="G1928" s="113"/>
    </row>
    <row r="1929" spans="1:7" x14ac:dyDescent="0.3">
      <c r="A1929" s="179">
        <f t="shared" ca="1" si="30"/>
        <v>0</v>
      </c>
      <c r="B1929" s="176"/>
      <c r="C1929" s="177"/>
      <c r="D1929" s="178"/>
      <c r="E1929" s="113"/>
      <c r="F1929" s="113"/>
      <c r="G1929" s="113"/>
    </row>
    <row r="1930" spans="1:7" x14ac:dyDescent="0.3">
      <c r="A1930" s="179">
        <f t="shared" ca="1" si="30"/>
        <v>0</v>
      </c>
      <c r="B1930" s="176"/>
      <c r="C1930" s="177"/>
      <c r="D1930" s="178"/>
      <c r="E1930" s="113"/>
      <c r="F1930" s="113"/>
      <c r="G1930" s="113"/>
    </row>
    <row r="1931" spans="1:7" x14ac:dyDescent="0.3">
      <c r="A1931" s="179">
        <f t="shared" ca="1" si="30"/>
        <v>0</v>
      </c>
      <c r="B1931" s="176"/>
      <c r="C1931" s="177"/>
      <c r="D1931" s="178"/>
      <c r="E1931" s="113"/>
      <c r="F1931" s="113"/>
      <c r="G1931" s="113"/>
    </row>
    <row r="1932" spans="1:7" x14ac:dyDescent="0.3">
      <c r="A1932" s="179">
        <f t="shared" ca="1" si="30"/>
        <v>0</v>
      </c>
      <c r="B1932" s="176"/>
      <c r="C1932" s="177"/>
      <c r="D1932" s="178"/>
      <c r="E1932" s="113"/>
      <c r="F1932" s="113"/>
      <c r="G1932" s="113"/>
    </row>
    <row r="1933" spans="1:7" x14ac:dyDescent="0.3">
      <c r="A1933" s="179">
        <f t="shared" ca="1" si="30"/>
        <v>0</v>
      </c>
      <c r="B1933" s="176"/>
      <c r="C1933" s="177"/>
      <c r="D1933" s="178"/>
      <c r="E1933" s="113"/>
      <c r="F1933" s="113"/>
      <c r="G1933" s="113"/>
    </row>
    <row r="1934" spans="1:7" x14ac:dyDescent="0.3">
      <c r="A1934" s="179">
        <f t="shared" ca="1" si="30"/>
        <v>0</v>
      </c>
      <c r="B1934" s="176"/>
      <c r="C1934" s="177"/>
      <c r="D1934" s="178"/>
      <c r="E1934" s="113"/>
      <c r="F1934" s="113"/>
      <c r="G1934" s="113"/>
    </row>
    <row r="1935" spans="1:7" x14ac:dyDescent="0.3">
      <c r="A1935" s="179">
        <f t="shared" ca="1" si="30"/>
        <v>0</v>
      </c>
      <c r="B1935" s="176"/>
      <c r="C1935" s="177"/>
      <c r="D1935" s="178"/>
      <c r="E1935" s="113"/>
      <c r="F1935" s="113"/>
      <c r="G1935" s="113"/>
    </row>
    <row r="1936" spans="1:7" x14ac:dyDescent="0.3">
      <c r="A1936" s="179">
        <f t="shared" ca="1" si="30"/>
        <v>0</v>
      </c>
      <c r="B1936" s="176"/>
      <c r="C1936" s="177"/>
      <c r="D1936" s="178"/>
      <c r="E1936" s="113"/>
      <c r="F1936" s="113"/>
      <c r="G1936" s="113"/>
    </row>
    <row r="1937" spans="1:7" x14ac:dyDescent="0.3">
      <c r="A1937" s="179">
        <f t="shared" ca="1" si="30"/>
        <v>0</v>
      </c>
      <c r="B1937" s="176"/>
      <c r="C1937" s="177"/>
      <c r="D1937" s="178"/>
      <c r="E1937" s="113"/>
      <c r="F1937" s="113"/>
      <c r="G1937" s="113"/>
    </row>
    <row r="1938" spans="1:7" x14ac:dyDescent="0.3">
      <c r="A1938" s="179">
        <f t="shared" ca="1" si="30"/>
        <v>0</v>
      </c>
      <c r="B1938" s="176"/>
      <c r="C1938" s="177"/>
      <c r="D1938" s="178"/>
      <c r="E1938" s="113"/>
      <c r="F1938" s="113"/>
      <c r="G1938" s="113"/>
    </row>
    <row r="1939" spans="1:7" x14ac:dyDescent="0.3">
      <c r="A1939" s="179">
        <f t="shared" ca="1" si="30"/>
        <v>0</v>
      </c>
      <c r="B1939" s="176"/>
      <c r="C1939" s="177"/>
      <c r="D1939" s="178"/>
      <c r="E1939" s="113"/>
      <c r="F1939" s="113"/>
      <c r="G1939" s="113"/>
    </row>
    <row r="1940" spans="1:7" x14ac:dyDescent="0.3">
      <c r="A1940" s="179">
        <f t="shared" ca="1" si="30"/>
        <v>0</v>
      </c>
      <c r="B1940" s="176"/>
      <c r="C1940" s="177"/>
      <c r="D1940" s="178"/>
      <c r="E1940" s="113"/>
      <c r="F1940" s="113"/>
      <c r="G1940" s="113"/>
    </row>
    <row r="1941" spans="1:7" x14ac:dyDescent="0.3">
      <c r="A1941" s="179">
        <f t="shared" ca="1" si="30"/>
        <v>0</v>
      </c>
      <c r="B1941" s="176"/>
      <c r="C1941" s="177"/>
      <c r="D1941" s="178"/>
      <c r="E1941" s="113"/>
      <c r="F1941" s="113"/>
      <c r="G1941" s="113"/>
    </row>
    <row r="1942" spans="1:7" x14ac:dyDescent="0.3">
      <c r="A1942" s="179">
        <f t="shared" ca="1" si="30"/>
        <v>0</v>
      </c>
      <c r="B1942" s="176"/>
      <c r="C1942" s="177"/>
      <c r="D1942" s="178"/>
      <c r="E1942" s="113"/>
      <c r="F1942" s="113"/>
      <c r="G1942" s="113"/>
    </row>
    <row r="1943" spans="1:7" x14ac:dyDescent="0.3">
      <c r="A1943" s="179">
        <f t="shared" ca="1" si="30"/>
        <v>0</v>
      </c>
      <c r="B1943" s="176"/>
      <c r="C1943" s="177"/>
      <c r="D1943" s="178"/>
      <c r="E1943" s="113"/>
      <c r="F1943" s="113"/>
      <c r="G1943" s="113"/>
    </row>
    <row r="1944" spans="1:7" x14ac:dyDescent="0.3">
      <c r="A1944" s="179">
        <f t="shared" ca="1" si="30"/>
        <v>0</v>
      </c>
      <c r="B1944" s="176"/>
      <c r="C1944" s="177"/>
      <c r="D1944" s="178"/>
      <c r="E1944" s="113"/>
      <c r="F1944" s="113"/>
      <c r="G1944" s="113"/>
    </row>
    <row r="1945" spans="1:7" x14ac:dyDescent="0.3">
      <c r="A1945" s="179">
        <f t="shared" ca="1" si="30"/>
        <v>0</v>
      </c>
      <c r="B1945" s="176"/>
      <c r="C1945" s="177"/>
      <c r="D1945" s="178"/>
      <c r="E1945" s="113"/>
      <c r="F1945" s="113"/>
      <c r="G1945" s="113"/>
    </row>
    <row r="1946" spans="1:7" x14ac:dyDescent="0.3">
      <c r="A1946" s="179">
        <f t="shared" ca="1" si="30"/>
        <v>0</v>
      </c>
      <c r="B1946" s="176"/>
      <c r="C1946" s="177"/>
      <c r="D1946" s="178"/>
      <c r="E1946" s="113"/>
      <c r="F1946" s="113"/>
      <c r="G1946" s="113"/>
    </row>
    <row r="1947" spans="1:7" x14ac:dyDescent="0.3">
      <c r="A1947" s="179">
        <f t="shared" ca="1" si="30"/>
        <v>0</v>
      </c>
      <c r="B1947" s="176"/>
      <c r="C1947" s="177"/>
      <c r="D1947" s="178"/>
      <c r="E1947" s="113"/>
      <c r="F1947" s="113"/>
      <c r="G1947" s="113"/>
    </row>
    <row r="1948" spans="1:7" x14ac:dyDescent="0.3">
      <c r="A1948" s="179">
        <f t="shared" ca="1" si="30"/>
        <v>0</v>
      </c>
      <c r="B1948" s="176"/>
      <c r="C1948" s="177"/>
      <c r="D1948" s="178"/>
      <c r="E1948" s="113"/>
      <c r="F1948" s="113"/>
      <c r="G1948" s="113"/>
    </row>
    <row r="1949" spans="1:7" x14ac:dyDescent="0.3">
      <c r="A1949" s="179">
        <f t="shared" ca="1" si="30"/>
        <v>0</v>
      </c>
      <c r="B1949" s="176"/>
      <c r="C1949" s="177"/>
      <c r="D1949" s="178"/>
      <c r="E1949" s="113"/>
      <c r="F1949" s="113"/>
      <c r="G1949" s="113"/>
    </row>
    <row r="1950" spans="1:7" x14ac:dyDescent="0.3">
      <c r="A1950" s="179">
        <f t="shared" ca="1" si="30"/>
        <v>0</v>
      </c>
      <c r="B1950" s="176"/>
      <c r="C1950" s="177"/>
      <c r="D1950" s="178"/>
      <c r="E1950" s="113"/>
      <c r="F1950" s="113"/>
      <c r="G1950" s="113"/>
    </row>
    <row r="1951" spans="1:7" x14ac:dyDescent="0.3">
      <c r="A1951" s="179">
        <f t="shared" ca="1" si="30"/>
        <v>0</v>
      </c>
      <c r="B1951" s="176"/>
      <c r="C1951" s="177"/>
      <c r="D1951" s="178"/>
      <c r="E1951" s="113"/>
      <c r="F1951" s="113"/>
      <c r="G1951" s="113"/>
    </row>
    <row r="1952" spans="1:7" x14ac:dyDescent="0.3">
      <c r="A1952" s="179">
        <f t="shared" ca="1" si="30"/>
        <v>0</v>
      </c>
      <c r="B1952" s="176"/>
      <c r="C1952" s="177"/>
      <c r="D1952" s="178"/>
      <c r="E1952" s="113"/>
      <c r="F1952" s="113"/>
      <c r="G1952" s="113"/>
    </row>
    <row r="1953" spans="1:7" x14ac:dyDescent="0.3">
      <c r="A1953" s="179">
        <f t="shared" ca="1" si="30"/>
        <v>0</v>
      </c>
      <c r="B1953" s="176"/>
      <c r="C1953" s="177"/>
      <c r="D1953" s="178"/>
      <c r="E1953" s="113"/>
      <c r="F1953" s="113"/>
      <c r="G1953" s="113"/>
    </row>
    <row r="1954" spans="1:7" x14ac:dyDescent="0.3">
      <c r="A1954" s="179">
        <f t="shared" ca="1" si="30"/>
        <v>0</v>
      </c>
      <c r="B1954" s="176"/>
      <c r="C1954" s="177"/>
      <c r="D1954" s="178"/>
      <c r="E1954" s="113"/>
      <c r="F1954" s="113"/>
      <c r="G1954" s="113"/>
    </row>
    <row r="1955" spans="1:7" x14ac:dyDescent="0.3">
      <c r="A1955" s="179">
        <f t="shared" ca="1" si="30"/>
        <v>0</v>
      </c>
      <c r="B1955" s="176"/>
      <c r="C1955" s="177"/>
      <c r="D1955" s="178"/>
      <c r="E1955" s="113"/>
      <c r="F1955" s="113"/>
      <c r="G1955" s="113"/>
    </row>
    <row r="1956" spans="1:7" x14ac:dyDescent="0.3">
      <c r="A1956" s="179">
        <f t="shared" ca="1" si="30"/>
        <v>0</v>
      </c>
      <c r="B1956" s="176"/>
      <c r="C1956" s="177"/>
      <c r="D1956" s="178"/>
      <c r="E1956" s="113"/>
      <c r="F1956" s="113"/>
      <c r="G1956" s="113"/>
    </row>
    <row r="1957" spans="1:7" x14ac:dyDescent="0.3">
      <c r="A1957" s="179">
        <f t="shared" ca="1" si="30"/>
        <v>0</v>
      </c>
      <c r="B1957" s="176"/>
      <c r="C1957" s="177"/>
      <c r="D1957" s="178"/>
      <c r="E1957" s="113"/>
      <c r="F1957" s="113"/>
      <c r="G1957" s="113"/>
    </row>
    <row r="1958" spans="1:7" x14ac:dyDescent="0.3">
      <c r="A1958" s="179">
        <f t="shared" ca="1" si="30"/>
        <v>0</v>
      </c>
      <c r="B1958" s="176"/>
      <c r="C1958" s="177"/>
      <c r="D1958" s="178"/>
      <c r="E1958" s="113"/>
      <c r="F1958" s="113"/>
      <c r="G1958" s="113"/>
    </row>
    <row r="1959" spans="1:7" x14ac:dyDescent="0.3">
      <c r="A1959" s="179">
        <f t="shared" ca="1" si="30"/>
        <v>0</v>
      </c>
      <c r="B1959" s="176"/>
      <c r="C1959" s="177"/>
      <c r="D1959" s="178"/>
      <c r="E1959" s="113"/>
      <c r="F1959" s="113"/>
      <c r="G1959" s="113"/>
    </row>
    <row r="1960" spans="1:7" x14ac:dyDescent="0.3">
      <c r="A1960" s="179">
        <f t="shared" ca="1" si="30"/>
        <v>0</v>
      </c>
      <c r="B1960" s="176"/>
      <c r="C1960" s="177"/>
      <c r="D1960" s="178"/>
      <c r="E1960" s="113"/>
      <c r="F1960" s="113"/>
      <c r="G1960" s="113"/>
    </row>
    <row r="1961" spans="1:7" x14ac:dyDescent="0.3">
      <c r="A1961" s="179">
        <f t="shared" ca="1" si="30"/>
        <v>0</v>
      </c>
      <c r="B1961" s="176"/>
      <c r="C1961" s="177"/>
      <c r="D1961" s="178"/>
      <c r="E1961" s="113"/>
      <c r="F1961" s="113"/>
      <c r="G1961" s="113"/>
    </row>
    <row r="1962" spans="1:7" x14ac:dyDescent="0.3">
      <c r="A1962" s="179">
        <f t="shared" ca="1" si="30"/>
        <v>0</v>
      </c>
      <c r="B1962" s="176"/>
      <c r="C1962" s="177"/>
      <c r="D1962" s="178"/>
      <c r="E1962" s="113"/>
      <c r="F1962" s="113"/>
      <c r="G1962" s="113"/>
    </row>
    <row r="1963" spans="1:7" x14ac:dyDescent="0.3">
      <c r="A1963" s="179">
        <f t="shared" ca="1" si="30"/>
        <v>0</v>
      </c>
      <c r="B1963" s="176"/>
      <c r="C1963" s="177"/>
      <c r="D1963" s="178"/>
      <c r="E1963" s="113"/>
      <c r="F1963" s="113"/>
      <c r="G1963" s="113"/>
    </row>
    <row r="1964" spans="1:7" x14ac:dyDescent="0.3">
      <c r="A1964" s="179">
        <f t="shared" ca="1" si="30"/>
        <v>0</v>
      </c>
      <c r="B1964" s="176"/>
      <c r="C1964" s="177"/>
      <c r="D1964" s="178"/>
      <c r="E1964" s="113"/>
      <c r="F1964" s="113"/>
      <c r="G1964" s="113"/>
    </row>
    <row r="1965" spans="1:7" x14ac:dyDescent="0.3">
      <c r="A1965" s="179">
        <f t="shared" ca="1" si="30"/>
        <v>0</v>
      </c>
      <c r="B1965" s="176"/>
      <c r="C1965" s="177"/>
      <c r="D1965" s="178"/>
      <c r="E1965" s="113"/>
      <c r="F1965" s="113"/>
      <c r="G1965" s="113"/>
    </row>
    <row r="1966" spans="1:7" x14ac:dyDescent="0.3">
      <c r="A1966" s="179">
        <f t="shared" ca="1" si="30"/>
        <v>0</v>
      </c>
      <c r="B1966" s="176"/>
      <c r="C1966" s="177"/>
      <c r="D1966" s="178"/>
      <c r="E1966" s="113"/>
      <c r="F1966" s="113"/>
      <c r="G1966" s="113"/>
    </row>
    <row r="1967" spans="1:7" x14ac:dyDescent="0.3">
      <c r="A1967" s="179">
        <f t="shared" ca="1" si="30"/>
        <v>0</v>
      </c>
      <c r="B1967" s="176"/>
      <c r="C1967" s="177"/>
      <c r="D1967" s="178"/>
      <c r="E1967" s="113"/>
      <c r="F1967" s="113"/>
      <c r="G1967" s="113"/>
    </row>
    <row r="1968" spans="1:7" x14ac:dyDescent="0.3">
      <c r="A1968" s="179">
        <f t="shared" ca="1" si="30"/>
        <v>0</v>
      </c>
      <c r="B1968" s="176"/>
      <c r="C1968" s="177"/>
      <c r="D1968" s="178"/>
      <c r="E1968" s="113"/>
      <c r="F1968" s="113"/>
      <c r="G1968" s="113"/>
    </row>
    <row r="1969" spans="1:7" x14ac:dyDescent="0.3">
      <c r="A1969" s="179">
        <f t="shared" ca="1" si="30"/>
        <v>0</v>
      </c>
      <c r="B1969" s="176"/>
      <c r="C1969" s="177"/>
      <c r="D1969" s="178"/>
      <c r="E1969" s="113"/>
      <c r="F1969" s="113"/>
      <c r="G1969" s="113"/>
    </row>
    <row r="1970" spans="1:7" x14ac:dyDescent="0.3">
      <c r="A1970" s="179">
        <f t="shared" ca="1" si="30"/>
        <v>0</v>
      </c>
      <c r="B1970" s="176"/>
      <c r="C1970" s="177"/>
      <c r="D1970" s="178"/>
      <c r="E1970" s="113"/>
      <c r="F1970" s="113"/>
      <c r="G1970" s="113"/>
    </row>
    <row r="1971" spans="1:7" x14ac:dyDescent="0.3">
      <c r="A1971" s="179">
        <f t="shared" ca="1" si="30"/>
        <v>0</v>
      </c>
      <c r="B1971" s="176"/>
      <c r="C1971" s="177"/>
      <c r="D1971" s="178"/>
      <c r="E1971" s="113"/>
      <c r="F1971" s="113"/>
      <c r="G1971" s="113"/>
    </row>
    <row r="1972" spans="1:7" x14ac:dyDescent="0.3">
      <c r="A1972" s="179">
        <f t="shared" ca="1" si="30"/>
        <v>0</v>
      </c>
      <c r="B1972" s="176"/>
      <c r="C1972" s="177"/>
      <c r="D1972" s="178"/>
      <c r="E1972" s="113"/>
      <c r="F1972" s="113"/>
      <c r="G1972" s="113"/>
    </row>
    <row r="1973" spans="1:7" x14ac:dyDescent="0.3">
      <c r="A1973" s="179">
        <f t="shared" ca="1" si="30"/>
        <v>0</v>
      </c>
      <c r="B1973" s="176"/>
      <c r="C1973" s="177"/>
      <c r="D1973" s="178"/>
      <c r="E1973" s="113"/>
      <c r="F1973" s="113"/>
      <c r="G1973" s="113"/>
    </row>
    <row r="1974" spans="1:7" x14ac:dyDescent="0.3">
      <c r="A1974" s="179">
        <f t="shared" ca="1" si="30"/>
        <v>0</v>
      </c>
      <c r="B1974" s="176"/>
      <c r="C1974" s="177"/>
      <c r="D1974" s="178"/>
      <c r="E1974" s="113"/>
      <c r="F1974" s="113"/>
      <c r="G1974" s="113"/>
    </row>
    <row r="1975" spans="1:7" x14ac:dyDescent="0.3">
      <c r="A1975" s="179">
        <f t="shared" ca="1" si="30"/>
        <v>0</v>
      </c>
      <c r="B1975" s="176"/>
      <c r="C1975" s="177"/>
      <c r="D1975" s="178"/>
      <c r="E1975" s="113"/>
      <c r="F1975" s="113"/>
      <c r="G1975" s="113"/>
    </row>
    <row r="1976" spans="1:7" x14ac:dyDescent="0.3">
      <c r="A1976" s="179">
        <f t="shared" ca="1" si="30"/>
        <v>0</v>
      </c>
      <c r="B1976" s="176"/>
      <c r="C1976" s="177"/>
      <c r="D1976" s="178"/>
      <c r="E1976" s="113"/>
      <c r="F1976" s="113"/>
      <c r="G1976" s="113"/>
    </row>
    <row r="1977" spans="1:7" x14ac:dyDescent="0.3">
      <c r="A1977" s="179">
        <f t="shared" ca="1" si="30"/>
        <v>0</v>
      </c>
      <c r="B1977" s="176"/>
      <c r="C1977" s="177"/>
      <c r="D1977" s="178"/>
      <c r="E1977" s="113"/>
      <c r="F1977" s="113"/>
      <c r="G1977" s="113"/>
    </row>
    <row r="1978" spans="1:7" x14ac:dyDescent="0.3">
      <c r="A1978" s="179">
        <f t="shared" ca="1" si="30"/>
        <v>0</v>
      </c>
      <c r="B1978" s="176"/>
      <c r="C1978" s="177"/>
      <c r="D1978" s="178"/>
      <c r="E1978" s="113"/>
      <c r="F1978" s="113"/>
      <c r="G1978" s="113"/>
    </row>
    <row r="1979" spans="1:7" x14ac:dyDescent="0.3">
      <c r="A1979" s="179">
        <f t="shared" ca="1" si="30"/>
        <v>0</v>
      </c>
      <c r="B1979" s="176"/>
      <c r="C1979" s="177"/>
      <c r="D1979" s="178"/>
      <c r="E1979" s="113"/>
      <c r="F1979" s="113"/>
      <c r="G1979" s="113"/>
    </row>
    <row r="1980" spans="1:7" x14ac:dyDescent="0.3">
      <c r="A1980" s="179">
        <f t="shared" ca="1" si="30"/>
        <v>0</v>
      </c>
      <c r="B1980" s="176"/>
      <c r="C1980" s="177"/>
      <c r="D1980" s="178"/>
      <c r="E1980" s="113"/>
      <c r="F1980" s="113"/>
      <c r="G1980" s="113"/>
    </row>
    <row r="1981" spans="1:7" x14ac:dyDescent="0.3">
      <c r="A1981" s="179">
        <f t="shared" ca="1" si="30"/>
        <v>0</v>
      </c>
      <c r="B1981" s="176"/>
      <c r="C1981" s="177"/>
      <c r="D1981" s="178"/>
      <c r="E1981" s="113"/>
      <c r="F1981" s="113"/>
      <c r="G1981" s="113"/>
    </row>
    <row r="1982" spans="1:7" x14ac:dyDescent="0.3">
      <c r="A1982" s="179">
        <f t="shared" ca="1" si="30"/>
        <v>0</v>
      </c>
      <c r="B1982" s="176"/>
      <c r="C1982" s="177"/>
      <c r="D1982" s="178"/>
      <c r="E1982" s="113"/>
      <c r="F1982" s="113"/>
      <c r="G1982" s="113"/>
    </row>
    <row r="1983" spans="1:7" x14ac:dyDescent="0.3">
      <c r="A1983" s="179">
        <f t="shared" ca="1" si="30"/>
        <v>0</v>
      </c>
      <c r="B1983" s="176"/>
      <c r="C1983" s="177"/>
      <c r="D1983" s="178"/>
      <c r="E1983" s="113"/>
      <c r="F1983" s="113"/>
      <c r="G1983" s="113"/>
    </row>
    <row r="1984" spans="1:7" x14ac:dyDescent="0.3">
      <c r="A1984" s="179">
        <f t="shared" ca="1" si="30"/>
        <v>0</v>
      </c>
      <c r="B1984" s="176"/>
      <c r="C1984" s="177"/>
      <c r="D1984" s="178"/>
      <c r="E1984" s="113"/>
      <c r="F1984" s="113"/>
      <c r="G1984" s="113"/>
    </row>
    <row r="1985" spans="1:7" x14ac:dyDescent="0.3">
      <c r="A1985" s="179">
        <f t="shared" ca="1" si="30"/>
        <v>0</v>
      </c>
      <c r="B1985" s="176"/>
      <c r="C1985" s="177"/>
      <c r="D1985" s="178"/>
      <c r="E1985" s="113"/>
      <c r="F1985" s="113"/>
      <c r="G1985" s="113"/>
    </row>
    <row r="1986" spans="1:7" x14ac:dyDescent="0.3">
      <c r="A1986" s="179">
        <f t="shared" ca="1" si="30"/>
        <v>0</v>
      </c>
      <c r="B1986" s="176"/>
      <c r="C1986" s="177"/>
      <c r="D1986" s="178"/>
      <c r="E1986" s="113"/>
      <c r="F1986" s="113"/>
      <c r="G1986" s="113"/>
    </row>
    <row r="1987" spans="1:7" x14ac:dyDescent="0.3">
      <c r="A1987" s="179">
        <f t="shared" ca="1" si="30"/>
        <v>0</v>
      </c>
      <c r="B1987" s="176"/>
      <c r="C1987" s="177"/>
      <c r="D1987" s="178"/>
      <c r="E1987" s="113"/>
      <c r="F1987" s="113"/>
      <c r="G1987" s="113"/>
    </row>
    <row r="1988" spans="1:7" x14ac:dyDescent="0.3">
      <c r="A1988" s="179">
        <f t="shared" ca="1" si="30"/>
        <v>0</v>
      </c>
      <c r="B1988" s="176"/>
      <c r="C1988" s="177"/>
      <c r="D1988" s="178"/>
      <c r="E1988" s="113"/>
      <c r="F1988" s="113"/>
      <c r="G1988" s="113"/>
    </row>
    <row r="1989" spans="1:7" x14ac:dyDescent="0.3">
      <c r="A1989" s="179">
        <f t="shared" ca="1" si="30"/>
        <v>0</v>
      </c>
      <c r="B1989" s="176"/>
      <c r="C1989" s="177"/>
      <c r="D1989" s="178"/>
      <c r="E1989" s="113"/>
      <c r="F1989" s="113"/>
      <c r="G1989" s="113"/>
    </row>
    <row r="1990" spans="1:7" x14ac:dyDescent="0.3">
      <c r="A1990" s="179">
        <f t="shared" ca="1" si="30"/>
        <v>0</v>
      </c>
      <c r="B1990" s="176"/>
      <c r="C1990" s="177"/>
      <c r="D1990" s="178"/>
      <c r="E1990" s="113"/>
      <c r="F1990" s="113"/>
      <c r="G1990" s="113"/>
    </row>
    <row r="1991" spans="1:7" x14ac:dyDescent="0.3">
      <c r="A1991" s="179">
        <f t="shared" ca="1" si="30"/>
        <v>0</v>
      </c>
      <c r="B1991" s="176"/>
      <c r="C1991" s="177"/>
      <c r="D1991" s="178"/>
      <c r="E1991" s="113"/>
      <c r="F1991" s="113"/>
      <c r="G1991" s="113"/>
    </row>
    <row r="1992" spans="1:7" x14ac:dyDescent="0.3">
      <c r="A1992" s="179">
        <f t="shared" ref="A1992:A2055" ca="1" si="31">OFFSET($C1992,0,$Z$5-1)</f>
        <v>0</v>
      </c>
      <c r="B1992" s="176"/>
      <c r="C1992" s="177"/>
      <c r="D1992" s="178"/>
      <c r="E1992" s="113"/>
      <c r="F1992" s="113"/>
      <c r="G1992" s="113"/>
    </row>
    <row r="1993" spans="1:7" x14ac:dyDescent="0.3">
      <c r="A1993" s="179">
        <f t="shared" ca="1" si="31"/>
        <v>0</v>
      </c>
      <c r="B1993" s="176"/>
      <c r="C1993" s="177"/>
      <c r="D1993" s="178"/>
      <c r="E1993" s="113"/>
      <c r="F1993" s="113"/>
      <c r="G1993" s="113"/>
    </row>
    <row r="1994" spans="1:7" x14ac:dyDescent="0.3">
      <c r="A1994" s="179">
        <f t="shared" ca="1" si="31"/>
        <v>0</v>
      </c>
      <c r="B1994" s="176"/>
      <c r="C1994" s="177"/>
      <c r="D1994" s="178"/>
      <c r="E1994" s="113"/>
      <c r="F1994" s="113"/>
      <c r="G1994" s="113"/>
    </row>
    <row r="1995" spans="1:7" x14ac:dyDescent="0.3">
      <c r="A1995" s="179">
        <f t="shared" ca="1" si="31"/>
        <v>0</v>
      </c>
      <c r="B1995" s="176"/>
      <c r="C1995" s="177"/>
      <c r="D1995" s="178"/>
      <c r="E1995" s="113"/>
      <c r="F1995" s="113"/>
      <c r="G1995" s="113"/>
    </row>
    <row r="1996" spans="1:7" x14ac:dyDescent="0.3">
      <c r="A1996" s="179">
        <f t="shared" ca="1" si="31"/>
        <v>0</v>
      </c>
      <c r="B1996" s="176"/>
      <c r="C1996" s="177"/>
      <c r="D1996" s="178"/>
      <c r="E1996" s="113"/>
      <c r="F1996" s="113"/>
      <c r="G1996" s="113"/>
    </row>
    <row r="1997" spans="1:7" x14ac:dyDescent="0.3">
      <c r="A1997" s="179">
        <f t="shared" ca="1" si="31"/>
        <v>0</v>
      </c>
      <c r="B1997" s="176"/>
      <c r="C1997" s="177"/>
      <c r="D1997" s="178"/>
      <c r="E1997" s="113"/>
      <c r="F1997" s="113"/>
      <c r="G1997" s="113"/>
    </row>
    <row r="1998" spans="1:7" x14ac:dyDescent="0.3">
      <c r="A1998" s="179">
        <f t="shared" ca="1" si="31"/>
        <v>0</v>
      </c>
      <c r="B1998" s="176"/>
      <c r="C1998" s="177"/>
      <c r="D1998" s="178"/>
      <c r="E1998" s="113"/>
      <c r="F1998" s="113"/>
      <c r="G1998" s="113"/>
    </row>
    <row r="1999" spans="1:7" x14ac:dyDescent="0.3">
      <c r="A1999" s="179">
        <f t="shared" ca="1" si="31"/>
        <v>0</v>
      </c>
      <c r="B1999" s="176"/>
      <c r="C1999" s="177"/>
      <c r="D1999" s="178"/>
      <c r="E1999" s="113"/>
      <c r="F1999" s="113"/>
      <c r="G1999" s="113"/>
    </row>
    <row r="2000" spans="1:7" x14ac:dyDescent="0.3">
      <c r="A2000" s="179">
        <f t="shared" ca="1" si="31"/>
        <v>0</v>
      </c>
      <c r="B2000" s="176"/>
      <c r="C2000" s="177"/>
      <c r="D2000" s="178"/>
      <c r="E2000" s="113"/>
      <c r="F2000" s="113"/>
      <c r="G2000" s="113"/>
    </row>
    <row r="2001" spans="1:7" x14ac:dyDescent="0.3">
      <c r="A2001" s="179">
        <f t="shared" ca="1" si="31"/>
        <v>0</v>
      </c>
      <c r="B2001" s="176"/>
      <c r="C2001" s="177"/>
      <c r="D2001" s="178"/>
      <c r="E2001" s="113"/>
      <c r="F2001" s="113"/>
      <c r="G2001" s="113"/>
    </row>
    <row r="2002" spans="1:7" x14ac:dyDescent="0.3">
      <c r="A2002" s="179">
        <f t="shared" ca="1" si="31"/>
        <v>0</v>
      </c>
      <c r="B2002" s="176"/>
      <c r="C2002" s="177"/>
      <c r="D2002" s="178"/>
      <c r="E2002" s="113"/>
      <c r="F2002" s="113"/>
      <c r="G2002" s="113"/>
    </row>
    <row r="2003" spans="1:7" x14ac:dyDescent="0.3">
      <c r="A2003" s="179">
        <f t="shared" ca="1" si="31"/>
        <v>0</v>
      </c>
      <c r="B2003" s="176"/>
      <c r="C2003" s="177"/>
      <c r="D2003" s="178"/>
      <c r="E2003" s="113"/>
      <c r="F2003" s="113"/>
      <c r="G2003" s="113"/>
    </row>
    <row r="2004" spans="1:7" x14ac:dyDescent="0.3">
      <c r="A2004" s="179">
        <f t="shared" ca="1" si="31"/>
        <v>0</v>
      </c>
      <c r="B2004" s="176"/>
      <c r="C2004" s="177"/>
      <c r="D2004" s="178"/>
      <c r="E2004" s="113"/>
      <c r="F2004" s="113"/>
      <c r="G2004" s="113"/>
    </row>
    <row r="2005" spans="1:7" x14ac:dyDescent="0.3">
      <c r="A2005" s="179">
        <f t="shared" ca="1" si="31"/>
        <v>0</v>
      </c>
      <c r="B2005" s="176"/>
      <c r="C2005" s="177"/>
      <c r="D2005" s="178"/>
      <c r="E2005" s="113"/>
      <c r="F2005" s="113"/>
      <c r="G2005" s="113"/>
    </row>
    <row r="2006" spans="1:7" x14ac:dyDescent="0.3">
      <c r="A2006" s="179">
        <f t="shared" ca="1" si="31"/>
        <v>0</v>
      </c>
      <c r="B2006" s="176"/>
      <c r="C2006" s="177"/>
      <c r="D2006" s="178"/>
      <c r="E2006" s="113"/>
      <c r="F2006" s="113"/>
      <c r="G2006" s="113"/>
    </row>
    <row r="2007" spans="1:7" x14ac:dyDescent="0.3">
      <c r="A2007" s="179">
        <f t="shared" ca="1" si="31"/>
        <v>0</v>
      </c>
      <c r="B2007" s="176"/>
      <c r="C2007" s="177"/>
      <c r="D2007" s="178"/>
      <c r="E2007" s="113"/>
      <c r="F2007" s="113"/>
      <c r="G2007" s="113"/>
    </row>
    <row r="2008" spans="1:7" x14ac:dyDescent="0.3">
      <c r="A2008" s="179">
        <f t="shared" ca="1" si="31"/>
        <v>0</v>
      </c>
      <c r="B2008" s="176"/>
      <c r="C2008" s="177"/>
      <c r="D2008" s="178"/>
      <c r="E2008" s="113"/>
      <c r="F2008" s="113"/>
      <c r="G2008" s="113"/>
    </row>
    <row r="2009" spans="1:7" x14ac:dyDescent="0.3">
      <c r="A2009" s="179">
        <f t="shared" ca="1" si="31"/>
        <v>0</v>
      </c>
      <c r="B2009" s="176"/>
      <c r="C2009" s="177"/>
      <c r="D2009" s="178"/>
      <c r="E2009" s="113"/>
      <c r="F2009" s="113"/>
      <c r="G2009" s="113"/>
    </row>
    <row r="2010" spans="1:7" x14ac:dyDescent="0.3">
      <c r="A2010" s="179">
        <f t="shared" ca="1" si="31"/>
        <v>0</v>
      </c>
      <c r="B2010" s="176"/>
      <c r="C2010" s="177"/>
      <c r="D2010" s="178"/>
      <c r="E2010" s="113"/>
      <c r="F2010" s="113"/>
      <c r="G2010" s="113"/>
    </row>
    <row r="2011" spans="1:7" x14ac:dyDescent="0.3">
      <c r="A2011" s="179">
        <f t="shared" ca="1" si="31"/>
        <v>0</v>
      </c>
      <c r="B2011" s="176"/>
      <c r="C2011" s="177"/>
      <c r="D2011" s="178"/>
      <c r="E2011" s="113"/>
      <c r="F2011" s="113"/>
      <c r="G2011" s="113"/>
    </row>
    <row r="2012" spans="1:7" x14ac:dyDescent="0.3">
      <c r="A2012" s="179">
        <f t="shared" ca="1" si="31"/>
        <v>0</v>
      </c>
      <c r="B2012" s="176"/>
      <c r="C2012" s="177"/>
      <c r="D2012" s="178"/>
      <c r="E2012" s="113"/>
      <c r="F2012" s="113"/>
      <c r="G2012" s="113"/>
    </row>
    <row r="2013" spans="1:7" x14ac:dyDescent="0.3">
      <c r="A2013" s="179">
        <f t="shared" ca="1" si="31"/>
        <v>0</v>
      </c>
      <c r="B2013" s="176"/>
      <c r="C2013" s="177"/>
      <c r="D2013" s="178"/>
      <c r="E2013" s="113"/>
      <c r="F2013" s="113"/>
      <c r="G2013" s="113"/>
    </row>
    <row r="2014" spans="1:7" x14ac:dyDescent="0.3">
      <c r="A2014" s="179">
        <f t="shared" ca="1" si="31"/>
        <v>0</v>
      </c>
      <c r="B2014" s="176"/>
      <c r="C2014" s="177"/>
      <c r="D2014" s="178"/>
      <c r="E2014" s="113"/>
      <c r="F2014" s="113"/>
      <c r="G2014" s="113"/>
    </row>
    <row r="2015" spans="1:7" x14ac:dyDescent="0.3">
      <c r="A2015" s="179">
        <f t="shared" ca="1" si="31"/>
        <v>0</v>
      </c>
      <c r="B2015" s="176"/>
      <c r="C2015" s="177"/>
      <c r="D2015" s="178"/>
      <c r="E2015" s="113"/>
      <c r="F2015" s="113"/>
      <c r="G2015" s="113"/>
    </row>
    <row r="2016" spans="1:7" x14ac:dyDescent="0.3">
      <c r="A2016" s="179">
        <f t="shared" ca="1" si="31"/>
        <v>0</v>
      </c>
      <c r="B2016" s="176"/>
      <c r="C2016" s="177"/>
      <c r="D2016" s="178"/>
      <c r="E2016" s="113"/>
      <c r="F2016" s="113"/>
      <c r="G2016" s="113"/>
    </row>
    <row r="2017" spans="1:7" x14ac:dyDescent="0.3">
      <c r="A2017" s="179">
        <f t="shared" ca="1" si="31"/>
        <v>0</v>
      </c>
      <c r="B2017" s="176"/>
      <c r="C2017" s="177"/>
      <c r="D2017" s="178"/>
      <c r="E2017" s="113"/>
      <c r="F2017" s="113"/>
      <c r="G2017" s="113"/>
    </row>
    <row r="2018" spans="1:7" x14ac:dyDescent="0.3">
      <c r="A2018" s="179">
        <f t="shared" ca="1" si="31"/>
        <v>0</v>
      </c>
      <c r="B2018" s="176"/>
      <c r="C2018" s="177"/>
      <c r="D2018" s="178"/>
      <c r="E2018" s="113"/>
      <c r="F2018" s="113"/>
      <c r="G2018" s="113"/>
    </row>
    <row r="2019" spans="1:7" x14ac:dyDescent="0.3">
      <c r="A2019" s="179">
        <f t="shared" ca="1" si="31"/>
        <v>0</v>
      </c>
      <c r="B2019" s="176"/>
      <c r="C2019" s="177"/>
      <c r="D2019" s="178"/>
      <c r="E2019" s="113"/>
      <c r="F2019" s="113"/>
      <c r="G2019" s="113"/>
    </row>
    <row r="2020" spans="1:7" x14ac:dyDescent="0.3">
      <c r="A2020" s="179">
        <f t="shared" ca="1" si="31"/>
        <v>0</v>
      </c>
      <c r="B2020" s="176"/>
      <c r="C2020" s="177"/>
      <c r="D2020" s="178"/>
      <c r="E2020" s="113"/>
      <c r="F2020" s="113"/>
      <c r="G2020" s="113"/>
    </row>
    <row r="2021" spans="1:7" x14ac:dyDescent="0.3">
      <c r="A2021" s="179">
        <f t="shared" ca="1" si="31"/>
        <v>0</v>
      </c>
      <c r="B2021" s="176"/>
      <c r="C2021" s="177"/>
      <c r="D2021" s="178"/>
      <c r="E2021" s="113"/>
      <c r="F2021" s="113"/>
      <c r="G2021" s="113"/>
    </row>
    <row r="2022" spans="1:7" x14ac:dyDescent="0.3">
      <c r="A2022" s="179">
        <f t="shared" ca="1" si="31"/>
        <v>0</v>
      </c>
      <c r="B2022" s="176"/>
      <c r="C2022" s="177"/>
      <c r="D2022" s="178"/>
      <c r="E2022" s="113"/>
      <c r="F2022" s="113"/>
      <c r="G2022" s="113"/>
    </row>
    <row r="2023" spans="1:7" x14ac:dyDescent="0.3">
      <c r="A2023" s="179">
        <f t="shared" ca="1" si="31"/>
        <v>0</v>
      </c>
      <c r="B2023" s="176"/>
      <c r="C2023" s="177"/>
      <c r="D2023" s="178"/>
      <c r="E2023" s="113"/>
      <c r="F2023" s="113"/>
      <c r="G2023" s="113"/>
    </row>
    <row r="2024" spans="1:7" x14ac:dyDescent="0.3">
      <c r="A2024" s="179">
        <f t="shared" ca="1" si="31"/>
        <v>0</v>
      </c>
      <c r="B2024" s="176"/>
      <c r="C2024" s="177"/>
      <c r="D2024" s="178"/>
      <c r="E2024" s="113"/>
      <c r="F2024" s="113"/>
      <c r="G2024" s="113"/>
    </row>
    <row r="2025" spans="1:7" x14ac:dyDescent="0.3">
      <c r="A2025" s="179">
        <f t="shared" ca="1" si="31"/>
        <v>0</v>
      </c>
      <c r="B2025" s="176"/>
      <c r="C2025" s="177"/>
      <c r="D2025" s="178"/>
      <c r="E2025" s="113"/>
      <c r="F2025" s="113"/>
      <c r="G2025" s="113"/>
    </row>
    <row r="2026" spans="1:7" x14ac:dyDescent="0.3">
      <c r="A2026" s="179">
        <f t="shared" ca="1" si="31"/>
        <v>0</v>
      </c>
      <c r="B2026" s="176"/>
      <c r="C2026" s="177"/>
      <c r="D2026" s="178"/>
      <c r="E2026" s="113"/>
      <c r="F2026" s="113"/>
      <c r="G2026" s="113"/>
    </row>
    <row r="2027" spans="1:7" x14ac:dyDescent="0.3">
      <c r="A2027" s="179">
        <f t="shared" ca="1" si="31"/>
        <v>0</v>
      </c>
      <c r="B2027" s="176"/>
      <c r="C2027" s="177"/>
      <c r="D2027" s="178"/>
      <c r="E2027" s="113"/>
      <c r="F2027" s="113"/>
      <c r="G2027" s="113"/>
    </row>
    <row r="2028" spans="1:7" x14ac:dyDescent="0.3">
      <c r="A2028" s="179">
        <f t="shared" ca="1" si="31"/>
        <v>0</v>
      </c>
      <c r="B2028" s="176"/>
      <c r="C2028" s="177"/>
      <c r="D2028" s="178"/>
      <c r="E2028" s="113"/>
      <c r="F2028" s="113"/>
      <c r="G2028" s="113"/>
    </row>
    <row r="2029" spans="1:7" x14ac:dyDescent="0.3">
      <c r="A2029" s="179">
        <f t="shared" ca="1" si="31"/>
        <v>0</v>
      </c>
      <c r="B2029" s="176"/>
      <c r="C2029" s="177"/>
      <c r="D2029" s="178"/>
      <c r="E2029" s="113"/>
      <c r="F2029" s="113"/>
      <c r="G2029" s="113"/>
    </row>
    <row r="2030" spans="1:7" x14ac:dyDescent="0.3">
      <c r="A2030" s="179">
        <f t="shared" ca="1" si="31"/>
        <v>0</v>
      </c>
      <c r="B2030" s="176"/>
      <c r="C2030" s="177"/>
      <c r="D2030" s="178"/>
      <c r="E2030" s="113"/>
      <c r="F2030" s="113"/>
      <c r="G2030" s="113"/>
    </row>
    <row r="2031" spans="1:7" x14ac:dyDescent="0.3">
      <c r="A2031" s="179">
        <f t="shared" ca="1" si="31"/>
        <v>0</v>
      </c>
      <c r="B2031" s="176"/>
      <c r="C2031" s="177"/>
      <c r="D2031" s="178"/>
      <c r="E2031" s="113"/>
      <c r="F2031" s="113"/>
      <c r="G2031" s="113"/>
    </row>
    <row r="2032" spans="1:7" x14ac:dyDescent="0.3">
      <c r="A2032" s="179">
        <f t="shared" ca="1" si="31"/>
        <v>0</v>
      </c>
      <c r="B2032" s="176"/>
      <c r="C2032" s="177"/>
      <c r="D2032" s="178"/>
      <c r="E2032" s="113"/>
      <c r="F2032" s="113"/>
      <c r="G2032" s="113"/>
    </row>
    <row r="2033" spans="1:7" x14ac:dyDescent="0.3">
      <c r="A2033" s="179">
        <f t="shared" ca="1" si="31"/>
        <v>0</v>
      </c>
      <c r="B2033" s="176"/>
      <c r="C2033" s="177"/>
      <c r="D2033" s="178"/>
      <c r="E2033" s="113"/>
      <c r="F2033" s="113"/>
      <c r="G2033" s="113"/>
    </row>
    <row r="2034" spans="1:7" x14ac:dyDescent="0.3">
      <c r="A2034" s="179">
        <f t="shared" ca="1" si="31"/>
        <v>0</v>
      </c>
      <c r="B2034" s="176"/>
      <c r="C2034" s="177"/>
      <c r="D2034" s="178"/>
      <c r="E2034" s="113"/>
      <c r="F2034" s="113"/>
      <c r="G2034" s="113"/>
    </row>
    <row r="2035" spans="1:7" x14ac:dyDescent="0.3">
      <c r="A2035" s="179">
        <f t="shared" ca="1" si="31"/>
        <v>0</v>
      </c>
      <c r="B2035" s="176"/>
      <c r="C2035" s="177"/>
      <c r="D2035" s="178"/>
      <c r="E2035" s="113"/>
      <c r="F2035" s="113"/>
      <c r="G2035" s="113"/>
    </row>
    <row r="2036" spans="1:7" x14ac:dyDescent="0.3">
      <c r="A2036" s="179">
        <f t="shared" ca="1" si="31"/>
        <v>0</v>
      </c>
      <c r="B2036" s="176"/>
      <c r="C2036" s="177"/>
      <c r="D2036" s="178"/>
      <c r="E2036" s="113"/>
      <c r="F2036" s="113"/>
      <c r="G2036" s="113"/>
    </row>
    <row r="2037" spans="1:7" x14ac:dyDescent="0.3">
      <c r="A2037" s="179">
        <f t="shared" ca="1" si="31"/>
        <v>0</v>
      </c>
      <c r="B2037" s="176"/>
      <c r="C2037" s="177"/>
      <c r="D2037" s="178"/>
      <c r="E2037" s="113"/>
      <c r="F2037" s="113"/>
      <c r="G2037" s="113"/>
    </row>
    <row r="2038" spans="1:7" x14ac:dyDescent="0.3">
      <c r="A2038" s="179">
        <f t="shared" ca="1" si="31"/>
        <v>0</v>
      </c>
      <c r="B2038" s="176"/>
      <c r="C2038" s="177"/>
      <c r="D2038" s="178"/>
      <c r="E2038" s="113"/>
      <c r="F2038" s="113"/>
      <c r="G2038" s="113"/>
    </row>
    <row r="2039" spans="1:7" x14ac:dyDescent="0.3">
      <c r="A2039" s="179">
        <f t="shared" ca="1" si="31"/>
        <v>0</v>
      </c>
      <c r="B2039" s="176"/>
      <c r="C2039" s="177"/>
      <c r="D2039" s="178"/>
      <c r="E2039" s="113"/>
      <c r="F2039" s="113"/>
      <c r="G2039" s="113"/>
    </row>
    <row r="2040" spans="1:7" x14ac:dyDescent="0.3">
      <c r="A2040" s="179">
        <f t="shared" ca="1" si="31"/>
        <v>0</v>
      </c>
      <c r="B2040" s="176"/>
      <c r="C2040" s="177"/>
      <c r="D2040" s="178"/>
      <c r="E2040" s="113"/>
      <c r="F2040" s="113"/>
      <c r="G2040" s="113"/>
    </row>
    <row r="2041" spans="1:7" x14ac:dyDescent="0.3">
      <c r="A2041" s="179">
        <f t="shared" ca="1" si="31"/>
        <v>0</v>
      </c>
      <c r="B2041" s="176"/>
      <c r="C2041" s="177"/>
      <c r="D2041" s="178"/>
      <c r="E2041" s="113"/>
      <c r="F2041" s="113"/>
      <c r="G2041" s="113"/>
    </row>
    <row r="2042" spans="1:7" x14ac:dyDescent="0.3">
      <c r="A2042" s="179">
        <f t="shared" ca="1" si="31"/>
        <v>0</v>
      </c>
      <c r="B2042" s="176"/>
      <c r="C2042" s="177"/>
      <c r="D2042" s="178"/>
      <c r="E2042" s="113"/>
      <c r="F2042" s="113"/>
      <c r="G2042" s="113"/>
    </row>
    <row r="2043" spans="1:7" x14ac:dyDescent="0.3">
      <c r="A2043" s="179">
        <f t="shared" ca="1" si="31"/>
        <v>0</v>
      </c>
      <c r="B2043" s="176"/>
      <c r="C2043" s="177"/>
      <c r="D2043" s="178"/>
      <c r="E2043" s="113"/>
      <c r="F2043" s="113"/>
      <c r="G2043" s="113"/>
    </row>
    <row r="2044" spans="1:7" x14ac:dyDescent="0.3">
      <c r="A2044" s="179">
        <f t="shared" ca="1" si="31"/>
        <v>0</v>
      </c>
      <c r="B2044" s="176"/>
      <c r="C2044" s="177"/>
      <c r="D2044" s="178"/>
      <c r="E2044" s="113"/>
      <c r="F2044" s="113"/>
      <c r="G2044" s="113"/>
    </row>
    <row r="2045" spans="1:7" x14ac:dyDescent="0.3">
      <c r="A2045" s="179">
        <f t="shared" ca="1" si="31"/>
        <v>0</v>
      </c>
      <c r="B2045" s="176"/>
      <c r="C2045" s="177"/>
      <c r="D2045" s="178"/>
      <c r="E2045" s="113"/>
      <c r="F2045" s="113"/>
      <c r="G2045" s="113"/>
    </row>
    <row r="2046" spans="1:7" x14ac:dyDescent="0.3">
      <c r="A2046" s="179">
        <f t="shared" ca="1" si="31"/>
        <v>0</v>
      </c>
      <c r="B2046" s="176"/>
      <c r="C2046" s="177"/>
      <c r="D2046" s="178"/>
      <c r="E2046" s="113"/>
      <c r="F2046" s="113"/>
      <c r="G2046" s="113"/>
    </row>
    <row r="2047" spans="1:7" x14ac:dyDescent="0.3">
      <c r="A2047" s="179">
        <f t="shared" ca="1" si="31"/>
        <v>0</v>
      </c>
      <c r="B2047" s="176"/>
      <c r="C2047" s="177"/>
      <c r="D2047" s="178"/>
      <c r="E2047" s="113"/>
      <c r="F2047" s="113"/>
      <c r="G2047" s="113"/>
    </row>
    <row r="2048" spans="1:7" x14ac:dyDescent="0.3">
      <c r="A2048" s="179">
        <f t="shared" ca="1" si="31"/>
        <v>0</v>
      </c>
      <c r="B2048" s="176"/>
      <c r="C2048" s="177"/>
      <c r="D2048" s="178"/>
      <c r="E2048" s="113"/>
      <c r="F2048" s="113"/>
      <c r="G2048" s="113"/>
    </row>
    <row r="2049" spans="1:7" x14ac:dyDescent="0.3">
      <c r="A2049" s="179">
        <f t="shared" ca="1" si="31"/>
        <v>0</v>
      </c>
      <c r="B2049" s="176"/>
      <c r="C2049" s="177"/>
      <c r="D2049" s="178"/>
      <c r="E2049" s="113"/>
      <c r="F2049" s="113"/>
      <c r="G2049" s="113"/>
    </row>
    <row r="2050" spans="1:7" x14ac:dyDescent="0.3">
      <c r="A2050" s="179">
        <f t="shared" ca="1" si="31"/>
        <v>0</v>
      </c>
      <c r="B2050" s="176"/>
      <c r="C2050" s="177"/>
      <c r="D2050" s="178"/>
      <c r="E2050" s="113"/>
      <c r="F2050" s="113"/>
      <c r="G2050" s="113"/>
    </row>
    <row r="2051" spans="1:7" x14ac:dyDescent="0.3">
      <c r="A2051" s="179">
        <f t="shared" ca="1" si="31"/>
        <v>0</v>
      </c>
      <c r="B2051" s="176"/>
      <c r="C2051" s="177"/>
      <c r="D2051" s="178"/>
      <c r="E2051" s="113"/>
      <c r="F2051" s="113"/>
      <c r="G2051" s="113"/>
    </row>
    <row r="2052" spans="1:7" x14ac:dyDescent="0.3">
      <c r="A2052" s="179">
        <f t="shared" ca="1" si="31"/>
        <v>0</v>
      </c>
      <c r="B2052" s="176"/>
      <c r="C2052" s="177"/>
      <c r="D2052" s="178"/>
      <c r="E2052" s="113"/>
      <c r="F2052" s="113"/>
      <c r="G2052" s="113"/>
    </row>
    <row r="2053" spans="1:7" x14ac:dyDescent="0.3">
      <c r="A2053" s="179">
        <f t="shared" ca="1" si="31"/>
        <v>0</v>
      </c>
      <c r="B2053" s="176"/>
      <c r="C2053" s="177"/>
      <c r="D2053" s="178"/>
      <c r="E2053" s="113"/>
      <c r="F2053" s="113"/>
      <c r="G2053" s="113"/>
    </row>
    <row r="2054" spans="1:7" x14ac:dyDescent="0.3">
      <c r="A2054" s="179">
        <f t="shared" ca="1" si="31"/>
        <v>0</v>
      </c>
      <c r="B2054" s="176"/>
      <c r="C2054" s="177"/>
      <c r="D2054" s="178"/>
      <c r="E2054" s="113"/>
      <c r="F2054" s="113"/>
      <c r="G2054" s="113"/>
    </row>
    <row r="2055" spans="1:7" x14ac:dyDescent="0.3">
      <c r="A2055" s="179">
        <f t="shared" ca="1" si="31"/>
        <v>0</v>
      </c>
      <c r="B2055" s="176"/>
      <c r="C2055" s="177"/>
      <c r="D2055" s="178"/>
      <c r="E2055" s="113"/>
      <c r="F2055" s="113"/>
      <c r="G2055" s="113"/>
    </row>
    <row r="2056" spans="1:7" x14ac:dyDescent="0.3">
      <c r="A2056" s="179">
        <f t="shared" ref="A2056:A2086" ca="1" si="32">OFFSET($C2056,0,$Z$5-1)</f>
        <v>0</v>
      </c>
      <c r="B2056" s="176"/>
      <c r="C2056" s="177"/>
      <c r="D2056" s="178"/>
      <c r="E2056" s="113"/>
      <c r="F2056" s="113"/>
      <c r="G2056" s="113"/>
    </row>
    <row r="2057" spans="1:7" x14ac:dyDescent="0.3">
      <c r="A2057" s="179">
        <f t="shared" ca="1" si="32"/>
        <v>0</v>
      </c>
      <c r="B2057" s="176"/>
      <c r="C2057" s="177"/>
      <c r="D2057" s="178"/>
      <c r="E2057" s="113"/>
      <c r="F2057" s="113"/>
      <c r="G2057" s="113"/>
    </row>
    <row r="2058" spans="1:7" x14ac:dyDescent="0.3">
      <c r="A2058" s="179">
        <f t="shared" ca="1" si="32"/>
        <v>0</v>
      </c>
      <c r="B2058" s="176"/>
      <c r="C2058" s="177"/>
      <c r="D2058" s="178"/>
      <c r="E2058" s="113"/>
      <c r="F2058" s="113"/>
      <c r="G2058" s="113"/>
    </row>
    <row r="2059" spans="1:7" x14ac:dyDescent="0.3">
      <c r="A2059" s="179">
        <f t="shared" ca="1" si="32"/>
        <v>0</v>
      </c>
      <c r="B2059" s="176"/>
      <c r="C2059" s="177"/>
      <c r="D2059" s="178"/>
      <c r="E2059" s="113"/>
      <c r="F2059" s="113"/>
      <c r="G2059" s="113"/>
    </row>
    <row r="2060" spans="1:7" x14ac:dyDescent="0.3">
      <c r="A2060" s="179">
        <f t="shared" ca="1" si="32"/>
        <v>0</v>
      </c>
      <c r="B2060" s="176"/>
      <c r="C2060" s="177"/>
      <c r="D2060" s="178"/>
      <c r="E2060" s="113"/>
      <c r="F2060" s="113"/>
      <c r="G2060" s="113"/>
    </row>
    <row r="2061" spans="1:7" x14ac:dyDescent="0.3">
      <c r="A2061" s="179">
        <f t="shared" ca="1" si="32"/>
        <v>0</v>
      </c>
      <c r="B2061" s="176"/>
      <c r="C2061" s="177"/>
      <c r="D2061" s="178"/>
      <c r="E2061" s="113"/>
      <c r="F2061" s="113"/>
      <c r="G2061" s="113"/>
    </row>
    <row r="2062" spans="1:7" x14ac:dyDescent="0.3">
      <c r="A2062" s="179">
        <f t="shared" ca="1" si="32"/>
        <v>0</v>
      </c>
      <c r="B2062" s="176"/>
      <c r="C2062" s="177"/>
      <c r="D2062" s="178"/>
      <c r="E2062" s="113"/>
      <c r="F2062" s="113"/>
      <c r="G2062" s="113"/>
    </row>
    <row r="2063" spans="1:7" x14ac:dyDescent="0.3">
      <c r="A2063" s="179">
        <f t="shared" ca="1" si="32"/>
        <v>0</v>
      </c>
      <c r="B2063" s="176"/>
      <c r="C2063" s="177"/>
      <c r="D2063" s="178"/>
      <c r="E2063" s="113"/>
      <c r="F2063" s="113"/>
      <c r="G2063" s="113"/>
    </row>
    <row r="2064" spans="1:7" x14ac:dyDescent="0.3">
      <c r="A2064" s="179">
        <f t="shared" ca="1" si="32"/>
        <v>0</v>
      </c>
      <c r="B2064" s="176"/>
      <c r="C2064" s="177"/>
      <c r="D2064" s="178"/>
      <c r="E2064" s="113"/>
      <c r="F2064" s="113"/>
      <c r="G2064" s="113"/>
    </row>
    <row r="2065" spans="1:7" x14ac:dyDescent="0.3">
      <c r="A2065" s="179">
        <f t="shared" ca="1" si="32"/>
        <v>0</v>
      </c>
      <c r="B2065" s="176"/>
      <c r="C2065" s="177"/>
      <c r="D2065" s="178"/>
      <c r="E2065" s="113"/>
      <c r="F2065" s="113"/>
      <c r="G2065" s="113"/>
    </row>
    <row r="2066" spans="1:7" x14ac:dyDescent="0.3">
      <c r="A2066" s="179">
        <f t="shared" ca="1" si="32"/>
        <v>0</v>
      </c>
      <c r="B2066" s="176"/>
      <c r="C2066" s="177"/>
      <c r="D2066" s="178"/>
      <c r="E2066" s="113"/>
      <c r="F2066" s="113"/>
      <c r="G2066" s="113"/>
    </row>
    <row r="2067" spans="1:7" x14ac:dyDescent="0.3">
      <c r="A2067" s="179">
        <f t="shared" ca="1" si="32"/>
        <v>0</v>
      </c>
      <c r="B2067" s="176"/>
      <c r="C2067" s="177"/>
      <c r="D2067" s="178"/>
      <c r="E2067" s="113"/>
      <c r="F2067" s="113"/>
      <c r="G2067" s="113"/>
    </row>
    <row r="2068" spans="1:7" x14ac:dyDescent="0.3">
      <c r="A2068" s="179">
        <f t="shared" ca="1" si="32"/>
        <v>0</v>
      </c>
      <c r="B2068" s="176"/>
      <c r="C2068" s="177"/>
      <c r="D2068" s="178"/>
      <c r="E2068" s="113"/>
      <c r="F2068" s="113"/>
      <c r="G2068" s="113"/>
    </row>
    <row r="2069" spans="1:7" x14ac:dyDescent="0.3">
      <c r="A2069" s="179">
        <f t="shared" ca="1" si="32"/>
        <v>0</v>
      </c>
      <c r="B2069" s="176"/>
      <c r="C2069" s="177"/>
      <c r="D2069" s="178"/>
      <c r="E2069" s="113"/>
      <c r="F2069" s="113"/>
      <c r="G2069" s="113"/>
    </row>
    <row r="2070" spans="1:7" x14ac:dyDescent="0.3">
      <c r="A2070" s="179">
        <f t="shared" ca="1" si="32"/>
        <v>0</v>
      </c>
      <c r="B2070" s="176"/>
      <c r="C2070" s="177"/>
      <c r="D2070" s="178"/>
      <c r="E2070" s="113"/>
      <c r="F2070" s="113"/>
      <c r="G2070" s="113"/>
    </row>
    <row r="2071" spans="1:7" x14ac:dyDescent="0.3">
      <c r="A2071" s="179">
        <f t="shared" ca="1" si="32"/>
        <v>0</v>
      </c>
      <c r="B2071" s="176"/>
      <c r="C2071" s="177"/>
      <c r="D2071" s="178"/>
      <c r="E2071" s="113"/>
      <c r="F2071" s="113"/>
      <c r="G2071" s="113"/>
    </row>
    <row r="2072" spans="1:7" x14ac:dyDescent="0.3">
      <c r="A2072" s="179">
        <f t="shared" ca="1" si="32"/>
        <v>0</v>
      </c>
      <c r="B2072" s="176"/>
      <c r="C2072" s="177"/>
      <c r="D2072" s="178"/>
      <c r="E2072" s="113"/>
      <c r="F2072" s="113"/>
      <c r="G2072" s="113"/>
    </row>
    <row r="2073" spans="1:7" x14ac:dyDescent="0.3">
      <c r="A2073" s="179">
        <f t="shared" ca="1" si="32"/>
        <v>0</v>
      </c>
      <c r="B2073" s="176"/>
      <c r="C2073" s="177"/>
      <c r="D2073" s="178"/>
      <c r="E2073" s="113"/>
      <c r="F2073" s="113"/>
      <c r="G2073" s="113"/>
    </row>
    <row r="2074" spans="1:7" x14ac:dyDescent="0.3">
      <c r="A2074" s="179">
        <f t="shared" ca="1" si="32"/>
        <v>0</v>
      </c>
      <c r="B2074" s="176"/>
      <c r="C2074" s="177"/>
      <c r="D2074" s="178"/>
      <c r="E2074" s="113"/>
      <c r="F2074" s="113"/>
      <c r="G2074" s="113"/>
    </row>
    <row r="2075" spans="1:7" x14ac:dyDescent="0.3">
      <c r="A2075" s="179">
        <f t="shared" ca="1" si="32"/>
        <v>0</v>
      </c>
      <c r="B2075" s="176"/>
      <c r="C2075" s="177"/>
      <c r="D2075" s="178"/>
      <c r="E2075" s="113"/>
      <c r="F2075" s="113"/>
      <c r="G2075" s="113"/>
    </row>
    <row r="2076" spans="1:7" x14ac:dyDescent="0.3">
      <c r="A2076" s="179">
        <f t="shared" ca="1" si="32"/>
        <v>0</v>
      </c>
      <c r="B2076" s="176"/>
      <c r="C2076" s="177"/>
      <c r="D2076" s="178"/>
      <c r="E2076" s="113"/>
      <c r="F2076" s="113"/>
      <c r="G2076" s="113"/>
    </row>
    <row r="2077" spans="1:7" x14ac:dyDescent="0.3">
      <c r="A2077" s="179">
        <f t="shared" ca="1" si="32"/>
        <v>0</v>
      </c>
      <c r="B2077" s="176"/>
      <c r="C2077" s="177"/>
      <c r="D2077" s="178"/>
      <c r="E2077" s="113"/>
      <c r="F2077" s="113"/>
      <c r="G2077" s="113"/>
    </row>
    <row r="2078" spans="1:7" x14ac:dyDescent="0.3">
      <c r="A2078" s="179">
        <f t="shared" ca="1" si="32"/>
        <v>0</v>
      </c>
      <c r="B2078" s="176"/>
      <c r="C2078" s="177"/>
      <c r="D2078" s="178"/>
      <c r="E2078" s="113"/>
      <c r="F2078" s="113"/>
      <c r="G2078" s="113"/>
    </row>
    <row r="2079" spans="1:7" x14ac:dyDescent="0.3">
      <c r="A2079" s="179">
        <f t="shared" ca="1" si="32"/>
        <v>0</v>
      </c>
      <c r="B2079" s="176"/>
      <c r="C2079" s="177"/>
      <c r="D2079" s="178"/>
      <c r="E2079" s="113"/>
      <c r="F2079" s="113"/>
      <c r="G2079" s="113"/>
    </row>
    <row r="2080" spans="1:7" x14ac:dyDescent="0.3">
      <c r="A2080" s="179">
        <f t="shared" ca="1" si="32"/>
        <v>0</v>
      </c>
      <c r="B2080" s="176"/>
      <c r="C2080" s="177"/>
      <c r="D2080" s="178"/>
      <c r="E2080" s="113"/>
      <c r="F2080" s="113"/>
      <c r="G2080" s="113"/>
    </row>
    <row r="2081" spans="1:7" x14ac:dyDescent="0.3">
      <c r="A2081" s="179">
        <f t="shared" ca="1" si="32"/>
        <v>0</v>
      </c>
      <c r="B2081" s="176"/>
      <c r="C2081" s="177"/>
      <c r="D2081" s="178"/>
      <c r="E2081" s="113"/>
      <c r="F2081" s="113"/>
      <c r="G2081" s="113"/>
    </row>
    <row r="2082" spans="1:7" x14ac:dyDescent="0.3">
      <c r="A2082" s="179">
        <f t="shared" ca="1" si="32"/>
        <v>0</v>
      </c>
      <c r="B2082" s="176"/>
      <c r="C2082" s="177"/>
      <c r="D2082" s="178"/>
      <c r="E2082" s="113"/>
      <c r="F2082" s="113"/>
      <c r="G2082" s="113"/>
    </row>
    <row r="2083" spans="1:7" x14ac:dyDescent="0.3">
      <c r="A2083" s="179">
        <f t="shared" ca="1" si="32"/>
        <v>0</v>
      </c>
      <c r="B2083" s="176"/>
      <c r="C2083" s="177"/>
      <c r="D2083" s="178"/>
      <c r="E2083" s="113"/>
      <c r="F2083" s="113"/>
      <c r="G2083" s="113"/>
    </row>
    <row r="2084" spans="1:7" x14ac:dyDescent="0.3">
      <c r="A2084" s="179">
        <f t="shared" ca="1" si="32"/>
        <v>0</v>
      </c>
      <c r="B2084" s="176"/>
      <c r="C2084" s="177"/>
      <c r="D2084" s="178"/>
      <c r="E2084" s="113"/>
      <c r="F2084" s="113"/>
      <c r="G2084" s="113"/>
    </row>
    <row r="2085" spans="1:7" x14ac:dyDescent="0.3">
      <c r="A2085" s="179">
        <f t="shared" ca="1" si="32"/>
        <v>0</v>
      </c>
      <c r="B2085" s="176"/>
      <c r="C2085" s="177"/>
      <c r="D2085" s="178"/>
      <c r="E2085" s="113"/>
      <c r="F2085" s="113"/>
      <c r="G2085" s="113"/>
    </row>
    <row r="2086" spans="1:7" x14ac:dyDescent="0.3">
      <c r="A2086" s="179">
        <f t="shared" ca="1" si="32"/>
        <v>0</v>
      </c>
      <c r="B2086" s="176"/>
      <c r="C2086" s="177"/>
      <c r="D2086" s="178"/>
      <c r="E2086" s="113"/>
      <c r="F2086" s="113"/>
      <c r="G2086" s="113"/>
    </row>
  </sheetData>
  <sheetProtection sheet="1" objects="1" scenarios="1"/>
  <dataValidations count="1">
    <dataValidation type="custom" allowBlank="1" showInputMessage="1" showErrorMessage="1" sqref="Z1:Z13 J14:J49 J51:J1048576 Z50" xr:uid="{00000000-0002-0000-0000-000000000000}">
      <formula1>$Z$1=";"</formula1>
    </dataValidation>
  </dataValidations>
  <pageMargins left="0.7" right="0.7" top="0.78740157499999996" bottom="0.78740157499999996"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4">
    <tabColor theme="4" tint="-0.249977111117893"/>
  </sheetPr>
  <dimension ref="A1:AB98"/>
  <sheetViews>
    <sheetView showGridLines="0" showRowColHeaders="0" tabSelected="1" zoomScaleNormal="100" workbookViewId="0">
      <pane ySplit="1" topLeftCell="A2" activePane="bottomLeft" state="frozen"/>
      <selection activeCell="N25" sqref="N25"/>
      <selection pane="bottomLeft"/>
    </sheetView>
  </sheetViews>
  <sheetFormatPr baseColWidth="10" defaultColWidth="11.44140625" defaultRowHeight="14.4" x14ac:dyDescent="0.3"/>
  <cols>
    <col min="1" max="1" width="0.109375" style="218" customWidth="1"/>
    <col min="2" max="2" width="7" style="218" customWidth="1"/>
    <col min="3" max="3" width="2.6640625" style="218" customWidth="1"/>
    <col min="4" max="5" width="11.44140625" style="218"/>
    <col min="6" max="6" width="11.44140625" style="218" customWidth="1"/>
    <col min="7" max="7" width="7.5546875" style="218" customWidth="1"/>
    <col min="8" max="8" width="9" style="218" customWidth="1"/>
    <col min="9" max="9" width="7.33203125" style="218" customWidth="1"/>
    <col min="10" max="11" width="11.44140625" style="218"/>
    <col min="12" max="12" width="4.109375" style="218" customWidth="1"/>
    <col min="13" max="13" width="11.44140625" style="218"/>
    <col min="14" max="14" width="14.109375" style="218" customWidth="1"/>
    <col min="15" max="15" width="3" style="218" customWidth="1"/>
    <col min="16" max="16" width="2.109375" style="218" customWidth="1"/>
    <col min="17" max="19" width="3.44140625" style="218" customWidth="1"/>
    <col min="20" max="16384" width="11.44140625" style="218"/>
  </cols>
  <sheetData>
    <row r="1" spans="1:28" s="215" customFormat="1" ht="43.95" customHeight="1" x14ac:dyDescent="0.3">
      <c r="A1" s="212"/>
      <c r="B1" s="213"/>
      <c r="C1" s="214" t="str">
        <f ca="1">' '!A5</f>
        <v>B U S I N E S S   P L A N</v>
      </c>
      <c r="D1" s="214"/>
      <c r="E1" s="214"/>
      <c r="F1" s="214"/>
      <c r="G1" s="214"/>
      <c r="H1" s="214"/>
      <c r="I1" s="1146"/>
      <c r="J1" s="1146"/>
      <c r="K1" s="1146"/>
      <c r="O1" s="216"/>
      <c r="P1" s="217"/>
      <c r="Q1" s="217"/>
      <c r="R1" s="217"/>
      <c r="S1" s="217"/>
      <c r="T1" s="217"/>
    </row>
    <row r="2" spans="1:28" ht="23.25" customHeight="1" x14ac:dyDescent="0.3"/>
    <row r="3" spans="1:28" ht="11.25" customHeight="1" x14ac:dyDescent="0.3">
      <c r="B3" s="219"/>
      <c r="C3" s="220"/>
      <c r="O3" s="219"/>
    </row>
    <row r="4" spans="1:28" x14ac:dyDescent="0.3">
      <c r="C4" s="220"/>
    </row>
    <row r="5" spans="1:28" ht="12.75" customHeight="1" x14ac:dyDescent="0.3">
      <c r="C5" s="220"/>
    </row>
    <row r="6" spans="1:28" ht="6" hidden="1" customHeight="1" x14ac:dyDescent="0.3"/>
    <row r="7" spans="1:28" ht="31.2" x14ac:dyDescent="0.6">
      <c r="W7" s="221"/>
    </row>
    <row r="15" spans="1:28" x14ac:dyDescent="0.3">
      <c r="U15" s="222"/>
    </row>
    <row r="16" spans="1:28" x14ac:dyDescent="0.3">
      <c r="AB16" s="1145"/>
    </row>
    <row r="17" spans="28:28" x14ac:dyDescent="0.3">
      <c r="AB17" s="1145"/>
    </row>
    <row r="18" spans="28:28" x14ac:dyDescent="0.3">
      <c r="AB18" s="1145"/>
    </row>
    <row r="19" spans="28:28" x14ac:dyDescent="0.3">
      <c r="AB19" s="1145"/>
    </row>
    <row r="20" spans="28:28" x14ac:dyDescent="0.3">
      <c r="AB20" s="1145"/>
    </row>
    <row r="21" spans="28:28" x14ac:dyDescent="0.3">
      <c r="AB21" s="1145"/>
    </row>
    <row r="22" spans="28:28" x14ac:dyDescent="0.3">
      <c r="AB22" s="1145"/>
    </row>
    <row r="23" spans="28:28" x14ac:dyDescent="0.3">
      <c r="AB23" s="1145"/>
    </row>
    <row r="24" spans="28:28" x14ac:dyDescent="0.3">
      <c r="AB24" s="1145"/>
    </row>
    <row r="25" spans="28:28" x14ac:dyDescent="0.3">
      <c r="AB25" s="1145"/>
    </row>
    <row r="26" spans="28:28" x14ac:dyDescent="0.3">
      <c r="AB26" s="1145"/>
    </row>
    <row r="27" spans="28:28" x14ac:dyDescent="0.3">
      <c r="AB27" s="1145"/>
    </row>
    <row r="28" spans="28:28" x14ac:dyDescent="0.3">
      <c r="AB28" s="1145"/>
    </row>
    <row r="29" spans="28:28" x14ac:dyDescent="0.3">
      <c r="AB29" s="1145"/>
    </row>
    <row r="30" spans="28:28" x14ac:dyDescent="0.3">
      <c r="AB30" s="1145"/>
    </row>
    <row r="31" spans="28:28" x14ac:dyDescent="0.3">
      <c r="AB31" s="1145"/>
    </row>
    <row r="32" spans="28:28" x14ac:dyDescent="0.3">
      <c r="AB32" s="1145"/>
    </row>
    <row r="33" spans="3:28" x14ac:dyDescent="0.3">
      <c r="AB33" s="1145"/>
    </row>
    <row r="34" spans="3:28" x14ac:dyDescent="0.3">
      <c r="AB34" s="1145"/>
    </row>
    <row r="35" spans="3:28" s="226" customFormat="1" x14ac:dyDescent="0.3">
      <c r="C35" s="223" t="s">
        <v>2193</v>
      </c>
      <c r="D35" s="224"/>
      <c r="E35" s="225"/>
      <c r="I35" s="225"/>
      <c r="K35" s="227" t="s">
        <v>1340</v>
      </c>
      <c r="AB35" s="1145"/>
    </row>
    <row r="36" spans="3:28" x14ac:dyDescent="0.3">
      <c r="AB36" s="1145"/>
    </row>
    <row r="37" spans="3:28" x14ac:dyDescent="0.3">
      <c r="AB37" s="1145"/>
    </row>
    <row r="38" spans="3:28" x14ac:dyDescent="0.3">
      <c r="AB38" s="1145"/>
    </row>
    <row r="39" spans="3:28" x14ac:dyDescent="0.3">
      <c r="AB39" s="1145"/>
    </row>
    <row r="40" spans="3:28" x14ac:dyDescent="0.3">
      <c r="AB40" s="1145"/>
    </row>
    <row r="41" spans="3:28" x14ac:dyDescent="0.3">
      <c r="AB41" s="1145"/>
    </row>
    <row r="42" spans="3:28" x14ac:dyDescent="0.3">
      <c r="AB42" s="1145"/>
    </row>
    <row r="43" spans="3:28" x14ac:dyDescent="0.3">
      <c r="AB43" s="1145"/>
    </row>
    <row r="44" spans="3:28" x14ac:dyDescent="0.3">
      <c r="AB44" s="1145"/>
    </row>
    <row r="45" spans="3:28" x14ac:dyDescent="0.3">
      <c r="AB45" s="1145"/>
    </row>
    <row r="46" spans="3:28" x14ac:dyDescent="0.3">
      <c r="AB46" s="1145"/>
    </row>
    <row r="47" spans="3:28" x14ac:dyDescent="0.3">
      <c r="AB47" s="1145"/>
    </row>
    <row r="48" spans="3:28" x14ac:dyDescent="0.3">
      <c r="AB48" s="1145"/>
    </row>
    <row r="49" spans="28:28" x14ac:dyDescent="0.3">
      <c r="AB49" s="1145"/>
    </row>
    <row r="50" spans="28:28" x14ac:dyDescent="0.3">
      <c r="AB50" s="1145"/>
    </row>
    <row r="51" spans="28:28" x14ac:dyDescent="0.3">
      <c r="AB51" s="1145"/>
    </row>
    <row r="52" spans="28:28" x14ac:dyDescent="0.3">
      <c r="AB52" s="1145"/>
    </row>
    <row r="98" spans="6:6" ht="15.6" x14ac:dyDescent="0.3">
      <c r="F98" s="228"/>
    </row>
  </sheetData>
  <sheetProtection sheet="1" objects="1" scenarios="1" formatCells="0" formatColumns="0" formatRows="0" insertHyperlinks="0" selectLockedCells="1" sort="0" autoFilter="0"/>
  <mergeCells count="2">
    <mergeCell ref="AB16:AB52"/>
    <mergeCell ref="I1:K1"/>
  </mergeCells>
  <pageMargins left="0.23622047244094491" right="0.23622047244094491" top="0.19685039370078741" bottom="0.19685039370078741" header="0.19685039370078741" footer="0.19685039370078741"/>
  <pageSetup paperSize="9" orientation="portrait" r:id="rId1"/>
  <headerFooter>
    <oddFooter>&amp;L&amp;8&amp;K00-048(c) S.Imboden&amp;R&amp;8&amp;K00-048Seite &amp;P von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6257" r:id="rId4" name="Drop Down 1">
              <controlPr defaultSize="0" print="0" autoLine="0" autoPict="0">
                <anchor moveWithCells="1">
                  <from>
                    <xdr:col>9</xdr:col>
                    <xdr:colOff>647700</xdr:colOff>
                    <xdr:row>1</xdr:row>
                    <xdr:rowOff>68580</xdr:rowOff>
                  </from>
                  <to>
                    <xdr:col>10</xdr:col>
                    <xdr:colOff>754380</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1">
    <tabColor theme="6" tint="-0.249977111117893"/>
  </sheetPr>
  <dimension ref="A1:R83"/>
  <sheetViews>
    <sheetView showGridLines="0" zoomScaleNormal="100" workbookViewId="0">
      <pane ySplit="1" topLeftCell="A2" activePane="bottomLeft" state="frozen"/>
      <selection activeCell="N25" sqref="N25"/>
      <selection pane="bottomLeft" activeCell="A2" sqref="A2"/>
    </sheetView>
  </sheetViews>
  <sheetFormatPr baseColWidth="10" defaultColWidth="12.5546875" defaultRowHeight="14.4" x14ac:dyDescent="0.3"/>
  <cols>
    <col min="1" max="1" width="7" style="224" customWidth="1"/>
    <col min="2" max="2" width="5.33203125" style="236" customWidth="1"/>
    <col min="3" max="3" width="86.109375" style="238" customWidth="1"/>
    <col min="4" max="4" width="4.6640625" style="237" customWidth="1"/>
    <col min="5" max="13" width="4" style="238" customWidth="1"/>
    <col min="14" max="16384" width="12.5546875" style="238"/>
  </cols>
  <sheetData>
    <row r="1" spans="1:18" s="233" customFormat="1" ht="44.4" customHeight="1" x14ac:dyDescent="0.3">
      <c r="A1" s="213"/>
      <c r="B1" s="229" t="str">
        <f ca="1">' '!A576</f>
        <v>C H E C K L I S T E   B U S I N E S S   P L A N</v>
      </c>
      <c r="C1" s="230"/>
      <c r="D1" s="231"/>
      <c r="E1" s="232"/>
    </row>
    <row r="2" spans="1:18" s="224" customFormat="1" ht="0.9" customHeight="1" x14ac:dyDescent="0.3">
      <c r="A2" s="234"/>
      <c r="B2" s="235"/>
      <c r="D2" s="233"/>
    </row>
    <row r="3" spans="1:18" ht="25.5" customHeight="1" thickBot="1" x14ac:dyDescent="0.35">
      <c r="A3" s="219"/>
      <c r="C3" s="224"/>
    </row>
    <row r="4" spans="1:18" ht="25.5" customHeight="1" x14ac:dyDescent="0.3">
      <c r="A4" s="219"/>
      <c r="B4" s="239" t="str">
        <f ca="1">' '!A652</f>
        <v>L’objectif du business plan consiste à :</v>
      </c>
      <c r="C4" s="240"/>
      <c r="D4" s="241">
        <v>1</v>
      </c>
    </row>
    <row r="5" spans="1:18" ht="28.8" x14ac:dyDescent="0.3">
      <c r="A5" s="219"/>
      <c r="B5" s="242"/>
      <c r="C5" s="243" t="str">
        <f ca="1">' '!A653</f>
        <v>représenter les principaux résultats d’analyse et les orientations stratégiques les plus importantes sous une forme succincte,</v>
      </c>
      <c r="D5" s="242"/>
    </row>
    <row r="6" spans="1:18" ht="28.8" x14ac:dyDescent="0.3">
      <c r="A6" s="219"/>
      <c r="B6" s="244"/>
      <c r="C6" s="245" t="str">
        <f ca="1">' '!A654</f>
        <v>prouver la cohérence entre les analyses, les stratégies, les plans, l’infrastructure et les conséquences financières,</v>
      </c>
      <c r="D6" s="244"/>
    </row>
    <row r="7" spans="1:18" ht="28.8" x14ac:dyDescent="0.3">
      <c r="A7" s="219"/>
      <c r="B7" s="246"/>
      <c r="C7" s="247" t="str">
        <f ca="1">' '!A655</f>
        <v xml:space="preserve">procurer aux partenaires (banques, actionnaires, partenaires commerciaux, fournisseurs, etc.) l’assurance nécessaire à la collaboration. </v>
      </c>
      <c r="D7" s="246"/>
    </row>
    <row r="8" spans="1:18" ht="25.5" customHeight="1" x14ac:dyDescent="0.3">
      <c r="A8" s="248"/>
      <c r="C8" s="224"/>
    </row>
    <row r="9" spans="1:18" ht="18" x14ac:dyDescent="0.3">
      <c r="B9" s="249" t="s">
        <v>1155</v>
      </c>
      <c r="C9" s="250" t="str">
        <f ca="1">' '!A578</f>
        <v>Management Summary (max. 1 page)</v>
      </c>
      <c r="D9" s="251">
        <v>3</v>
      </c>
      <c r="O9" s="252"/>
      <c r="R9" s="252"/>
    </row>
    <row r="10" spans="1:18" x14ac:dyDescent="0.3">
      <c r="B10" s="253"/>
      <c r="C10" s="254" t="str">
        <f ca="1">' '!A579</f>
        <v>Situation de départ et idée de base (objectif de l’entreprise)</v>
      </c>
      <c r="D10" s="255">
        <v>3</v>
      </c>
      <c r="O10" s="252"/>
      <c r="R10" s="252"/>
    </row>
    <row r="11" spans="1:18" x14ac:dyDescent="0.3">
      <c r="B11" s="253"/>
      <c r="C11" s="254" t="str">
        <f ca="1">' '!A580</f>
        <v>Objectifs</v>
      </c>
      <c r="D11" s="255">
        <v>3</v>
      </c>
      <c r="O11" s="252"/>
      <c r="R11" s="252"/>
    </row>
    <row r="12" spans="1:18" x14ac:dyDescent="0.3">
      <c r="B12" s="253"/>
      <c r="C12" s="254" t="str">
        <f ca="1">' '!A581</f>
        <v>Besoins financiers et utilisation</v>
      </c>
      <c r="D12" s="255">
        <v>3</v>
      </c>
      <c r="O12" s="252"/>
      <c r="R12" s="252"/>
    </row>
    <row r="13" spans="1:18" ht="18" x14ac:dyDescent="0.3">
      <c r="B13" s="256" t="s">
        <v>1156</v>
      </c>
      <c r="C13" s="257" t="str">
        <f ca="1">' '!A582</f>
        <v>Business Model</v>
      </c>
      <c r="D13" s="258">
        <v>3</v>
      </c>
      <c r="O13" s="252"/>
      <c r="R13" s="252"/>
    </row>
    <row r="14" spans="1:18" x14ac:dyDescent="0.3">
      <c r="B14" s="253"/>
      <c r="C14" s="254" t="str">
        <f ca="1">' '!A583</f>
        <v>Idée commerciale</v>
      </c>
      <c r="D14" s="255">
        <v>3</v>
      </c>
      <c r="O14" s="252"/>
      <c r="R14" s="252"/>
    </row>
    <row r="15" spans="1:18" x14ac:dyDescent="0.3">
      <c r="B15" s="253"/>
      <c r="C15" s="254" t="str">
        <f ca="1">' '!A584</f>
        <v>Ressources-clés</v>
      </c>
      <c r="D15" s="255">
        <v>3</v>
      </c>
      <c r="O15" s="252"/>
      <c r="R15" s="252"/>
    </row>
    <row r="16" spans="1:18" x14ac:dyDescent="0.3">
      <c r="B16" s="253"/>
      <c r="C16" s="254" t="str">
        <f ca="1">' '!A585</f>
        <v>Activités-clés</v>
      </c>
      <c r="D16" s="255">
        <v>3</v>
      </c>
      <c r="O16" s="252"/>
      <c r="R16" s="252"/>
    </row>
    <row r="17" spans="2:18" x14ac:dyDescent="0.3">
      <c r="B17" s="253"/>
      <c r="C17" s="254" t="str">
        <f ca="1">' '!A586</f>
        <v>Partenaires-clés</v>
      </c>
      <c r="D17" s="255">
        <v>3</v>
      </c>
      <c r="O17" s="252"/>
      <c r="R17" s="252"/>
    </row>
    <row r="18" spans="2:18" x14ac:dyDescent="0.3">
      <c r="B18" s="253"/>
      <c r="C18" s="254" t="str">
        <f ca="1">' '!A587</f>
        <v>Structure des coûts</v>
      </c>
      <c r="D18" s="255">
        <v>3</v>
      </c>
      <c r="O18" s="252"/>
      <c r="R18" s="252"/>
    </row>
    <row r="19" spans="2:18" x14ac:dyDescent="0.3">
      <c r="B19" s="253"/>
      <c r="C19" s="254" t="str">
        <f ca="1">' '!A588</f>
        <v>Relations aux clients</v>
      </c>
      <c r="D19" s="255">
        <v>3</v>
      </c>
      <c r="O19" s="252"/>
      <c r="R19" s="252"/>
    </row>
    <row r="20" spans="2:18" x14ac:dyDescent="0.3">
      <c r="B20" s="253"/>
      <c r="C20" s="254" t="str">
        <f ca="1">' '!A589</f>
        <v>Moyens de communication et canaux de distribution</v>
      </c>
      <c r="D20" s="255">
        <v>3</v>
      </c>
      <c r="O20" s="252"/>
      <c r="R20" s="252"/>
    </row>
    <row r="21" spans="2:18" x14ac:dyDescent="0.3">
      <c r="B21" s="253"/>
      <c r="C21" s="254" t="str">
        <f ca="1">' '!A590</f>
        <v>Segments de clientèle</v>
      </c>
      <c r="D21" s="255">
        <v>3</v>
      </c>
      <c r="O21" s="252"/>
      <c r="R21" s="252"/>
    </row>
    <row r="22" spans="2:18" x14ac:dyDescent="0.3">
      <c r="B22" s="253"/>
      <c r="C22" s="254" t="str">
        <f ca="1">' '!A591</f>
        <v xml:space="preserve">Sources de revenu </v>
      </c>
      <c r="D22" s="255">
        <v>3</v>
      </c>
      <c r="O22" s="252"/>
      <c r="R22" s="252"/>
    </row>
    <row r="23" spans="2:18" ht="18" x14ac:dyDescent="0.3">
      <c r="B23" s="256" t="s">
        <v>1157</v>
      </c>
      <c r="C23" s="257" t="str">
        <f ca="1">' '!A592</f>
        <v>Entreprise</v>
      </c>
      <c r="D23" s="258">
        <v>3</v>
      </c>
      <c r="O23" s="252"/>
      <c r="R23" s="252"/>
    </row>
    <row r="24" spans="2:18" x14ac:dyDescent="0.3">
      <c r="B24" s="253"/>
      <c r="C24" s="254" t="str">
        <f ca="1">' '!A593</f>
        <v>Contexte historique</v>
      </c>
      <c r="D24" s="259">
        <v>3</v>
      </c>
      <c r="O24" s="252"/>
      <c r="R24" s="252"/>
    </row>
    <row r="25" spans="2:18" x14ac:dyDescent="0.3">
      <c r="B25" s="253"/>
      <c r="C25" s="254" t="str">
        <f ca="1">' '!A594</f>
        <v>Vision et stratégies</v>
      </c>
      <c r="D25" s="259">
        <v>3</v>
      </c>
      <c r="O25" s="252"/>
      <c r="R25" s="252"/>
    </row>
    <row r="26" spans="2:18" ht="28.8" x14ac:dyDescent="0.3">
      <c r="B26" s="253"/>
      <c r="C26" s="254" t="str">
        <f ca="1">' '!A595</f>
        <v>Organisation et infrastructure (emplacement, marché géographique, organigramme, processus, infrastructure informatique et de bureau)</v>
      </c>
      <c r="D26" s="259">
        <v>3</v>
      </c>
      <c r="O26" s="252"/>
      <c r="R26" s="252"/>
    </row>
    <row r="27" spans="2:18" x14ac:dyDescent="0.3">
      <c r="B27" s="253"/>
      <c r="C27" s="254" t="str">
        <f ca="1">' '!A596</f>
        <v>Forme juridique (y. c. structure de participation)</v>
      </c>
      <c r="D27" s="259">
        <v>3</v>
      </c>
      <c r="O27" s="252"/>
      <c r="R27" s="252"/>
    </row>
    <row r="28" spans="2:18" x14ac:dyDescent="0.3">
      <c r="B28" s="253"/>
      <c r="C28" s="254" t="str">
        <f ca="1">' '!A597</f>
        <v>Informations par rapport au management (personnes, formation, parcours professionnel, références)</v>
      </c>
      <c r="D28" s="259">
        <v>3</v>
      </c>
      <c r="O28" s="252"/>
      <c r="R28" s="252"/>
    </row>
    <row r="29" spans="2:18" x14ac:dyDescent="0.3">
      <c r="B29" s="253"/>
      <c r="C29" s="254" t="str">
        <f ca="1">' '!A598</f>
        <v>Analyse du savoir-faire et de l’infrastructure existants, emplacement actuel</v>
      </c>
      <c r="D29" s="259">
        <v>3</v>
      </c>
      <c r="O29" s="252"/>
      <c r="R29" s="252"/>
    </row>
    <row r="30" spans="2:18" x14ac:dyDescent="0.3">
      <c r="B30" s="253"/>
      <c r="C30" s="254" t="str">
        <f ca="1">' '!A599</f>
        <v xml:space="preserve">Planification et gestion du personnel </v>
      </c>
      <c r="D30" s="259">
        <v>3</v>
      </c>
      <c r="O30" s="252"/>
      <c r="R30" s="252"/>
    </row>
    <row r="31" spans="2:18" ht="18" x14ac:dyDescent="0.3">
      <c r="B31" s="256" t="s">
        <v>1158</v>
      </c>
      <c r="C31" s="257" t="str">
        <f ca="1">' '!A600</f>
        <v>Produits et services</v>
      </c>
      <c r="D31" s="258">
        <v>3</v>
      </c>
      <c r="O31" s="252"/>
      <c r="R31" s="252"/>
    </row>
    <row r="32" spans="2:18" x14ac:dyDescent="0.3">
      <c r="B32" s="253"/>
      <c r="C32" s="254" t="str">
        <f ca="1">' '!A601</f>
        <v>Offre de produits et de services (assortiment, qualité, spécifications techniques, brevets)</v>
      </c>
      <c r="D32" s="259">
        <v>3</v>
      </c>
      <c r="O32" s="252"/>
      <c r="R32" s="252"/>
    </row>
    <row r="33" spans="2:18" x14ac:dyDescent="0.3">
      <c r="B33" s="253"/>
      <c r="C33" s="254" t="str">
        <f ca="1">' '!A602</f>
        <v>Forces et faiblesses des produits et des services</v>
      </c>
      <c r="D33" s="259">
        <v>3</v>
      </c>
      <c r="O33" s="252"/>
      <c r="R33" s="252"/>
    </row>
    <row r="34" spans="2:18" x14ac:dyDescent="0.3">
      <c r="B34" s="253"/>
      <c r="C34" s="254" t="str">
        <f ca="1">' '!A603</f>
        <v>Chiffre d’affaires et objectifs de croissance</v>
      </c>
      <c r="D34" s="259">
        <v>3</v>
      </c>
      <c r="O34" s="252"/>
      <c r="R34" s="252"/>
    </row>
    <row r="35" spans="2:18" x14ac:dyDescent="0.3">
      <c r="B35" s="253"/>
      <c r="C35" s="254" t="str">
        <f ca="1">' '!A604</f>
        <v>Objectifs de positionnement et relatifs à l’image</v>
      </c>
      <c r="D35" s="259">
        <v>3</v>
      </c>
      <c r="O35" s="252"/>
      <c r="R35" s="252"/>
    </row>
    <row r="36" spans="2:18" x14ac:dyDescent="0.3">
      <c r="B36" s="253"/>
      <c r="C36" s="254" t="str">
        <f ca="1">' '!A605</f>
        <v>Innovation et développement</v>
      </c>
      <c r="D36" s="259">
        <v>3</v>
      </c>
      <c r="O36" s="252"/>
      <c r="R36" s="252"/>
    </row>
    <row r="37" spans="2:18" x14ac:dyDescent="0.3">
      <c r="B37" s="253"/>
      <c r="C37" s="254" t="str">
        <f ca="1">' '!A606</f>
        <v xml:space="preserve">Assurance qualité </v>
      </c>
      <c r="D37" s="259">
        <v>3</v>
      </c>
      <c r="O37" s="252"/>
      <c r="R37" s="252"/>
    </row>
    <row r="38" spans="2:18" ht="18" x14ac:dyDescent="0.3">
      <c r="B38" s="256" t="s">
        <v>1159</v>
      </c>
      <c r="C38" s="257" t="str">
        <f ca="1">' '!A607</f>
        <v>Marché et concurrence</v>
      </c>
      <c r="D38" s="258">
        <v>3</v>
      </c>
      <c r="O38" s="252"/>
      <c r="R38" s="252"/>
    </row>
    <row r="39" spans="2:18" x14ac:dyDescent="0.3">
      <c r="B39" s="253"/>
      <c r="C39" s="254" t="str">
        <f ca="1">' '!A608</f>
        <v>Structure et évolution du marché</v>
      </c>
      <c r="D39" s="259">
        <v>3</v>
      </c>
      <c r="O39" s="252"/>
      <c r="R39" s="252"/>
    </row>
    <row r="40" spans="2:18" x14ac:dyDescent="0.3">
      <c r="B40" s="253"/>
      <c r="C40" s="254" t="str">
        <f ca="1">' '!A609</f>
        <v>Potentiel et volume du marché</v>
      </c>
      <c r="D40" s="259">
        <v>3</v>
      </c>
      <c r="O40" s="252"/>
      <c r="R40" s="252"/>
    </row>
    <row r="41" spans="2:18" x14ac:dyDescent="0.3">
      <c r="B41" s="253"/>
      <c r="C41" s="254" t="str">
        <f ca="1">' '!A610</f>
        <v>Analyse de la concurrence</v>
      </c>
      <c r="D41" s="259">
        <v>3</v>
      </c>
      <c r="O41" s="252"/>
      <c r="R41" s="252"/>
    </row>
    <row r="42" spans="2:18" x14ac:dyDescent="0.3">
      <c r="B42" s="253"/>
      <c r="C42" s="254" t="str">
        <f ca="1">' '!A611</f>
        <v>Analyse des facteurs environnementaux pertinents</v>
      </c>
      <c r="D42" s="259">
        <v>3</v>
      </c>
      <c r="O42" s="252"/>
      <c r="R42" s="252"/>
    </row>
    <row r="43" spans="2:18" x14ac:dyDescent="0.3">
      <c r="B43" s="253"/>
      <c r="C43" s="254" t="str">
        <f ca="1">' '!A612</f>
        <v>Tendances d’évolution</v>
      </c>
      <c r="D43" s="259">
        <v>3</v>
      </c>
      <c r="O43" s="252"/>
      <c r="R43" s="252"/>
    </row>
    <row r="44" spans="2:18" ht="18" x14ac:dyDescent="0.3">
      <c r="B44" s="256" t="s">
        <v>1160</v>
      </c>
      <c r="C44" s="257" t="str">
        <f ca="1">' '!A613</f>
        <v>Marketing &amp; distribution</v>
      </c>
      <c r="D44" s="258">
        <v>3</v>
      </c>
      <c r="O44" s="252"/>
      <c r="R44" s="252"/>
    </row>
    <row r="45" spans="2:18" x14ac:dyDescent="0.3">
      <c r="B45" s="253"/>
      <c r="C45" s="254" t="str">
        <f ca="1">' '!A614</f>
        <v>Analyse des clients importants et/ou potentiels (besoins des clients)</v>
      </c>
      <c r="D45" s="259">
        <v>3</v>
      </c>
      <c r="O45" s="252"/>
      <c r="R45" s="252"/>
    </row>
    <row r="46" spans="2:18" x14ac:dyDescent="0.3">
      <c r="B46" s="253"/>
      <c r="C46" s="254" t="str">
        <f ca="1">' '!A615</f>
        <v>Distribution</v>
      </c>
      <c r="D46" s="259">
        <v>3</v>
      </c>
      <c r="O46" s="252"/>
      <c r="R46" s="252"/>
    </row>
    <row r="47" spans="2:18" x14ac:dyDescent="0.3">
      <c r="B47" s="253"/>
      <c r="C47" s="254" t="str">
        <f ca="1">' '!A616</f>
        <v>Positionnement des produits</v>
      </c>
      <c r="D47" s="259">
        <v>3</v>
      </c>
      <c r="O47" s="252"/>
      <c r="R47" s="252"/>
    </row>
    <row r="48" spans="2:18" x14ac:dyDescent="0.3">
      <c r="B48" s="253"/>
      <c r="C48" s="254" t="str">
        <f ca="1">' '!A617</f>
        <v>Définition des prix</v>
      </c>
      <c r="D48" s="259">
        <v>3</v>
      </c>
      <c r="O48" s="252"/>
      <c r="R48" s="252"/>
    </row>
    <row r="49" spans="2:18" x14ac:dyDescent="0.3">
      <c r="B49" s="253"/>
      <c r="C49" s="254" t="str">
        <f ca="1">' '!A618</f>
        <v>Cycle de vie des produits</v>
      </c>
      <c r="D49" s="259">
        <v>3</v>
      </c>
      <c r="O49" s="252"/>
      <c r="R49" s="252"/>
    </row>
    <row r="50" spans="2:18" x14ac:dyDescent="0.3">
      <c r="B50" s="253"/>
      <c r="C50" s="254" t="str">
        <f ca="1">' '!A619</f>
        <v>Benchmarking</v>
      </c>
      <c r="D50" s="259">
        <v>3</v>
      </c>
      <c r="O50" s="252"/>
      <c r="R50" s="252"/>
    </row>
    <row r="51" spans="2:18" x14ac:dyDescent="0.3">
      <c r="B51" s="253"/>
      <c r="C51" s="254" t="str">
        <f ca="1">' '!A620</f>
        <v>Communication, publicité, promotion des ventes, relations publiques</v>
      </c>
      <c r="D51" s="259">
        <v>3</v>
      </c>
      <c r="O51" s="252"/>
      <c r="R51" s="252"/>
    </row>
    <row r="52" spans="2:18" x14ac:dyDescent="0.3">
      <c r="B52" s="253"/>
      <c r="C52" s="254" t="str">
        <f ca="1">' '!A621</f>
        <v xml:space="preserve">Marketing mix </v>
      </c>
      <c r="D52" s="259">
        <v>3</v>
      </c>
      <c r="O52" s="252"/>
      <c r="R52" s="252"/>
    </row>
    <row r="53" spans="2:18" ht="18" x14ac:dyDescent="0.3">
      <c r="B53" s="256" t="s">
        <v>1161</v>
      </c>
      <c r="C53" s="257" t="str">
        <f ca="1">' '!A622</f>
        <v>Analyse SWOT</v>
      </c>
      <c r="D53" s="258">
        <v>3</v>
      </c>
      <c r="O53" s="252"/>
      <c r="R53" s="252"/>
    </row>
    <row r="54" spans="2:18" x14ac:dyDescent="0.3">
      <c r="B54" s="253"/>
      <c r="C54" s="254" t="str">
        <f ca="1">' '!A623</f>
        <v>Forces – faiblesses</v>
      </c>
      <c r="D54" s="259">
        <v>3</v>
      </c>
      <c r="O54" s="252"/>
      <c r="R54" s="252"/>
    </row>
    <row r="55" spans="2:18" x14ac:dyDescent="0.3">
      <c r="B55" s="253"/>
      <c r="C55" s="254" t="str">
        <f ca="1">' '!A624</f>
        <v xml:space="preserve">Opportunités – menaces  </v>
      </c>
      <c r="D55" s="259">
        <v>3</v>
      </c>
      <c r="O55" s="252"/>
      <c r="R55" s="252"/>
    </row>
    <row r="56" spans="2:18" ht="18" x14ac:dyDescent="0.3">
      <c r="B56" s="256" t="s">
        <v>1164</v>
      </c>
      <c r="C56" s="257" t="str">
        <f ca="1">' '!A625</f>
        <v>Risques</v>
      </c>
      <c r="D56" s="258">
        <v>3</v>
      </c>
      <c r="O56" s="252"/>
      <c r="R56" s="252"/>
    </row>
    <row r="57" spans="2:18" x14ac:dyDescent="0.3">
      <c r="B57" s="253"/>
      <c r="C57" s="254" t="str">
        <f ca="1">' '!A626</f>
        <v>Analyse des risques</v>
      </c>
      <c r="D57" s="259">
        <v>3</v>
      </c>
      <c r="O57" s="252"/>
      <c r="R57" s="252"/>
    </row>
    <row r="58" spans="2:18" x14ac:dyDescent="0.3">
      <c r="B58" s="253"/>
      <c r="C58" s="254" t="str">
        <f ca="1">' '!A627</f>
        <v xml:space="preserve">Contre-mesures </v>
      </c>
      <c r="D58" s="259">
        <v>3</v>
      </c>
      <c r="O58" s="252"/>
      <c r="R58" s="252"/>
    </row>
    <row r="59" spans="2:18" ht="18" x14ac:dyDescent="0.3">
      <c r="B59" s="256" t="s">
        <v>1162</v>
      </c>
      <c r="C59" s="257" t="str">
        <f ca="1">' '!A628</f>
        <v>Plan financier</v>
      </c>
      <c r="D59" s="258">
        <v>3</v>
      </c>
      <c r="O59" s="252"/>
      <c r="R59" s="252"/>
    </row>
    <row r="60" spans="2:18" x14ac:dyDescent="0.3">
      <c r="B60" s="253"/>
      <c r="C60" s="254" t="str">
        <f ca="1">' '!A629</f>
        <v>Plan de viabilité</v>
      </c>
      <c r="D60" s="259">
        <v>3</v>
      </c>
      <c r="O60" s="252"/>
      <c r="R60" s="252"/>
    </row>
    <row r="61" spans="2:18" x14ac:dyDescent="0.3">
      <c r="B61" s="253"/>
      <c r="C61" s="254" t="str">
        <f ca="1">' '!A630</f>
        <v>Plan de trésorerie</v>
      </c>
      <c r="D61" s="259">
        <v>3</v>
      </c>
      <c r="O61" s="252"/>
      <c r="R61" s="252"/>
    </row>
    <row r="62" spans="2:18" x14ac:dyDescent="0.3">
      <c r="B62" s="253"/>
      <c r="C62" s="254" t="str">
        <f ca="1">' '!A631</f>
        <v>Plan de financement d'investissement (y. c. sécurités)</v>
      </c>
      <c r="D62" s="259">
        <v>3</v>
      </c>
      <c r="O62" s="252"/>
      <c r="R62" s="252"/>
    </row>
    <row r="63" spans="2:18" x14ac:dyDescent="0.3">
      <c r="B63" s="253"/>
      <c r="C63" s="254" t="str">
        <f ca="1">' '!A632</f>
        <v>Plan de financement</v>
      </c>
      <c r="D63" s="259">
        <v>3</v>
      </c>
      <c r="O63" s="252"/>
      <c r="R63" s="252"/>
    </row>
    <row r="64" spans="2:18" x14ac:dyDescent="0.3">
      <c r="B64" s="253"/>
      <c r="C64" s="254" t="str">
        <f ca="1">' '!A633</f>
        <v xml:space="preserve">Controlling </v>
      </c>
      <c r="D64" s="259">
        <v>3</v>
      </c>
      <c r="O64" s="252"/>
      <c r="R64" s="252"/>
    </row>
    <row r="65" spans="2:18" ht="18" x14ac:dyDescent="0.3">
      <c r="B65" s="256" t="s">
        <v>1163</v>
      </c>
      <c r="C65" s="257" t="str">
        <f ca="1">' '!A634</f>
        <v xml:space="preserve">Échéancier et conclusions  </v>
      </c>
      <c r="D65" s="258">
        <v>3</v>
      </c>
      <c r="O65" s="252"/>
      <c r="R65" s="252"/>
    </row>
    <row r="66" spans="2:18" x14ac:dyDescent="0.3">
      <c r="B66" s="253"/>
      <c r="C66" s="254" t="str">
        <f ca="1">' '!A635</f>
        <v>Échéancier</v>
      </c>
      <c r="D66" s="259">
        <v>3</v>
      </c>
      <c r="O66" s="252"/>
      <c r="R66" s="252"/>
    </row>
    <row r="67" spans="2:18" x14ac:dyDescent="0.3">
      <c r="B67" s="253"/>
      <c r="C67" s="254" t="str">
        <f ca="1">' '!A636</f>
        <v>Perspectives de succès / considération des risques</v>
      </c>
      <c r="D67" s="259">
        <v>3</v>
      </c>
      <c r="O67" s="252"/>
      <c r="R67" s="252"/>
    </row>
    <row r="68" spans="2:18" x14ac:dyDescent="0.3">
      <c r="B68" s="253"/>
      <c r="C68" s="254" t="str">
        <f ca="1">' '!A637</f>
        <v>Demandes soumises aux partenaires financiers</v>
      </c>
      <c r="D68" s="259">
        <v>3</v>
      </c>
      <c r="O68" s="252"/>
      <c r="R68" s="252"/>
    </row>
    <row r="69" spans="2:18" x14ac:dyDescent="0.3">
      <c r="B69" s="253"/>
      <c r="C69" s="254" t="str">
        <f ca="1">' '!A638</f>
        <v xml:space="preserve">Éventuelles demandes soumises à d’autres partenaires </v>
      </c>
      <c r="D69" s="259">
        <v>3</v>
      </c>
      <c r="O69" s="252"/>
      <c r="R69" s="252"/>
    </row>
    <row r="70" spans="2:18" ht="18" x14ac:dyDescent="0.3">
      <c r="B70" s="256" t="s">
        <v>1165</v>
      </c>
      <c r="C70" s="257" t="str">
        <f ca="1">' '!A639</f>
        <v>Annexes au business plan</v>
      </c>
      <c r="D70" s="258">
        <v>3</v>
      </c>
      <c r="O70" s="252"/>
      <c r="R70" s="252"/>
    </row>
    <row r="71" spans="2:18" x14ac:dyDescent="0.3">
      <c r="B71" s="253"/>
      <c r="C71" s="254" t="str">
        <f ca="1">' '!A640</f>
        <v>(Comptes des trois dernières années)</v>
      </c>
      <c r="D71" s="259">
        <v>3</v>
      </c>
      <c r="O71" s="252"/>
      <c r="R71" s="252"/>
    </row>
    <row r="72" spans="2:18" ht="28.8" x14ac:dyDescent="0.3">
      <c r="B72" s="253"/>
      <c r="C72" s="254" t="str">
        <f ca="1">' '!A641</f>
        <v>Comptes prévisionnels détaillés (modèles coûts/revenus, plan d’investissement, bilans et comptes de pertes et profits prévisionnels, planification des liquidités, plan de financement d'investissement)</v>
      </c>
      <c r="D72" s="259">
        <v>3</v>
      </c>
      <c r="O72" s="252"/>
      <c r="R72" s="252"/>
    </row>
    <row r="73" spans="2:18" x14ac:dyDescent="0.3">
      <c r="B73" s="253"/>
      <c r="C73" s="254" t="str">
        <f ca="1">' '!A642</f>
        <v>Carnet de commandes (liste des débiteurs et des créditeurs)</v>
      </c>
      <c r="D73" s="259">
        <v>3</v>
      </c>
      <c r="O73" s="252"/>
      <c r="R73" s="252"/>
    </row>
    <row r="74" spans="2:18" x14ac:dyDescent="0.3">
      <c r="B74" s="253"/>
      <c r="C74" s="254" t="str">
        <f ca="1">' '!A643</f>
        <v>Analyses détaillées et concepts</v>
      </c>
      <c r="D74" s="259">
        <v>3</v>
      </c>
      <c r="O74" s="252"/>
      <c r="R74" s="252"/>
    </row>
    <row r="75" spans="2:18" x14ac:dyDescent="0.3">
      <c r="B75" s="253"/>
      <c r="C75" s="254" t="str">
        <f ca="1">' '!A644</f>
        <v>Planification de la mise en œuvre (mesures, responsabilités, échéances, budgets)</v>
      </c>
      <c r="D75" s="259">
        <v>3</v>
      </c>
      <c r="O75" s="252"/>
      <c r="R75" s="252"/>
    </row>
    <row r="76" spans="2:18" x14ac:dyDescent="0.3">
      <c r="B76" s="253"/>
      <c r="C76" s="254" t="str">
        <f ca="1">' '!A645</f>
        <v>Portrait d’entreprise / prospectus (éventuellement des projets)</v>
      </c>
      <c r="D76" s="259">
        <v>3</v>
      </c>
      <c r="O76" s="252"/>
      <c r="R76" s="252"/>
    </row>
    <row r="77" spans="2:18" x14ac:dyDescent="0.3">
      <c r="B77" s="253"/>
      <c r="C77" s="254" t="str">
        <f ca="1">' '!A646</f>
        <v xml:space="preserve">Revue de presse </v>
      </c>
      <c r="D77" s="259">
        <v>3</v>
      </c>
      <c r="O77" s="252"/>
      <c r="R77" s="252"/>
    </row>
    <row r="78" spans="2:18" x14ac:dyDescent="0.3">
      <c r="B78" s="253"/>
      <c r="C78" s="254" t="str">
        <f ca="1">' '!A647</f>
        <v xml:space="preserve">Extraits du casier judiciaire / registre des poursuites / registre du commerce </v>
      </c>
      <c r="D78" s="259">
        <v>3</v>
      </c>
      <c r="O78" s="252"/>
      <c r="R78" s="252"/>
    </row>
    <row r="79" spans="2:18" x14ac:dyDescent="0.3">
      <c r="B79" s="253"/>
      <c r="C79" s="254" t="str">
        <f ca="1">' '!A648</f>
        <v>CV (Curriculum Vitae) des personnes concernées</v>
      </c>
      <c r="D79" s="259">
        <v>3</v>
      </c>
      <c r="O79" s="252"/>
      <c r="R79" s="252"/>
    </row>
    <row r="80" spans="2:18" x14ac:dyDescent="0.3">
      <c r="B80" s="253"/>
      <c r="C80" s="254" t="str">
        <f ca="1">' '!A649</f>
        <v>Plans (produits, locaux, production, emplacements, etc.)</v>
      </c>
      <c r="D80" s="259">
        <v>3</v>
      </c>
      <c r="O80" s="252"/>
      <c r="R80" s="252"/>
    </row>
    <row r="81" spans="2:18" x14ac:dyDescent="0.3">
      <c r="B81" s="253"/>
      <c r="C81" s="254" t="str">
        <f ca="1">' '!A650</f>
        <v>Contrats importants (coopérations, participations, etc.)</v>
      </c>
      <c r="D81" s="259">
        <v>3</v>
      </c>
      <c r="O81" s="252"/>
      <c r="R81" s="252"/>
    </row>
    <row r="82" spans="2:18" x14ac:dyDescent="0.3">
      <c r="B82" s="260"/>
      <c r="C82" s="261" t="str">
        <f ca="1">' '!A651</f>
        <v xml:space="preserve">Documents de financement (relevés de dépôt, estimations, garanties, contrats de prêt, etc.) </v>
      </c>
      <c r="D82" s="262">
        <v>3</v>
      </c>
      <c r="O82" s="252"/>
      <c r="R82" s="252"/>
    </row>
    <row r="83" spans="2:18" x14ac:dyDescent="0.3">
      <c r="B83" s="223" t="s">
        <v>2193</v>
      </c>
      <c r="C83" s="224"/>
    </row>
  </sheetData>
  <sheetProtection sheet="1" objects="1" scenarios="1" formatCells="0" formatColumns="0" formatRows="0" insertHyperlinks="0" selectLockedCells="1" sort="0" autoFilter="0"/>
  <conditionalFormatting sqref="B10:D12 B14:D22 B24:D30 B32:D37 B39:D43 B45:D52 B54:D55 B57:D58 B60:D64 B66:D69 B71:D82">
    <cfRule type="expression" dxfId="199" priority="20">
      <formula>MOD(ROW(A1048573),2)=0</formula>
    </cfRule>
    <cfRule type="expression" dxfId="198" priority="21">
      <formula>MOD(ROW(A1048574),2)=0</formula>
    </cfRule>
  </conditionalFormatting>
  <dataValidations count="1">
    <dataValidation type="list" allowBlank="1" showInputMessage="1" showErrorMessage="1" sqref="D9:D82 D4" xr:uid="{00000000-0002-0000-0200-000000000000}">
      <formula1>"1,2,3"</formula1>
    </dataValidation>
  </dataValidations>
  <printOptions horizontalCentered="1"/>
  <pageMargins left="0.23622047244094491" right="0.23622047244094491" top="0.19685039370078741" bottom="0.19685039370078741" header="0.19685039370078741" footer="0.19685039370078741"/>
  <pageSetup paperSize="8" orientation="portrait" r:id="rId1"/>
  <headerFooter>
    <oddFooter>&amp;L&amp;8&amp;K00-048(c) S.Imboden&amp;R&amp;8&amp;K00-048Seite &amp;P von &amp;N</oddFooter>
  </headerFooter>
  <ignoredErrors>
    <ignoredError sqref="B13"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195587" r:id="rId4" name="Drop Down 3">
              <controlPr defaultSize="0" print="0" autoLine="0" autoPict="0">
                <anchor moveWithCells="1">
                  <from>
                    <xdr:col>2</xdr:col>
                    <xdr:colOff>5181600</xdr:colOff>
                    <xdr:row>2</xdr:row>
                    <xdr:rowOff>45720</xdr:rowOff>
                  </from>
                  <to>
                    <xdr:col>3</xdr:col>
                    <xdr:colOff>304800</xdr:colOff>
                    <xdr:row>2</xdr:row>
                    <xdr:rowOff>220980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iconSet" priority="1" id="{37B2107D-EE19-4345-947F-165C37253B0F}">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D4</xm:sqref>
        </x14:conditionalFormatting>
        <x14:conditionalFormatting xmlns:xm="http://schemas.microsoft.com/office/excel/2006/main">
          <x14:cfRule type="iconSet" priority="2" id="{9CCAC8BA-6743-4261-BADB-A6672ADF5237}">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D9:D82</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43">
    <tabColor theme="6" tint="-0.249977111117893"/>
    <pageSetUpPr fitToPage="1"/>
  </sheetPr>
  <dimension ref="A1:N52"/>
  <sheetViews>
    <sheetView showGridLines="0" zoomScaleNormal="100" workbookViewId="0">
      <pane ySplit="1" topLeftCell="A2" activePane="bottomLeft" state="frozen"/>
      <selection activeCell="N25" sqref="N25"/>
      <selection pane="bottomLeft" activeCell="D3" sqref="D3"/>
    </sheetView>
  </sheetViews>
  <sheetFormatPr baseColWidth="10" defaultColWidth="11.44140625" defaultRowHeight="14.4" x14ac:dyDescent="0.3"/>
  <cols>
    <col min="1" max="1" width="7" style="218" customWidth="1"/>
    <col min="2" max="2" width="3" style="215" customWidth="1"/>
    <col min="3" max="4" width="40.6640625" style="215" customWidth="1"/>
    <col min="5" max="6" width="20.6640625" style="215" customWidth="1"/>
    <col min="7" max="8" width="40.6640625" style="215" customWidth="1"/>
    <col min="9" max="9" width="4.109375" style="215" customWidth="1"/>
    <col min="10" max="19" width="3" style="215" customWidth="1"/>
    <col min="20" max="16384" width="11.44140625" style="215"/>
  </cols>
  <sheetData>
    <row r="1" spans="1:14" ht="45" customHeight="1" x14ac:dyDescent="0.3">
      <c r="A1" s="216"/>
      <c r="B1" s="214" t="str">
        <f ca="1">' '!A325</f>
        <v>T H E   B U S I N E S S   M O D E L   C A N V A S</v>
      </c>
      <c r="C1" s="214"/>
      <c r="D1" s="214"/>
      <c r="E1" s="214"/>
      <c r="F1" s="214"/>
      <c r="G1" s="214"/>
      <c r="H1" s="263"/>
      <c r="I1" s="217"/>
      <c r="J1" s="217"/>
      <c r="K1" s="217"/>
      <c r="L1" s="217"/>
      <c r="M1" s="217"/>
      <c r="N1" s="217"/>
    </row>
    <row r="2" spans="1:14" ht="25.5" customHeight="1" x14ac:dyDescent="0.3">
      <c r="B2" s="264"/>
      <c r="C2" s="217"/>
      <c r="D2" s="217"/>
      <c r="E2" s="217"/>
      <c r="F2" s="217"/>
      <c r="G2" s="217"/>
      <c r="H2" s="217"/>
      <c r="I2" s="265"/>
    </row>
    <row r="3" spans="1:14" s="218" customFormat="1" x14ac:dyDescent="0.3">
      <c r="A3" s="266"/>
      <c r="C3" s="267" t="str">
        <f ca="1">' '!A326</f>
        <v>Conçu pour:</v>
      </c>
      <c r="D3" s="268"/>
      <c r="E3" s="267" t="str">
        <f ca="1">' '!A327</f>
        <v>Conçu par:</v>
      </c>
      <c r="F3" s="268"/>
      <c r="G3" s="267" t="str">
        <f ca="1">' '!A328</f>
        <v>Mis à jour le :</v>
      </c>
      <c r="H3" s="269">
        <f ca="1">TODAY()</f>
        <v>46049</v>
      </c>
    </row>
    <row r="6" spans="1:14" ht="21" x14ac:dyDescent="0.4">
      <c r="C6" s="270" t="s">
        <v>403</v>
      </c>
      <c r="D6" s="270" t="s">
        <v>404</v>
      </c>
      <c r="E6" s="1165" t="s">
        <v>405</v>
      </c>
      <c r="F6" s="1166"/>
      <c r="G6" s="270" t="s">
        <v>406</v>
      </c>
      <c r="H6" s="270" t="s">
        <v>407</v>
      </c>
    </row>
    <row r="7" spans="1:14" x14ac:dyDescent="0.3">
      <c r="C7" s="271"/>
      <c r="D7" s="272"/>
      <c r="E7" s="1160"/>
      <c r="F7" s="1161"/>
      <c r="G7" s="272"/>
      <c r="H7" s="273"/>
    </row>
    <row r="8" spans="1:14" x14ac:dyDescent="0.3">
      <c r="C8" s="274"/>
      <c r="D8" s="275"/>
      <c r="E8" s="1157"/>
      <c r="F8" s="1167"/>
      <c r="G8" s="275"/>
      <c r="H8" s="276"/>
    </row>
    <row r="9" spans="1:14" x14ac:dyDescent="0.3">
      <c r="C9" s="274"/>
      <c r="D9" s="275"/>
      <c r="E9" s="1157"/>
      <c r="F9" s="1167"/>
      <c r="G9" s="275"/>
      <c r="H9" s="276"/>
    </row>
    <row r="10" spans="1:14" x14ac:dyDescent="0.3">
      <c r="C10" s="277"/>
      <c r="D10" s="275"/>
      <c r="E10" s="1157"/>
      <c r="F10" s="1167"/>
      <c r="G10" s="275"/>
      <c r="H10" s="278"/>
    </row>
    <row r="11" spans="1:14" x14ac:dyDescent="0.3">
      <c r="C11" s="279"/>
      <c r="D11" s="280"/>
      <c r="E11" s="1150"/>
      <c r="F11" s="1149"/>
      <c r="G11" s="275"/>
      <c r="H11" s="278"/>
    </row>
    <row r="12" spans="1:14" x14ac:dyDescent="0.3">
      <c r="C12" s="279"/>
      <c r="D12" s="280"/>
      <c r="E12" s="1150"/>
      <c r="F12" s="1149"/>
      <c r="G12" s="280"/>
      <c r="H12" s="278"/>
    </row>
    <row r="13" spans="1:14" x14ac:dyDescent="0.3">
      <c r="C13" s="279"/>
      <c r="D13" s="280"/>
      <c r="E13" s="1150"/>
      <c r="F13" s="1149"/>
      <c r="G13" s="280"/>
      <c r="H13" s="278"/>
    </row>
    <row r="14" spans="1:14" x14ac:dyDescent="0.3">
      <c r="C14" s="279"/>
      <c r="D14" s="280"/>
      <c r="E14" s="1150"/>
      <c r="F14" s="1149"/>
      <c r="G14" s="280"/>
      <c r="H14" s="278"/>
    </row>
    <row r="15" spans="1:14" x14ac:dyDescent="0.3">
      <c r="C15" s="279"/>
      <c r="D15" s="280"/>
      <c r="E15" s="1150"/>
      <c r="F15" s="1149"/>
      <c r="G15" s="280"/>
      <c r="H15" s="278"/>
    </row>
    <row r="16" spans="1:14" x14ac:dyDescent="0.3">
      <c r="C16" s="279"/>
      <c r="D16" s="280"/>
      <c r="E16" s="281"/>
      <c r="F16" s="282"/>
      <c r="G16" s="280"/>
      <c r="H16" s="278"/>
    </row>
    <row r="17" spans="3:14" x14ac:dyDescent="0.3">
      <c r="C17" s="279"/>
      <c r="D17" s="280"/>
      <c r="E17" s="281"/>
      <c r="F17" s="282"/>
      <c r="G17" s="280"/>
      <c r="H17" s="278"/>
      <c r="N17" s="218"/>
    </row>
    <row r="18" spans="3:14" x14ac:dyDescent="0.3">
      <c r="C18" s="279"/>
      <c r="D18" s="280"/>
      <c r="E18" s="281"/>
      <c r="F18" s="282"/>
      <c r="G18" s="280"/>
      <c r="H18" s="278"/>
    </row>
    <row r="19" spans="3:14" x14ac:dyDescent="0.3">
      <c r="C19" s="279"/>
      <c r="D19" s="280"/>
      <c r="E19" s="1150"/>
      <c r="F19" s="1149"/>
      <c r="G19" s="280"/>
      <c r="H19" s="278"/>
    </row>
    <row r="20" spans="3:14" x14ac:dyDescent="0.3">
      <c r="C20" s="279"/>
      <c r="D20" s="280"/>
      <c r="E20" s="1150"/>
      <c r="F20" s="1149"/>
      <c r="G20" s="280"/>
      <c r="H20" s="278"/>
    </row>
    <row r="21" spans="3:14" x14ac:dyDescent="0.3">
      <c r="C21" s="279"/>
      <c r="D21" s="280"/>
      <c r="E21" s="1150"/>
      <c r="F21" s="1149"/>
      <c r="G21" s="280"/>
      <c r="H21" s="278"/>
    </row>
    <row r="22" spans="3:14" x14ac:dyDescent="0.3">
      <c r="C22" s="279"/>
      <c r="D22" s="272"/>
      <c r="E22" s="1150"/>
      <c r="F22" s="1149"/>
      <c r="G22" s="280"/>
      <c r="H22" s="278"/>
    </row>
    <row r="23" spans="3:14" ht="21" x14ac:dyDescent="0.4">
      <c r="C23" s="279"/>
      <c r="D23" s="283" t="s">
        <v>408</v>
      </c>
      <c r="E23" s="1150"/>
      <c r="F23" s="1149"/>
      <c r="G23" s="284" t="s">
        <v>409</v>
      </c>
      <c r="H23" s="278"/>
    </row>
    <row r="24" spans="3:14" x14ac:dyDescent="0.3">
      <c r="C24" s="285"/>
      <c r="D24" s="272"/>
      <c r="E24" s="1150"/>
      <c r="F24" s="1149"/>
      <c r="G24" s="272"/>
      <c r="H24" s="278"/>
    </row>
    <row r="25" spans="3:14" ht="15" customHeight="1" x14ac:dyDescent="0.3">
      <c r="C25" s="285"/>
      <c r="D25" s="286"/>
      <c r="E25" s="1150"/>
      <c r="F25" s="1149"/>
      <c r="G25" s="286"/>
      <c r="H25" s="278"/>
    </row>
    <row r="26" spans="3:14" x14ac:dyDescent="0.3">
      <c r="C26" s="285"/>
      <c r="D26" s="286"/>
      <c r="E26" s="1150"/>
      <c r="F26" s="1149"/>
      <c r="G26" s="286"/>
      <c r="H26" s="278"/>
    </row>
    <row r="27" spans="3:14" x14ac:dyDescent="0.3">
      <c r="C27" s="285"/>
      <c r="D27" s="286"/>
      <c r="E27" s="1150"/>
      <c r="F27" s="1149"/>
      <c r="G27" s="286"/>
      <c r="H27" s="278"/>
    </row>
    <row r="28" spans="3:14" x14ac:dyDescent="0.3">
      <c r="C28" s="285"/>
      <c r="D28" s="280"/>
      <c r="E28" s="1150"/>
      <c r="F28" s="1149"/>
      <c r="G28" s="280"/>
      <c r="H28" s="278"/>
    </row>
    <row r="29" spans="3:14" x14ac:dyDescent="0.3">
      <c r="C29" s="285"/>
      <c r="D29" s="280"/>
      <c r="E29" s="1150"/>
      <c r="F29" s="1149"/>
      <c r="G29" s="280"/>
      <c r="H29" s="278"/>
    </row>
    <row r="30" spans="3:14" x14ac:dyDescent="0.3">
      <c r="C30" s="285"/>
      <c r="D30" s="280"/>
      <c r="E30" s="1150"/>
      <c r="F30" s="1149"/>
      <c r="G30" s="280"/>
      <c r="H30" s="278"/>
    </row>
    <row r="31" spans="3:14" x14ac:dyDescent="0.3">
      <c r="C31" s="285"/>
      <c r="D31" s="280"/>
      <c r="E31" s="1150"/>
      <c r="F31" s="1149"/>
      <c r="G31" s="280"/>
      <c r="H31" s="278"/>
    </row>
    <row r="32" spans="3:14" x14ac:dyDescent="0.3">
      <c r="C32" s="285"/>
      <c r="D32" s="280"/>
      <c r="E32" s="281"/>
      <c r="F32" s="282"/>
      <c r="G32" s="280"/>
      <c r="H32" s="278"/>
    </row>
    <row r="33" spans="3:8" x14ac:dyDescent="0.3">
      <c r="C33" s="285"/>
      <c r="D33" s="280"/>
      <c r="E33" s="1150"/>
      <c r="F33" s="1149"/>
      <c r="G33" s="280"/>
      <c r="H33" s="278"/>
    </row>
    <row r="34" spans="3:8" x14ac:dyDescent="0.3">
      <c r="C34" s="285"/>
      <c r="D34" s="280"/>
      <c r="E34" s="281"/>
      <c r="F34" s="282"/>
      <c r="G34" s="280"/>
      <c r="H34" s="278"/>
    </row>
    <row r="35" spans="3:8" x14ac:dyDescent="0.3">
      <c r="C35" s="285"/>
      <c r="D35" s="280"/>
      <c r="E35" s="281"/>
      <c r="F35" s="282"/>
      <c r="G35" s="280"/>
      <c r="H35" s="278"/>
    </row>
    <row r="36" spans="3:8" x14ac:dyDescent="0.3">
      <c r="C36" s="285"/>
      <c r="D36" s="280"/>
      <c r="E36" s="1150"/>
      <c r="F36" s="1149"/>
      <c r="G36" s="280"/>
      <c r="H36" s="278"/>
    </row>
    <row r="37" spans="3:8" x14ac:dyDescent="0.3">
      <c r="C37" s="285"/>
      <c r="D37" s="280"/>
      <c r="E37" s="1150"/>
      <c r="F37" s="1149"/>
      <c r="G37" s="280"/>
      <c r="H37" s="273"/>
    </row>
    <row r="38" spans="3:8" x14ac:dyDescent="0.3">
      <c r="C38" s="285"/>
      <c r="D38" s="280"/>
      <c r="E38" s="1160"/>
      <c r="F38" s="1161"/>
      <c r="G38" s="280"/>
      <c r="H38" s="273"/>
    </row>
    <row r="39" spans="3:8" ht="21" x14ac:dyDescent="0.4">
      <c r="C39" s="1162" t="s">
        <v>410</v>
      </c>
      <c r="D39" s="1163"/>
      <c r="E39" s="1164"/>
      <c r="F39" s="1162" t="s">
        <v>411</v>
      </c>
      <c r="G39" s="1163"/>
      <c r="H39" s="1164"/>
    </row>
    <row r="40" spans="3:8" x14ac:dyDescent="0.3">
      <c r="C40" s="1147"/>
      <c r="D40" s="1148"/>
      <c r="E40" s="1149"/>
      <c r="F40" s="1150"/>
      <c r="G40" s="1148"/>
      <c r="H40" s="1151"/>
    </row>
    <row r="41" spans="3:8" x14ac:dyDescent="0.3">
      <c r="C41" s="1157"/>
      <c r="D41" s="1158"/>
      <c r="E41" s="1159"/>
      <c r="F41" s="1157"/>
      <c r="G41" s="1158"/>
      <c r="H41" s="1159"/>
    </row>
    <row r="42" spans="3:8" x14ac:dyDescent="0.3">
      <c r="C42" s="1147"/>
      <c r="D42" s="1148"/>
      <c r="E42" s="1149"/>
      <c r="F42" s="1150"/>
      <c r="G42" s="1148"/>
      <c r="H42" s="1151"/>
    </row>
    <row r="43" spans="3:8" x14ac:dyDescent="0.3">
      <c r="C43" s="1147"/>
      <c r="D43" s="1148"/>
      <c r="E43" s="1149"/>
      <c r="F43" s="1150"/>
      <c r="G43" s="1148"/>
      <c r="H43" s="1151"/>
    </row>
    <row r="44" spans="3:8" x14ac:dyDescent="0.3">
      <c r="C44" s="1147"/>
      <c r="D44" s="1148"/>
      <c r="E44" s="1149"/>
      <c r="F44" s="1150"/>
      <c r="G44" s="1148"/>
      <c r="H44" s="1151"/>
    </row>
    <row r="45" spans="3:8" x14ac:dyDescent="0.3">
      <c r="C45" s="1147"/>
      <c r="D45" s="1148"/>
      <c r="E45" s="1149"/>
      <c r="F45" s="1150"/>
      <c r="G45" s="1148"/>
      <c r="H45" s="1151"/>
    </row>
    <row r="46" spans="3:8" x14ac:dyDescent="0.3">
      <c r="C46" s="1147"/>
      <c r="D46" s="1148"/>
      <c r="E46" s="1149"/>
      <c r="F46" s="1150"/>
      <c r="G46" s="1148"/>
      <c r="H46" s="1151"/>
    </row>
    <row r="47" spans="3:8" x14ac:dyDescent="0.3">
      <c r="C47" s="1147"/>
      <c r="D47" s="1148"/>
      <c r="E47" s="1149"/>
      <c r="F47" s="1150"/>
      <c r="G47" s="1148"/>
      <c r="H47" s="1151"/>
    </row>
    <row r="48" spans="3:8" x14ac:dyDescent="0.3">
      <c r="C48" s="1147"/>
      <c r="D48" s="1148"/>
      <c r="E48" s="1149"/>
      <c r="F48" s="1150"/>
      <c r="G48" s="1148"/>
      <c r="H48" s="1151"/>
    </row>
    <row r="49" spans="3:8" x14ac:dyDescent="0.3">
      <c r="C49" s="1147"/>
      <c r="D49" s="1148"/>
      <c r="E49" s="1149"/>
      <c r="F49" s="1150"/>
      <c r="G49" s="1148"/>
      <c r="H49" s="1151"/>
    </row>
    <row r="50" spans="3:8" x14ac:dyDescent="0.3">
      <c r="C50" s="1147"/>
      <c r="D50" s="1148"/>
      <c r="E50" s="1149"/>
      <c r="F50" s="1150"/>
      <c r="G50" s="1148"/>
      <c r="H50" s="1151"/>
    </row>
    <row r="51" spans="3:8" x14ac:dyDescent="0.3">
      <c r="C51" s="1152"/>
      <c r="D51" s="1153"/>
      <c r="E51" s="1154"/>
      <c r="F51" s="1155"/>
      <c r="G51" s="1153"/>
      <c r="H51" s="1156"/>
    </row>
    <row r="52" spans="3:8" x14ac:dyDescent="0.3">
      <c r="C52" s="223" t="s">
        <v>2193</v>
      </c>
      <c r="D52" s="224"/>
    </row>
  </sheetData>
  <sheetProtection sheet="1" objects="1" scenarios="1" formatCells="0" formatColumns="0" formatRows="0" insertHyperlinks="0" selectLockedCells="1" sort="0" autoFilter="0"/>
  <mergeCells count="53">
    <mergeCell ref="E11:F11"/>
    <mergeCell ref="E6:F6"/>
    <mergeCell ref="E7:F7"/>
    <mergeCell ref="E8:F8"/>
    <mergeCell ref="E9:F9"/>
    <mergeCell ref="E10:F10"/>
    <mergeCell ref="E26:F26"/>
    <mergeCell ref="E12:F12"/>
    <mergeCell ref="E13:F13"/>
    <mergeCell ref="E14:F14"/>
    <mergeCell ref="E15:F15"/>
    <mergeCell ref="E19:F19"/>
    <mergeCell ref="E20:F20"/>
    <mergeCell ref="E21:F21"/>
    <mergeCell ref="E22:F22"/>
    <mergeCell ref="E23:F23"/>
    <mergeCell ref="E24:F24"/>
    <mergeCell ref="E25:F25"/>
    <mergeCell ref="C40:E40"/>
    <mergeCell ref="F40:H40"/>
    <mergeCell ref="E27:F27"/>
    <mergeCell ref="E28:F28"/>
    <mergeCell ref="E29:F29"/>
    <mergeCell ref="E30:F30"/>
    <mergeCell ref="E31:F31"/>
    <mergeCell ref="E33:F33"/>
    <mergeCell ref="E36:F36"/>
    <mergeCell ref="E37:F37"/>
    <mergeCell ref="E38:F38"/>
    <mergeCell ref="C39:E39"/>
    <mergeCell ref="F39:H39"/>
    <mergeCell ref="C41:E41"/>
    <mergeCell ref="F41:H41"/>
    <mergeCell ref="C42:E42"/>
    <mergeCell ref="F42:H42"/>
    <mergeCell ref="C43:E43"/>
    <mergeCell ref="F43:H43"/>
    <mergeCell ref="C44:E44"/>
    <mergeCell ref="F44:H44"/>
    <mergeCell ref="C45:E45"/>
    <mergeCell ref="F45:H45"/>
    <mergeCell ref="C46:E46"/>
    <mergeCell ref="F46:H46"/>
    <mergeCell ref="C50:E50"/>
    <mergeCell ref="F50:H50"/>
    <mergeCell ref="C51:E51"/>
    <mergeCell ref="F51:H51"/>
    <mergeCell ref="C47:E47"/>
    <mergeCell ref="F47:H47"/>
    <mergeCell ref="C48:E48"/>
    <mergeCell ref="F48:H48"/>
    <mergeCell ref="C49:E49"/>
    <mergeCell ref="F49:H49"/>
  </mergeCells>
  <printOptions horizontalCentered="1" verticalCentered="1"/>
  <pageMargins left="0.23622047244094491" right="0.23622047244094491" top="0.19685039370078741" bottom="0.19685039370078741" header="0.19685039370078741" footer="0.19685039370078741"/>
  <pageSetup paperSize="8" scale="95" orientation="landscape" r:id="rId1"/>
  <headerFooter>
    <oddFooter>&amp;L&amp;8&amp;K00-048(c) S.Imboden&amp;R&amp;8&amp;K00-048Seite &amp;P von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tint="-0.249977111117893"/>
  </sheetPr>
  <dimension ref="A1:AB165"/>
  <sheetViews>
    <sheetView showGridLines="0" zoomScaleNormal="100" workbookViewId="0">
      <pane ySplit="7" topLeftCell="A8" activePane="bottomLeft" state="frozen"/>
      <selection activeCell="N25" sqref="N25"/>
      <selection pane="bottomLeft" activeCell="A8" sqref="A8"/>
    </sheetView>
  </sheetViews>
  <sheetFormatPr baseColWidth="10" defaultColWidth="12.5546875" defaultRowHeight="14.4" x14ac:dyDescent="0.3"/>
  <cols>
    <col min="1" max="1" width="7" style="293" customWidth="1"/>
    <col min="2" max="2" width="3.33203125" style="293" customWidth="1"/>
    <col min="3" max="3" width="0.5546875" style="218" customWidth="1"/>
    <col min="4" max="4" width="15.33203125" style="293" customWidth="1"/>
    <col min="5" max="5" width="36.6640625" style="293" customWidth="1"/>
    <col min="6" max="6" width="0.5546875" style="218" customWidth="1"/>
    <col min="7" max="7" width="1.6640625" style="293" customWidth="1"/>
    <col min="8" max="8" width="5" style="293" customWidth="1"/>
    <col min="9" max="9" width="1.6640625" style="293" customWidth="1"/>
    <col min="10" max="10" width="5" style="293" customWidth="1"/>
    <col min="11" max="11" width="1.6640625" style="293" customWidth="1"/>
    <col min="12" max="12" width="5" style="293" customWidth="1"/>
    <col min="13" max="13" width="1.6640625" style="293" customWidth="1"/>
    <col min="14" max="14" width="5" style="293" customWidth="1"/>
    <col min="15" max="15" width="1.6640625" style="293" customWidth="1"/>
    <col min="16" max="16" width="5" style="293" customWidth="1"/>
    <col min="17" max="17" width="3.88671875" style="293" customWidth="1"/>
    <col min="18" max="18" width="0.109375" style="293" customWidth="1"/>
    <col min="19" max="19" width="5.44140625" style="218" customWidth="1"/>
    <col min="20" max="20" width="0.5546875" style="218" customWidth="1"/>
    <col min="21" max="21" width="39" style="218" customWidth="1"/>
    <col min="22" max="22" width="4.5546875" style="266" customWidth="1"/>
    <col min="23" max="23" width="6.44140625" style="327" customWidth="1"/>
    <col min="24" max="24" width="3" style="327" customWidth="1"/>
    <col min="25" max="25" width="5" style="266" customWidth="1"/>
    <col min="26" max="26" width="3" style="218" customWidth="1"/>
    <col min="27" max="27" width="12.5546875" style="304"/>
    <col min="28" max="16384" width="12.5546875" style="293"/>
  </cols>
  <sheetData>
    <row r="1" spans="1:28" s="215" customFormat="1" ht="45" customHeight="1" x14ac:dyDescent="0.3">
      <c r="B1" s="214" t="str">
        <f ca="1">' '!A388</f>
        <v>C A N V A S :   F O R C E S   &amp;   F A I B L E S S E S</v>
      </c>
      <c r="C1" s="216"/>
      <c r="D1" s="216"/>
      <c r="E1" s="216"/>
      <c r="F1" s="216"/>
      <c r="G1" s="216"/>
      <c r="H1" s="216"/>
      <c r="I1" s="216"/>
      <c r="J1" s="216"/>
      <c r="K1" s="216"/>
      <c r="L1" s="216"/>
      <c r="M1" s="216"/>
      <c r="N1" s="216"/>
      <c r="O1" s="216"/>
      <c r="P1" s="216"/>
      <c r="Q1" s="216"/>
      <c r="R1" s="213"/>
      <c r="S1" s="216"/>
      <c r="T1" s="216"/>
      <c r="U1" s="263"/>
      <c r="V1" s="287"/>
      <c r="W1" s="288"/>
      <c r="X1" s="288"/>
      <c r="Y1" s="265"/>
      <c r="AA1" s="289"/>
    </row>
    <row r="2" spans="1:28" s="215" customFormat="1" ht="21" customHeight="1" x14ac:dyDescent="0.3">
      <c r="B2" s="264"/>
      <c r="C2" s="290"/>
      <c r="D2" s="213"/>
      <c r="E2" s="213"/>
      <c r="G2" s="290"/>
      <c r="H2" s="290"/>
      <c r="I2" s="290"/>
      <c r="J2" s="290"/>
      <c r="K2" s="290"/>
      <c r="L2" s="290"/>
      <c r="M2" s="290"/>
      <c r="N2" s="290"/>
      <c r="O2" s="290"/>
      <c r="P2" s="290"/>
      <c r="Q2" s="290"/>
      <c r="R2" s="291"/>
      <c r="V2" s="292"/>
      <c r="W2" s="288"/>
      <c r="X2" s="288"/>
      <c r="Y2" s="265"/>
      <c r="AA2" s="289"/>
    </row>
    <row r="3" spans="1:28" ht="17.25" customHeight="1" x14ac:dyDescent="0.3">
      <c r="B3" s="294"/>
      <c r="C3" s="295"/>
      <c r="D3" s="296"/>
      <c r="E3" s="297">
        <f>(P10+P15+P24+P29+P33+P41+P46+P50+P55)</f>
        <v>195</v>
      </c>
      <c r="G3" s="1169"/>
      <c r="H3" s="1170" t="str">
        <f ca="1">' '!A393</f>
        <v xml:space="preserve">ne correspond pas du tout </v>
      </c>
      <c r="I3" s="298"/>
      <c r="J3" s="1170" t="str">
        <f ca="1">' '!A392</f>
        <v>correspond peu</v>
      </c>
      <c r="K3" s="298"/>
      <c r="L3" s="1170" t="str">
        <f ca="1">' '!A391</f>
        <v xml:space="preserve">correspond partiellement </v>
      </c>
      <c r="M3" s="298"/>
      <c r="N3" s="1170" t="str">
        <f ca="1">' '!A390</f>
        <v xml:space="preserve">correspond plutôt </v>
      </c>
      <c r="O3" s="298"/>
      <c r="P3" s="1170" t="str">
        <f ca="1">' '!A389</f>
        <v xml:space="preserve">correspond tout à fait </v>
      </c>
      <c r="Q3" s="298"/>
      <c r="R3" s="298"/>
      <c r="S3" s="1171" t="str">
        <f ca="1">' '!A433</f>
        <v>Impact (1 - 10)</v>
      </c>
      <c r="T3" s="299"/>
      <c r="U3" s="300"/>
      <c r="V3" s="301"/>
      <c r="W3" s="302"/>
      <c r="X3" s="302"/>
      <c r="Y3" s="1172"/>
      <c r="Z3" s="303"/>
    </row>
    <row r="4" spans="1:28" ht="17.25" customHeight="1" x14ac:dyDescent="0.3">
      <c r="B4" s="294"/>
      <c r="C4" s="295"/>
      <c r="D4" s="305"/>
      <c r="E4" s="297">
        <f>(N10+N15+N24+N29+N33+N41+N50+N55)</f>
        <v>80</v>
      </c>
      <c r="G4" s="1169"/>
      <c r="H4" s="1170"/>
      <c r="I4" s="298"/>
      <c r="J4" s="1170"/>
      <c r="K4" s="298"/>
      <c r="L4" s="1170"/>
      <c r="M4" s="298"/>
      <c r="N4" s="1170"/>
      <c r="O4" s="298"/>
      <c r="P4" s="1170"/>
      <c r="Q4" s="298"/>
      <c r="R4" s="298"/>
      <c r="S4" s="1171"/>
      <c r="T4" s="299"/>
      <c r="U4" s="300"/>
      <c r="V4" s="306"/>
      <c r="W4" s="302"/>
      <c r="X4" s="302"/>
      <c r="Y4" s="1172"/>
      <c r="Z4" s="307"/>
    </row>
    <row r="5" spans="1:28" ht="17.25" customHeight="1" x14ac:dyDescent="0.3">
      <c r="B5" s="294"/>
      <c r="C5" s="295"/>
      <c r="D5" s="305"/>
      <c r="E5" s="308"/>
      <c r="G5" s="1169"/>
      <c r="H5" s="1170"/>
      <c r="I5" s="298"/>
      <c r="J5" s="1170"/>
      <c r="K5" s="298"/>
      <c r="L5" s="1170"/>
      <c r="M5" s="298"/>
      <c r="N5" s="1170"/>
      <c r="O5" s="298"/>
      <c r="P5" s="1170"/>
      <c r="Q5" s="298"/>
      <c r="R5" s="298"/>
      <c r="S5" s="1171"/>
      <c r="T5" s="299"/>
      <c r="U5" s="300"/>
      <c r="V5" s="306"/>
      <c r="W5" s="302"/>
      <c r="X5" s="302"/>
      <c r="Y5" s="1172"/>
      <c r="Z5" s="309"/>
    </row>
    <row r="6" spans="1:28" ht="24.75" customHeight="1" x14ac:dyDescent="0.3">
      <c r="B6" s="294"/>
      <c r="C6" s="296"/>
      <c r="D6" s="310"/>
      <c r="E6" s="311"/>
      <c r="G6" s="1169"/>
      <c r="H6" s="1170"/>
      <c r="I6" s="298"/>
      <c r="J6" s="1170"/>
      <c r="K6" s="298"/>
      <c r="L6" s="1170"/>
      <c r="M6" s="298"/>
      <c r="N6" s="1170"/>
      <c r="O6" s="298"/>
      <c r="P6" s="1170"/>
      <c r="Q6" s="298"/>
      <c r="R6" s="298"/>
      <c r="S6" s="1171"/>
      <c r="T6" s="299"/>
      <c r="U6" s="312" t="str">
        <f ca="1">CONCATENATE(' '!A437,"  ",E4," / ",E3)</f>
        <v>Total points :  80 / 195</v>
      </c>
      <c r="V6" s="313"/>
      <c r="W6" s="314"/>
      <c r="X6" s="314"/>
      <c r="Y6" s="314"/>
      <c r="Z6" s="314"/>
      <c r="AA6" s="315"/>
      <c r="AB6" s="316"/>
    </row>
    <row r="7" spans="1:28" s="218" customFormat="1" ht="13.5" customHeight="1" x14ac:dyDescent="0.4">
      <c r="D7" s="317"/>
      <c r="E7" s="317"/>
      <c r="G7" s="314"/>
      <c r="H7" s="318">
        <f>(COUNTIF(B118:B164,1)/39)</f>
        <v>5.128205128205128E-2</v>
      </c>
      <c r="I7" s="319"/>
      <c r="J7" s="318">
        <f>(COUNTIF(B118:B164,2)/39)</f>
        <v>0.20512820512820512</v>
      </c>
      <c r="K7" s="319"/>
      <c r="L7" s="318">
        <f>(COUNTIF(B118:B164,3)/39)</f>
        <v>0.23076923076923078</v>
      </c>
      <c r="M7" s="319"/>
      <c r="N7" s="318">
        <f>(COUNTIF(B118:B164,4)/39)</f>
        <v>0.15384615384615385</v>
      </c>
      <c r="O7" s="319"/>
      <c r="P7" s="318">
        <f>(COUNTIF(B118:B164,5)/39)</f>
        <v>7.6923076923076927E-2</v>
      </c>
      <c r="Q7" s="314"/>
      <c r="R7" s="320"/>
      <c r="S7" s="321"/>
      <c r="AA7" s="322"/>
    </row>
    <row r="8" spans="1:28" ht="0.9" customHeight="1" x14ac:dyDescent="0.4">
      <c r="A8" s="323"/>
      <c r="D8" s="324"/>
      <c r="E8" s="324"/>
      <c r="G8" s="325"/>
      <c r="H8" s="325"/>
      <c r="I8" s="326"/>
      <c r="J8" s="325"/>
      <c r="K8" s="326"/>
      <c r="L8" s="325"/>
      <c r="M8" s="326"/>
      <c r="N8" s="325"/>
      <c r="O8" s="326"/>
      <c r="P8" s="325"/>
    </row>
    <row r="9" spans="1:28" ht="5.25" customHeight="1" x14ac:dyDescent="0.4">
      <c r="A9" s="323"/>
      <c r="D9" s="324"/>
      <c r="E9" s="324"/>
      <c r="G9" s="325"/>
      <c r="H9" s="325"/>
      <c r="I9" s="326"/>
      <c r="J9" s="325"/>
      <c r="K9" s="326"/>
      <c r="L9" s="325"/>
      <c r="M9" s="326"/>
      <c r="N9" s="325"/>
      <c r="O9" s="326"/>
      <c r="P9" s="325"/>
    </row>
    <row r="10" spans="1:28" ht="15.75" customHeight="1" x14ac:dyDescent="0.3">
      <c r="B10" s="328">
        <v>1</v>
      </c>
      <c r="C10" s="329"/>
      <c r="D10" s="1173" t="s">
        <v>695</v>
      </c>
      <c r="E10" s="1173"/>
      <c r="G10" s="330">
        <f>SUM(B118:B121)</f>
        <v>13</v>
      </c>
      <c r="H10" s="1173"/>
      <c r="I10" s="1173"/>
      <c r="J10" s="331"/>
      <c r="K10" s="331"/>
      <c r="L10" s="1174"/>
      <c r="M10" s="1174"/>
      <c r="N10" s="332">
        <f>SUM(B118:B121)</f>
        <v>13</v>
      </c>
      <c r="O10" s="333" t="s">
        <v>723</v>
      </c>
      <c r="P10" s="332">
        <v>20</v>
      </c>
      <c r="Q10" s="334"/>
      <c r="R10" s="335"/>
      <c r="S10" s="336"/>
      <c r="T10" s="337"/>
      <c r="U10" s="338"/>
      <c r="V10" s="293"/>
      <c r="W10" s="293"/>
      <c r="X10" s="293"/>
      <c r="Y10" s="293"/>
      <c r="Z10" s="339"/>
      <c r="AA10" s="340"/>
    </row>
    <row r="11" spans="1:28" ht="31.5" customHeight="1" x14ac:dyDescent="0.3">
      <c r="B11" s="341">
        <v>1.1000000000000001</v>
      </c>
      <c r="C11" s="322"/>
      <c r="D11" s="1168" t="str">
        <f ca="1">' '!A394</f>
        <v>Nos propositions de valeur correspondent aux besoins de nos clients</v>
      </c>
      <c r="E11" s="1168"/>
      <c r="G11" s="335"/>
      <c r="H11" s="335"/>
      <c r="I11" s="335"/>
      <c r="J11" s="335"/>
      <c r="K11" s="335"/>
      <c r="L11" s="335"/>
      <c r="M11" s="335"/>
      <c r="N11" s="335"/>
      <c r="O11" s="335"/>
      <c r="P11" s="335"/>
      <c r="Q11" s="335"/>
      <c r="R11" s="335"/>
      <c r="S11" s="342">
        <v>9</v>
      </c>
      <c r="T11" s="343"/>
      <c r="U11" s="344"/>
      <c r="V11" s="293"/>
      <c r="W11" s="293"/>
      <c r="X11" s="293"/>
      <c r="Y11" s="293"/>
      <c r="Z11" s="343"/>
      <c r="AA11" s="293"/>
    </row>
    <row r="12" spans="1:28" ht="31.5" customHeight="1" x14ac:dyDescent="0.3">
      <c r="B12" s="341">
        <v>1.2</v>
      </c>
      <c r="C12" s="329"/>
      <c r="D12" s="1168" t="str">
        <f ca="1">' '!A395</f>
        <v>Nos propositions de valeur ont de forts effets sur le réseau (Networking)</v>
      </c>
      <c r="E12" s="1168"/>
      <c r="G12" s="335"/>
      <c r="H12" s="335"/>
      <c r="I12" s="335"/>
      <c r="J12" s="335"/>
      <c r="K12" s="335"/>
      <c r="L12" s="335"/>
      <c r="M12" s="335"/>
      <c r="N12" s="335"/>
      <c r="O12" s="335"/>
      <c r="P12" s="335"/>
      <c r="Q12" s="335"/>
      <c r="R12" s="335"/>
      <c r="S12" s="342">
        <v>7</v>
      </c>
      <c r="T12" s="343"/>
      <c r="U12" s="344"/>
      <c r="V12" s="293"/>
      <c r="W12" s="293"/>
      <c r="X12" s="293"/>
      <c r="Y12" s="293"/>
      <c r="Z12" s="343"/>
      <c r="AA12" s="293"/>
    </row>
    <row r="13" spans="1:28" ht="31.5" customHeight="1" x14ac:dyDescent="0.3">
      <c r="B13" s="341">
        <v>1.3</v>
      </c>
      <c r="C13" s="345"/>
      <c r="D13" s="1168" t="str">
        <f ca="1">' '!A396</f>
        <v>Il existe des synergies fortes entre nos produits et services</v>
      </c>
      <c r="E13" s="1168"/>
      <c r="G13" s="335"/>
      <c r="H13" s="335"/>
      <c r="I13" s="335"/>
      <c r="J13" s="335"/>
      <c r="K13" s="335"/>
      <c r="L13" s="335"/>
      <c r="M13" s="335"/>
      <c r="N13" s="335"/>
      <c r="O13" s="335"/>
      <c r="P13" s="335"/>
      <c r="Q13" s="335"/>
      <c r="R13" s="335"/>
      <c r="S13" s="342">
        <v>5</v>
      </c>
      <c r="T13" s="343"/>
      <c r="U13" s="344"/>
      <c r="V13" s="293"/>
      <c r="W13" s="293"/>
      <c r="X13" s="293"/>
      <c r="Y13" s="293"/>
      <c r="Z13" s="343"/>
      <c r="AA13" s="293"/>
    </row>
    <row r="14" spans="1:28" ht="18" customHeight="1" x14ac:dyDescent="0.3">
      <c r="B14" s="341">
        <v>1.4</v>
      </c>
      <c r="C14" s="329"/>
      <c r="D14" s="1168" t="str">
        <f ca="1">' '!A397</f>
        <v>Nos clients sont très satisfaits</v>
      </c>
      <c r="E14" s="1168"/>
      <c r="G14" s="335"/>
      <c r="H14" s="335"/>
      <c r="I14" s="335"/>
      <c r="J14" s="335"/>
      <c r="K14" s="335"/>
      <c r="L14" s="335"/>
      <c r="M14" s="335"/>
      <c r="N14" s="335"/>
      <c r="O14" s="335"/>
      <c r="P14" s="335"/>
      <c r="Q14" s="335"/>
      <c r="R14" s="335"/>
      <c r="S14" s="342">
        <v>3</v>
      </c>
      <c r="T14" s="343"/>
      <c r="U14" s="344"/>
      <c r="V14" s="293"/>
      <c r="W14" s="293"/>
      <c r="X14" s="293"/>
      <c r="Y14" s="293"/>
      <c r="Z14" s="343"/>
      <c r="AA14" s="293"/>
    </row>
    <row r="15" spans="1:28" ht="15.75" customHeight="1" x14ac:dyDescent="0.3">
      <c r="B15" s="328">
        <v>2</v>
      </c>
      <c r="C15" s="329"/>
      <c r="D15" s="1173" t="s">
        <v>696</v>
      </c>
      <c r="E15" s="1173"/>
      <c r="G15" s="331"/>
      <c r="H15" s="331"/>
      <c r="I15" s="331"/>
      <c r="J15" s="331"/>
      <c r="K15" s="331"/>
      <c r="L15" s="331"/>
      <c r="M15" s="331"/>
      <c r="N15" s="332">
        <f>SUM(B123:B130)</f>
        <v>25</v>
      </c>
      <c r="O15" s="333" t="s">
        <v>723</v>
      </c>
      <c r="P15" s="332">
        <v>40</v>
      </c>
      <c r="Q15" s="334"/>
      <c r="R15" s="335"/>
      <c r="S15" s="336"/>
      <c r="T15" s="339"/>
      <c r="U15" s="338"/>
      <c r="V15" s="293"/>
      <c r="W15" s="293"/>
      <c r="X15" s="293"/>
      <c r="Y15" s="293"/>
      <c r="Z15" s="339"/>
      <c r="AA15" s="293"/>
    </row>
    <row r="16" spans="1:28" ht="31.5" customHeight="1" x14ac:dyDescent="0.3">
      <c r="B16" s="346">
        <v>2.1</v>
      </c>
      <c r="C16" s="345"/>
      <c r="D16" s="1175" t="str">
        <f ca="1">' '!A398</f>
        <v>Nos marges sont élevées</v>
      </c>
      <c r="E16" s="1175"/>
      <c r="G16" s="347"/>
      <c r="H16" s="347"/>
      <c r="I16" s="347"/>
      <c r="J16" s="347"/>
      <c r="K16" s="347"/>
      <c r="L16" s="347"/>
      <c r="M16" s="347"/>
      <c r="N16" s="347"/>
      <c r="O16" s="347"/>
      <c r="P16" s="347"/>
      <c r="Q16" s="347"/>
      <c r="R16" s="335"/>
      <c r="S16" s="348">
        <v>5</v>
      </c>
      <c r="T16" s="349"/>
      <c r="U16" s="344"/>
      <c r="V16" s="293"/>
      <c r="W16" s="293"/>
      <c r="X16" s="293"/>
      <c r="Y16" s="293"/>
      <c r="Z16" s="343"/>
      <c r="AA16" s="293"/>
    </row>
    <row r="17" spans="2:28" ht="31.5" customHeight="1" x14ac:dyDescent="0.3">
      <c r="B17" s="346">
        <v>2.2000000000000002</v>
      </c>
      <c r="C17" s="345"/>
      <c r="D17" s="1175" t="str">
        <f ca="1">' '!A399</f>
        <v>Nos revenus sont prévisibles</v>
      </c>
      <c r="E17" s="1175"/>
      <c r="G17" s="347"/>
      <c r="H17" s="347"/>
      <c r="I17" s="347"/>
      <c r="J17" s="347"/>
      <c r="K17" s="347"/>
      <c r="L17" s="347"/>
      <c r="M17" s="347"/>
      <c r="N17" s="410"/>
      <c r="O17" s="347"/>
      <c r="P17" s="347"/>
      <c r="Q17" s="347"/>
      <c r="R17" s="335"/>
      <c r="S17" s="348">
        <v>4</v>
      </c>
      <c r="T17" s="349"/>
      <c r="U17" s="344"/>
      <c r="V17" s="293"/>
      <c r="W17" s="293"/>
      <c r="X17" s="293"/>
      <c r="Y17" s="293"/>
      <c r="Z17" s="343"/>
      <c r="AA17" s="350"/>
      <c r="AB17" s="350"/>
    </row>
    <row r="18" spans="2:28" ht="31.5" customHeight="1" x14ac:dyDescent="0.3">
      <c r="B18" s="346">
        <v>2.2999999999999998</v>
      </c>
      <c r="C18" s="322"/>
      <c r="D18" s="1175" t="str">
        <f ca="1">' '!A400</f>
        <v>Nous avons des flux de revenus récurrents et des achats répétés fréquents</v>
      </c>
      <c r="E18" s="1175"/>
      <c r="G18" s="347"/>
      <c r="H18" s="347"/>
      <c r="I18" s="347"/>
      <c r="J18" s="347"/>
      <c r="K18" s="347"/>
      <c r="L18" s="347"/>
      <c r="M18" s="347"/>
      <c r="N18" s="347"/>
      <c r="O18" s="347"/>
      <c r="P18" s="347"/>
      <c r="Q18" s="347"/>
      <c r="R18" s="335"/>
      <c r="S18" s="348">
        <v>8</v>
      </c>
      <c r="T18" s="349"/>
      <c r="U18" s="344"/>
      <c r="V18" s="293"/>
      <c r="W18" s="293"/>
      <c r="X18" s="293"/>
      <c r="Y18" s="293"/>
      <c r="Z18" s="343"/>
    </row>
    <row r="19" spans="2:28" ht="31.5" customHeight="1" x14ac:dyDescent="0.3">
      <c r="B19" s="346">
        <v>2.4</v>
      </c>
      <c r="C19" s="322"/>
      <c r="D19" s="1175" t="str">
        <f ca="1">' '!A401</f>
        <v>Nos flux de revenus sont diversifiés</v>
      </c>
      <c r="E19" s="1175"/>
      <c r="G19" s="347"/>
      <c r="H19" s="347"/>
      <c r="I19" s="347"/>
      <c r="J19" s="347"/>
      <c r="K19" s="347"/>
      <c r="L19" s="347"/>
      <c r="M19" s="347"/>
      <c r="N19" s="347"/>
      <c r="O19" s="347"/>
      <c r="P19" s="347"/>
      <c r="Q19" s="347"/>
      <c r="R19" s="335"/>
      <c r="S19" s="348">
        <v>8</v>
      </c>
      <c r="T19" s="349"/>
      <c r="U19" s="344"/>
      <c r="V19" s="293"/>
      <c r="W19" s="293"/>
      <c r="X19" s="293"/>
      <c r="Y19" s="293"/>
      <c r="Z19" s="343"/>
    </row>
    <row r="20" spans="2:28" ht="31.5" customHeight="1" x14ac:dyDescent="0.3">
      <c r="B20" s="346">
        <v>2.5</v>
      </c>
      <c r="C20" s="322"/>
      <c r="D20" s="1175" t="str">
        <f ca="1">' '!A402</f>
        <v>Nos flux de revenus sont durables</v>
      </c>
      <c r="E20" s="1175"/>
      <c r="G20" s="347"/>
      <c r="H20" s="347"/>
      <c r="I20" s="347"/>
      <c r="J20" s="347"/>
      <c r="K20" s="347"/>
      <c r="L20" s="347"/>
      <c r="M20" s="347"/>
      <c r="N20" s="347"/>
      <c r="O20" s="347"/>
      <c r="P20" s="347"/>
      <c r="Q20" s="347"/>
      <c r="R20" s="335"/>
      <c r="S20" s="348">
        <v>5</v>
      </c>
      <c r="T20" s="349"/>
      <c r="U20" s="344"/>
      <c r="V20" s="293"/>
      <c r="W20" s="293"/>
      <c r="X20" s="293"/>
      <c r="Y20" s="293"/>
      <c r="Z20" s="343"/>
    </row>
    <row r="21" spans="2:28" ht="31.5" customHeight="1" x14ac:dyDescent="0.3">
      <c r="B21" s="346">
        <v>2.6</v>
      </c>
      <c r="C21" s="322"/>
      <c r="D21" s="1175" t="str">
        <f ca="1">' '!A403</f>
        <v>Nous encaissons nos revenus avant d'engager nos dépenses</v>
      </c>
      <c r="E21" s="1175"/>
      <c r="G21" s="347"/>
      <c r="H21" s="347"/>
      <c r="I21" s="347"/>
      <c r="J21" s="347"/>
      <c r="K21" s="347"/>
      <c r="L21" s="347"/>
      <c r="M21" s="347"/>
      <c r="N21" s="347"/>
      <c r="O21" s="347"/>
      <c r="P21" s="347"/>
      <c r="Q21" s="347"/>
      <c r="R21" s="335"/>
      <c r="S21" s="348">
        <v>9</v>
      </c>
      <c r="T21" s="349"/>
      <c r="U21" s="344"/>
      <c r="V21" s="293"/>
      <c r="W21" s="293"/>
      <c r="X21" s="293"/>
      <c r="Y21" s="293"/>
      <c r="Z21" s="343"/>
    </row>
    <row r="22" spans="2:28" ht="31.5" customHeight="1" x14ac:dyDescent="0.3">
      <c r="B22" s="346">
        <v>2.7</v>
      </c>
      <c r="C22" s="322"/>
      <c r="D22" s="1175" t="str">
        <f ca="1">' '!A404</f>
        <v>Nous facturons ce pour quoi les clients ont réellement envie de payer</v>
      </c>
      <c r="E22" s="1175"/>
      <c r="G22" s="347"/>
      <c r="H22" s="347"/>
      <c r="I22" s="347"/>
      <c r="J22" s="347"/>
      <c r="K22" s="347"/>
      <c r="L22" s="347"/>
      <c r="M22" s="347"/>
      <c r="N22" s="347"/>
      <c r="O22" s="347"/>
      <c r="P22" s="347"/>
      <c r="Q22" s="347"/>
      <c r="R22" s="335"/>
      <c r="S22" s="348">
        <v>5</v>
      </c>
      <c r="T22" s="349"/>
      <c r="U22" s="344"/>
      <c r="V22" s="293"/>
      <c r="W22" s="293"/>
      <c r="X22" s="293"/>
      <c r="Y22" s="293"/>
      <c r="Z22" s="343"/>
    </row>
    <row r="23" spans="2:28" ht="31.5" customHeight="1" x14ac:dyDescent="0.3">
      <c r="B23" s="346">
        <v>2.8</v>
      </c>
      <c r="C23" s="322"/>
      <c r="D23" s="1175" t="str">
        <f ca="1">' '!A405</f>
        <v>Nos mécanismes de fixation des prix permettent de capter tout ce que le client est prêt à payer</v>
      </c>
      <c r="E23" s="1175"/>
      <c r="G23" s="347"/>
      <c r="H23" s="347"/>
      <c r="I23" s="347"/>
      <c r="J23" s="347"/>
      <c r="K23" s="347"/>
      <c r="L23" s="347"/>
      <c r="M23" s="347"/>
      <c r="N23" s="347"/>
      <c r="O23" s="347"/>
      <c r="P23" s="347"/>
      <c r="Q23" s="347"/>
      <c r="R23" s="335"/>
      <c r="S23" s="348">
        <v>7</v>
      </c>
      <c r="T23" s="349"/>
      <c r="U23" s="344"/>
      <c r="V23" s="293"/>
      <c r="W23" s="293"/>
      <c r="X23" s="293"/>
      <c r="Y23" s="293"/>
      <c r="Z23" s="343"/>
    </row>
    <row r="24" spans="2:28" ht="15.75" customHeight="1" x14ac:dyDescent="0.3">
      <c r="B24" s="328">
        <v>3</v>
      </c>
      <c r="C24" s="329"/>
      <c r="D24" s="1173" t="s">
        <v>697</v>
      </c>
      <c r="E24" s="1173"/>
      <c r="G24" s="331"/>
      <c r="H24" s="331"/>
      <c r="I24" s="331"/>
      <c r="J24" s="331"/>
      <c r="K24" s="331"/>
      <c r="L24" s="331"/>
      <c r="M24" s="331"/>
      <c r="N24" s="332">
        <f>SUM(B132:B135)</f>
        <v>13</v>
      </c>
      <c r="O24" s="333" t="s">
        <v>723</v>
      </c>
      <c r="P24" s="332">
        <v>20</v>
      </c>
      <c r="Q24" s="332"/>
      <c r="R24" s="335"/>
      <c r="S24" s="336"/>
      <c r="T24" s="339"/>
      <c r="U24" s="338"/>
      <c r="V24" s="293"/>
      <c r="W24" s="293"/>
      <c r="X24" s="293"/>
      <c r="Y24" s="293"/>
      <c r="Z24" s="339"/>
    </row>
    <row r="25" spans="2:28" ht="31.5" customHeight="1" x14ac:dyDescent="0.3">
      <c r="B25" s="341">
        <v>3.1</v>
      </c>
      <c r="C25" s="322"/>
      <c r="D25" s="1168" t="str">
        <f ca="1">' '!A406</f>
        <v>Nos coûts sont prévisibles</v>
      </c>
      <c r="E25" s="1168"/>
      <c r="G25" s="351"/>
      <c r="H25" s="351"/>
      <c r="I25" s="351"/>
      <c r="J25" s="351"/>
      <c r="K25" s="351"/>
      <c r="L25" s="351"/>
      <c r="M25" s="351"/>
      <c r="N25" s="351"/>
      <c r="O25" s="351"/>
      <c r="P25" s="351"/>
      <c r="Q25" s="351"/>
      <c r="R25" s="335"/>
      <c r="S25" s="352">
        <v>5</v>
      </c>
      <c r="T25" s="343"/>
      <c r="U25" s="344"/>
      <c r="V25" s="293"/>
      <c r="W25" s="293"/>
      <c r="X25" s="293"/>
      <c r="Y25" s="293"/>
      <c r="Z25" s="343"/>
    </row>
    <row r="26" spans="2:28" ht="31.5" customHeight="1" x14ac:dyDescent="0.3">
      <c r="B26" s="341">
        <v>3.2</v>
      </c>
      <c r="C26" s="329"/>
      <c r="D26" s="1168" t="str">
        <f ca="1">' '!A407</f>
        <v>Notre structure de coûts est correctement adaptée à notre modèle d'affaires</v>
      </c>
      <c r="E26" s="1168"/>
      <c r="G26" s="351"/>
      <c r="H26" s="351"/>
      <c r="I26" s="351"/>
      <c r="J26" s="351"/>
      <c r="K26" s="351"/>
      <c r="L26" s="351"/>
      <c r="M26" s="351"/>
      <c r="N26" s="351"/>
      <c r="O26" s="351"/>
      <c r="P26" s="351"/>
      <c r="Q26" s="353"/>
      <c r="R26" s="354"/>
      <c r="S26" s="352">
        <v>5</v>
      </c>
      <c r="T26" s="343"/>
      <c r="U26" s="344"/>
      <c r="V26" s="293"/>
      <c r="W26" s="293"/>
      <c r="X26" s="293"/>
      <c r="Y26" s="293"/>
      <c r="Z26" s="343"/>
    </row>
    <row r="27" spans="2:28" ht="31.5" customHeight="1" x14ac:dyDescent="0.3">
      <c r="B27" s="341">
        <v>3.3</v>
      </c>
      <c r="C27" s="345"/>
      <c r="D27" s="1168" t="str">
        <f ca="1">' '!A408</f>
        <v>Nos activités sont rentables</v>
      </c>
      <c r="E27" s="1168"/>
      <c r="G27" s="351"/>
      <c r="H27" s="351"/>
      <c r="I27" s="351"/>
      <c r="J27" s="351"/>
      <c r="K27" s="351"/>
      <c r="L27" s="351"/>
      <c r="M27" s="351"/>
      <c r="N27" s="351"/>
      <c r="O27" s="351"/>
      <c r="P27" s="351"/>
      <c r="Q27" s="355"/>
      <c r="R27" s="356"/>
      <c r="S27" s="352">
        <v>5</v>
      </c>
      <c r="T27" s="343"/>
      <c r="U27" s="344"/>
      <c r="V27" s="293"/>
      <c r="W27" s="293"/>
      <c r="X27" s="293"/>
      <c r="Y27" s="293"/>
      <c r="Z27" s="343"/>
    </row>
    <row r="28" spans="2:28" ht="31.5" customHeight="1" x14ac:dyDescent="0.3">
      <c r="B28" s="341">
        <v>3.4</v>
      </c>
      <c r="C28" s="329"/>
      <c r="D28" s="1168" t="str">
        <f ca="1">' '!A409</f>
        <v>Nous bénéficions d'économies d'échelle</v>
      </c>
      <c r="E28" s="1168"/>
      <c r="G28" s="351"/>
      <c r="H28" s="351"/>
      <c r="I28" s="351"/>
      <c r="J28" s="351"/>
      <c r="K28" s="351"/>
      <c r="L28" s="351"/>
      <c r="M28" s="351"/>
      <c r="N28" s="351"/>
      <c r="O28" s="351"/>
      <c r="P28" s="351"/>
      <c r="Q28" s="351"/>
      <c r="R28" s="335"/>
      <c r="S28" s="352">
        <v>5</v>
      </c>
      <c r="T28" s="343"/>
      <c r="U28" s="344"/>
      <c r="V28" s="293"/>
      <c r="W28" s="293"/>
      <c r="X28" s="293"/>
      <c r="Y28" s="293"/>
      <c r="Z28" s="343"/>
    </row>
    <row r="29" spans="2:28" ht="15.6" x14ac:dyDescent="0.3">
      <c r="B29" s="328">
        <v>4</v>
      </c>
      <c r="C29" s="329"/>
      <c r="D29" s="1173" t="s">
        <v>701</v>
      </c>
      <c r="E29" s="1173"/>
      <c r="G29" s="331"/>
      <c r="H29" s="331"/>
      <c r="I29" s="331"/>
      <c r="J29" s="331"/>
      <c r="K29" s="331"/>
      <c r="L29" s="331"/>
      <c r="M29" s="331"/>
      <c r="N29" s="332">
        <f>SUM(B137:B139)</f>
        <v>6</v>
      </c>
      <c r="O29" s="333" t="s">
        <v>723</v>
      </c>
      <c r="P29" s="332">
        <v>15</v>
      </c>
      <c r="Q29" s="332"/>
      <c r="R29" s="335"/>
      <c r="S29" s="336"/>
      <c r="T29" s="339"/>
      <c r="U29" s="338"/>
      <c r="V29" s="293"/>
      <c r="W29" s="293"/>
      <c r="X29" s="293"/>
      <c r="Y29" s="293"/>
      <c r="Z29" s="339"/>
    </row>
    <row r="30" spans="2:28" ht="31.5" customHeight="1" x14ac:dyDescent="0.3">
      <c r="B30" s="346">
        <v>4.0999999999999996</v>
      </c>
      <c r="C30" s="345"/>
      <c r="D30" s="1175" t="str">
        <f ca="1">' '!A410</f>
        <v>Le taux de roulement de la clientèle est faible</v>
      </c>
      <c r="E30" s="1175"/>
      <c r="G30" s="347"/>
      <c r="H30" s="347"/>
      <c r="I30" s="347"/>
      <c r="J30" s="347"/>
      <c r="K30" s="347"/>
      <c r="L30" s="347"/>
      <c r="M30" s="347"/>
      <c r="N30" s="347"/>
      <c r="O30" s="347"/>
      <c r="P30" s="347"/>
      <c r="Q30" s="347"/>
      <c r="R30" s="335"/>
      <c r="S30" s="348">
        <v>5</v>
      </c>
      <c r="T30" s="343"/>
      <c r="U30" s="344"/>
      <c r="V30" s="293"/>
      <c r="W30" s="293"/>
      <c r="X30" s="293"/>
      <c r="Y30" s="293"/>
      <c r="Z30" s="343"/>
    </row>
    <row r="31" spans="2:28" ht="31.5" customHeight="1" x14ac:dyDescent="0.3">
      <c r="B31" s="346">
        <v>4.2</v>
      </c>
      <c r="C31" s="345"/>
      <c r="D31" s="1175" t="str">
        <f ca="1">' '!A411</f>
        <v>La clientèle est bien segmentée</v>
      </c>
      <c r="E31" s="1175"/>
      <c r="G31" s="347"/>
      <c r="H31" s="347"/>
      <c r="I31" s="347"/>
      <c r="J31" s="347"/>
      <c r="K31" s="347"/>
      <c r="L31" s="347"/>
      <c r="M31" s="347"/>
      <c r="N31" s="347"/>
      <c r="O31" s="347"/>
      <c r="P31" s="347"/>
      <c r="Q31" s="347"/>
      <c r="R31" s="335"/>
      <c r="S31" s="348">
        <v>5</v>
      </c>
      <c r="T31" s="343"/>
      <c r="U31" s="344"/>
      <c r="V31" s="293"/>
      <c r="W31" s="293"/>
      <c r="X31" s="293"/>
      <c r="Y31" s="293"/>
      <c r="Z31" s="343"/>
    </row>
    <row r="32" spans="2:28" ht="43.5" customHeight="1" x14ac:dyDescent="0.3">
      <c r="B32" s="346">
        <v>4.3</v>
      </c>
      <c r="C32" s="345"/>
      <c r="D32" s="1175" t="str">
        <f ca="1">' '!A412</f>
        <v>Nous acquérons régulièrement de nouveaux clients</v>
      </c>
      <c r="E32" s="1175"/>
      <c r="G32" s="347"/>
      <c r="H32" s="347"/>
      <c r="I32" s="347"/>
      <c r="J32" s="347"/>
      <c r="K32" s="347"/>
      <c r="L32" s="347"/>
      <c r="M32" s="347"/>
      <c r="N32" s="347"/>
      <c r="O32" s="347"/>
      <c r="P32" s="347"/>
      <c r="Q32" s="347"/>
      <c r="R32" s="335"/>
      <c r="S32" s="348">
        <v>5</v>
      </c>
      <c r="T32" s="343"/>
      <c r="U32" s="344"/>
      <c r="V32" s="293"/>
      <c r="W32" s="293"/>
      <c r="X32" s="293"/>
      <c r="Y32" s="293"/>
      <c r="Z32" s="343"/>
    </row>
    <row r="33" spans="2:26" ht="15.6" x14ac:dyDescent="0.3">
      <c r="B33" s="328">
        <v>5</v>
      </c>
      <c r="C33" s="329"/>
      <c r="D33" s="1173" t="s">
        <v>706</v>
      </c>
      <c r="E33" s="1173"/>
      <c r="G33" s="331"/>
      <c r="H33" s="331"/>
      <c r="I33" s="331"/>
      <c r="J33" s="331"/>
      <c r="K33" s="331"/>
      <c r="L33" s="331"/>
      <c r="M33" s="331"/>
      <c r="N33" s="332">
        <f>SUM(B141:B147)</f>
        <v>11</v>
      </c>
      <c r="O33" s="333" t="s">
        <v>723</v>
      </c>
      <c r="P33" s="332">
        <v>35</v>
      </c>
      <c r="Q33" s="334"/>
      <c r="R33" s="335"/>
      <c r="S33" s="336"/>
      <c r="T33" s="343"/>
      <c r="U33" s="344"/>
      <c r="V33" s="293"/>
      <c r="W33" s="293"/>
      <c r="X33" s="293"/>
      <c r="Y33" s="293"/>
      <c r="Z33" s="343"/>
    </row>
    <row r="34" spans="2:26" ht="31.5" customHeight="1" x14ac:dyDescent="0.3">
      <c r="B34" s="341">
        <v>5.0999999999999996</v>
      </c>
      <c r="C34" s="322"/>
      <c r="D34" s="1168" t="str">
        <f ca="1">' '!A413</f>
        <v>Nos canaux de distribution sont très efficaces</v>
      </c>
      <c r="E34" s="1168"/>
      <c r="G34" s="351"/>
      <c r="H34" s="351"/>
      <c r="I34" s="351"/>
      <c r="J34" s="351"/>
      <c r="K34" s="351"/>
      <c r="L34" s="351"/>
      <c r="M34" s="351"/>
      <c r="N34" s="351"/>
      <c r="O34" s="351"/>
      <c r="P34" s="351"/>
      <c r="Q34" s="351"/>
      <c r="R34" s="335"/>
      <c r="S34" s="352">
        <v>5</v>
      </c>
      <c r="T34" s="343"/>
      <c r="U34" s="344"/>
      <c r="V34" s="293"/>
      <c r="W34" s="293"/>
      <c r="X34" s="293"/>
      <c r="Y34" s="293"/>
      <c r="Z34" s="343"/>
    </row>
    <row r="35" spans="2:26" ht="31.5" customHeight="1" x14ac:dyDescent="0.3">
      <c r="B35" s="341">
        <v>5.2</v>
      </c>
      <c r="C35" s="329"/>
      <c r="D35" s="1168" t="str">
        <f ca="1">' '!A414</f>
        <v>Nos canaux de distribution sont rentables</v>
      </c>
      <c r="E35" s="1168"/>
      <c r="G35" s="351"/>
      <c r="H35" s="351"/>
      <c r="I35" s="351"/>
      <c r="J35" s="351"/>
      <c r="K35" s="351"/>
      <c r="L35" s="351"/>
      <c r="M35" s="351"/>
      <c r="N35" s="351"/>
      <c r="O35" s="351"/>
      <c r="P35" s="351"/>
      <c r="Q35" s="353"/>
      <c r="R35" s="335"/>
      <c r="S35" s="352">
        <v>5</v>
      </c>
      <c r="T35" s="343"/>
      <c r="U35" s="344"/>
      <c r="V35" s="293"/>
      <c r="W35" s="293"/>
      <c r="X35" s="293"/>
      <c r="Y35" s="293"/>
      <c r="Z35" s="343"/>
    </row>
    <row r="36" spans="2:26" ht="31.5" customHeight="1" x14ac:dyDescent="0.3">
      <c r="B36" s="341">
        <v>5.3</v>
      </c>
      <c r="C36" s="345"/>
      <c r="D36" s="1168" t="str">
        <f ca="1">' '!A415</f>
        <v>La pénétration des canaux est bonne</v>
      </c>
      <c r="E36" s="1168"/>
      <c r="G36" s="351"/>
      <c r="H36" s="351"/>
      <c r="I36" s="351"/>
      <c r="J36" s="351"/>
      <c r="K36" s="351"/>
      <c r="L36" s="351"/>
      <c r="M36" s="351"/>
      <c r="N36" s="351"/>
      <c r="O36" s="351"/>
      <c r="P36" s="351"/>
      <c r="Q36" s="355"/>
      <c r="R36" s="335"/>
      <c r="S36" s="352">
        <v>5</v>
      </c>
      <c r="T36" s="343"/>
      <c r="U36" s="344"/>
      <c r="V36" s="293"/>
      <c r="W36" s="293"/>
      <c r="X36" s="293"/>
      <c r="Y36" s="293"/>
      <c r="Z36" s="343"/>
    </row>
    <row r="37" spans="2:26" ht="31.5" customHeight="1" x14ac:dyDescent="0.3">
      <c r="B37" s="357">
        <v>5.4</v>
      </c>
      <c r="C37" s="329"/>
      <c r="D37" s="1168" t="str">
        <f ca="1">' '!A416</f>
        <v>Les clients repèrent facilement nos canaux de distribution</v>
      </c>
      <c r="E37" s="1168"/>
      <c r="G37" s="351"/>
      <c r="H37" s="351"/>
      <c r="I37" s="351"/>
      <c r="J37" s="351"/>
      <c r="K37" s="351"/>
      <c r="L37" s="351"/>
      <c r="M37" s="351"/>
      <c r="N37" s="351"/>
      <c r="O37" s="351"/>
      <c r="P37" s="351"/>
      <c r="Q37" s="351"/>
      <c r="R37" s="335"/>
      <c r="S37" s="352">
        <v>5</v>
      </c>
      <c r="T37" s="343"/>
      <c r="U37" s="344"/>
      <c r="V37" s="293"/>
      <c r="W37" s="293"/>
      <c r="X37" s="293"/>
      <c r="Y37" s="293"/>
      <c r="Z37" s="343"/>
    </row>
    <row r="38" spans="2:26" ht="31.5" customHeight="1" x14ac:dyDescent="0.3">
      <c r="B38" s="341">
        <v>5.5</v>
      </c>
      <c r="C38" s="322"/>
      <c r="D38" s="1168" t="str">
        <f ca="1">' '!A417</f>
        <v>Les canaux sont très intégrés</v>
      </c>
      <c r="E38" s="1168"/>
      <c r="G38" s="351"/>
      <c r="H38" s="351"/>
      <c r="I38" s="351"/>
      <c r="J38" s="351"/>
      <c r="K38" s="351"/>
      <c r="L38" s="351"/>
      <c r="M38" s="351"/>
      <c r="N38" s="351"/>
      <c r="O38" s="351"/>
      <c r="P38" s="351"/>
      <c r="Q38" s="351"/>
      <c r="R38" s="335"/>
      <c r="S38" s="352">
        <v>5</v>
      </c>
      <c r="T38" s="343"/>
      <c r="U38" s="344"/>
      <c r="V38" s="293"/>
      <c r="W38" s="293"/>
      <c r="X38" s="293"/>
      <c r="Y38" s="293"/>
      <c r="Z38" s="343"/>
    </row>
    <row r="39" spans="2:26" ht="31.5" customHeight="1" x14ac:dyDescent="0.3">
      <c r="B39" s="341">
        <v>5.6</v>
      </c>
      <c r="C39" s="329"/>
      <c r="D39" s="1168" t="str">
        <f ca="1">' '!A418</f>
        <v>Les canaux sont sources d'économie d'envergure (economies of scope)</v>
      </c>
      <c r="E39" s="1168"/>
      <c r="G39" s="351"/>
      <c r="H39" s="351"/>
      <c r="I39" s="351"/>
      <c r="J39" s="351"/>
      <c r="K39" s="351"/>
      <c r="L39" s="351"/>
      <c r="M39" s="351"/>
      <c r="N39" s="351"/>
      <c r="O39" s="351"/>
      <c r="P39" s="351"/>
      <c r="Q39" s="353"/>
      <c r="R39" s="335"/>
      <c r="S39" s="352">
        <v>5</v>
      </c>
      <c r="T39" s="343"/>
      <c r="U39" s="344"/>
      <c r="V39" s="293"/>
      <c r="W39" s="293"/>
      <c r="X39" s="293"/>
      <c r="Y39" s="293"/>
      <c r="Z39" s="343"/>
    </row>
    <row r="40" spans="2:26" ht="31.5" customHeight="1" x14ac:dyDescent="0.3">
      <c r="B40" s="341">
        <v>5.7</v>
      </c>
      <c r="C40" s="345"/>
      <c r="D40" s="1168" t="str">
        <f ca="1">' '!A419</f>
        <v>Les canaux de distribution sont bien adaptés aux segments clients</v>
      </c>
      <c r="E40" s="1168"/>
      <c r="G40" s="351"/>
      <c r="H40" s="351"/>
      <c r="I40" s="351"/>
      <c r="J40" s="351"/>
      <c r="K40" s="351"/>
      <c r="L40" s="351"/>
      <c r="M40" s="351"/>
      <c r="N40" s="351"/>
      <c r="O40" s="351"/>
      <c r="P40" s="351"/>
      <c r="Q40" s="355"/>
      <c r="R40" s="335"/>
      <c r="S40" s="352">
        <v>5</v>
      </c>
      <c r="T40" s="343"/>
      <c r="U40" s="344"/>
      <c r="V40" s="293"/>
      <c r="W40" s="293"/>
      <c r="X40" s="293"/>
      <c r="Y40" s="293"/>
      <c r="Z40" s="343"/>
    </row>
    <row r="41" spans="2:26" ht="15.6" x14ac:dyDescent="0.3">
      <c r="B41" s="328">
        <v>6</v>
      </c>
      <c r="C41" s="329"/>
      <c r="D41" s="1173" t="s">
        <v>695</v>
      </c>
      <c r="E41" s="1173"/>
      <c r="G41" s="331"/>
      <c r="H41" s="331"/>
      <c r="I41" s="331"/>
      <c r="J41" s="331"/>
      <c r="K41" s="331"/>
      <c r="L41" s="331"/>
      <c r="M41" s="331"/>
      <c r="N41" s="332">
        <f>SUM(B149:B152)</f>
        <v>6</v>
      </c>
      <c r="O41" s="333" t="s">
        <v>723</v>
      </c>
      <c r="P41" s="332">
        <v>20</v>
      </c>
      <c r="Q41" s="334"/>
      <c r="R41" s="335"/>
      <c r="S41" s="336"/>
      <c r="T41" s="343"/>
      <c r="U41" s="344"/>
      <c r="V41" s="293"/>
      <c r="W41" s="293"/>
      <c r="X41" s="293"/>
      <c r="Y41" s="293"/>
      <c r="Z41" s="343"/>
    </row>
    <row r="42" spans="2:26" ht="31.5" customHeight="1" x14ac:dyDescent="0.3">
      <c r="B42" s="346">
        <v>6.1</v>
      </c>
      <c r="C42" s="345"/>
      <c r="D42" s="1175" t="str">
        <f ca="1">' '!A420</f>
        <v>Les relations avec les clients sont solides</v>
      </c>
      <c r="E42" s="1175"/>
      <c r="G42" s="347"/>
      <c r="H42" s="347"/>
      <c r="I42" s="347"/>
      <c r="J42" s="347"/>
      <c r="K42" s="347"/>
      <c r="L42" s="347"/>
      <c r="M42" s="347"/>
      <c r="N42" s="347"/>
      <c r="O42" s="347"/>
      <c r="P42" s="347"/>
      <c r="Q42" s="347"/>
      <c r="R42" s="335"/>
      <c r="S42" s="348">
        <v>5</v>
      </c>
      <c r="T42" s="343"/>
      <c r="U42" s="344"/>
      <c r="V42" s="293"/>
      <c r="W42" s="293"/>
      <c r="X42" s="293"/>
      <c r="Y42" s="293"/>
      <c r="Z42" s="343"/>
    </row>
    <row r="43" spans="2:26" ht="31.5" customHeight="1" x14ac:dyDescent="0.3">
      <c r="B43" s="346">
        <v>6.2</v>
      </c>
      <c r="C43" s="345"/>
      <c r="D43" s="1175" t="str">
        <f ca="1">' '!A421</f>
        <v>La qualité de la relation correspond bien à la segmentation de la clientèle</v>
      </c>
      <c r="E43" s="1175"/>
      <c r="G43" s="347"/>
      <c r="H43" s="347"/>
      <c r="I43" s="347"/>
      <c r="J43" s="347"/>
      <c r="K43" s="347"/>
      <c r="L43" s="347"/>
      <c r="M43" s="347"/>
      <c r="N43" s="347"/>
      <c r="O43" s="347"/>
      <c r="P43" s="347"/>
      <c r="Q43" s="347"/>
      <c r="R43" s="335"/>
      <c r="S43" s="348">
        <v>5</v>
      </c>
      <c r="T43" s="343"/>
      <c r="U43" s="344"/>
      <c r="V43" s="293"/>
      <c r="W43" s="293"/>
      <c r="X43" s="293"/>
      <c r="Y43" s="293"/>
      <c r="Z43" s="343"/>
    </row>
    <row r="44" spans="2:26" ht="31.5" customHeight="1" x14ac:dyDescent="0.3">
      <c r="B44" s="346">
        <v>6.3</v>
      </c>
      <c r="C44" s="345"/>
      <c r="D44" s="1175" t="str">
        <f ca="1">' '!A422</f>
        <v>Les relations engagent les clients, avec des coûts de changement élevés</v>
      </c>
      <c r="E44" s="1175"/>
      <c r="G44" s="347"/>
      <c r="H44" s="347"/>
      <c r="I44" s="347"/>
      <c r="J44" s="347"/>
      <c r="K44" s="347"/>
      <c r="L44" s="347"/>
      <c r="M44" s="347"/>
      <c r="N44" s="347"/>
      <c r="O44" s="347"/>
      <c r="P44" s="347"/>
      <c r="Q44" s="347"/>
      <c r="R44" s="335"/>
      <c r="S44" s="348">
        <v>5</v>
      </c>
      <c r="T44" s="343"/>
      <c r="U44" s="344"/>
      <c r="V44" s="293"/>
      <c r="W44" s="293"/>
      <c r="X44" s="293"/>
      <c r="Y44" s="293"/>
      <c r="Z44" s="343"/>
    </row>
    <row r="45" spans="2:26" ht="31.5" customHeight="1" x14ac:dyDescent="0.3">
      <c r="B45" s="346">
        <v>6.4</v>
      </c>
      <c r="C45" s="345"/>
      <c r="D45" s="1175" t="str">
        <f ca="1">' '!A423</f>
        <v>Notre marque est forte</v>
      </c>
      <c r="E45" s="1175"/>
      <c r="G45" s="347"/>
      <c r="H45" s="347"/>
      <c r="I45" s="347"/>
      <c r="J45" s="347"/>
      <c r="K45" s="347"/>
      <c r="L45" s="347"/>
      <c r="M45" s="347"/>
      <c r="N45" s="347"/>
      <c r="O45" s="347"/>
      <c r="P45" s="347"/>
      <c r="Q45" s="347"/>
      <c r="R45" s="335"/>
      <c r="S45" s="348">
        <v>5</v>
      </c>
      <c r="T45" s="343"/>
      <c r="U45" s="344"/>
      <c r="V45" s="293"/>
      <c r="W45" s="293"/>
      <c r="X45" s="293"/>
      <c r="Y45" s="293"/>
      <c r="Z45" s="343"/>
    </row>
    <row r="46" spans="2:26" ht="15.6" x14ac:dyDescent="0.3">
      <c r="B46" s="328">
        <v>7</v>
      </c>
      <c r="C46" s="329"/>
      <c r="D46" s="1173" t="s">
        <v>714</v>
      </c>
      <c r="E46" s="1173"/>
      <c r="G46" s="331"/>
      <c r="H46" s="331"/>
      <c r="I46" s="331"/>
      <c r="J46" s="331"/>
      <c r="K46" s="331"/>
      <c r="L46" s="331"/>
      <c r="M46" s="331"/>
      <c r="N46" s="332">
        <f>SUM(B154:B156)</f>
        <v>4</v>
      </c>
      <c r="O46" s="333" t="s">
        <v>723</v>
      </c>
      <c r="P46" s="332">
        <v>15</v>
      </c>
      <c r="Q46" s="334"/>
      <c r="R46" s="335"/>
      <c r="S46" s="336"/>
      <c r="T46" s="343"/>
      <c r="U46" s="344"/>
      <c r="V46" s="293"/>
      <c r="W46" s="293"/>
      <c r="X46" s="293"/>
      <c r="Y46" s="293"/>
      <c r="Z46" s="343"/>
    </row>
    <row r="47" spans="2:26" ht="31.5" customHeight="1" x14ac:dyDescent="0.3">
      <c r="B47" s="341">
        <v>7.1</v>
      </c>
      <c r="C47" s="322"/>
      <c r="D47" s="1168" t="str">
        <f ca="1">' '!A424</f>
        <v>Nos ressources clés sont difficiles à reproduire pour nos concurrents</v>
      </c>
      <c r="E47" s="1168"/>
      <c r="G47" s="351"/>
      <c r="H47" s="351"/>
      <c r="I47" s="351"/>
      <c r="J47" s="351"/>
      <c r="K47" s="351"/>
      <c r="L47" s="351"/>
      <c r="M47" s="351"/>
      <c r="N47" s="351"/>
      <c r="O47" s="351"/>
      <c r="P47" s="351"/>
      <c r="Q47" s="351"/>
      <c r="R47" s="335"/>
      <c r="S47" s="352">
        <v>5</v>
      </c>
      <c r="T47" s="343"/>
      <c r="U47" s="344"/>
      <c r="V47" s="293"/>
      <c r="W47" s="293"/>
      <c r="X47" s="293"/>
      <c r="Y47" s="293"/>
      <c r="Z47" s="343"/>
    </row>
    <row r="48" spans="2:26" ht="31.5" customHeight="1" x14ac:dyDescent="0.3">
      <c r="B48" s="341">
        <v>7.2</v>
      </c>
      <c r="C48" s="322"/>
      <c r="D48" s="1168" t="str">
        <f ca="1">' '!A425</f>
        <v>Les besoins en ressources sont prévisibles</v>
      </c>
      <c r="E48" s="1168"/>
      <c r="G48" s="351"/>
      <c r="H48" s="351"/>
      <c r="I48" s="351"/>
      <c r="J48" s="351"/>
      <c r="K48" s="351"/>
      <c r="L48" s="351"/>
      <c r="M48" s="351"/>
      <c r="N48" s="351"/>
      <c r="O48" s="351"/>
      <c r="P48" s="351"/>
      <c r="Q48" s="351"/>
      <c r="R48" s="335"/>
      <c r="S48" s="352">
        <v>5</v>
      </c>
      <c r="T48" s="343"/>
      <c r="U48" s="344"/>
      <c r="V48" s="293"/>
      <c r="W48" s="293"/>
      <c r="X48" s="293"/>
      <c r="Y48" s="293"/>
      <c r="Z48" s="343"/>
    </row>
    <row r="49" spans="2:26" ht="52.5" customHeight="1" x14ac:dyDescent="0.3">
      <c r="B49" s="341">
        <v>7.3</v>
      </c>
      <c r="C49" s="322"/>
      <c r="D49" s="1168" t="str">
        <f ca="1">' '!A426</f>
        <v>Nous savons déployer les bonnes ressources au bon moment et dans les bonnes quantités</v>
      </c>
      <c r="E49" s="1168"/>
      <c r="G49" s="351"/>
      <c r="H49" s="351"/>
      <c r="I49" s="351"/>
      <c r="J49" s="351"/>
      <c r="K49" s="351"/>
      <c r="L49" s="351"/>
      <c r="M49" s="351"/>
      <c r="N49" s="351"/>
      <c r="O49" s="351"/>
      <c r="P49" s="351"/>
      <c r="Q49" s="351"/>
      <c r="R49" s="335"/>
      <c r="S49" s="352">
        <v>5</v>
      </c>
      <c r="T49" s="343"/>
      <c r="U49" s="344"/>
      <c r="V49" s="293"/>
      <c r="W49" s="293"/>
      <c r="X49" s="293"/>
      <c r="Y49" s="293"/>
      <c r="Z49" s="343"/>
    </row>
    <row r="50" spans="2:26" ht="15.6" x14ac:dyDescent="0.3">
      <c r="B50" s="328">
        <v>8</v>
      </c>
      <c r="C50" s="329"/>
      <c r="D50" s="1173" t="s">
        <v>719</v>
      </c>
      <c r="E50" s="1173"/>
      <c r="G50" s="331"/>
      <c r="H50" s="331"/>
      <c r="I50" s="331"/>
      <c r="J50" s="331"/>
      <c r="K50" s="331"/>
      <c r="L50" s="331"/>
      <c r="M50" s="331"/>
      <c r="N50" s="332">
        <f>SUM(B158:B161)</f>
        <v>3</v>
      </c>
      <c r="O50" s="333" t="s">
        <v>723</v>
      </c>
      <c r="P50" s="332">
        <v>20</v>
      </c>
      <c r="Q50" s="334"/>
      <c r="R50" s="335"/>
      <c r="S50" s="336"/>
      <c r="T50" s="343"/>
      <c r="U50" s="344"/>
      <c r="V50" s="293"/>
      <c r="W50" s="293"/>
      <c r="X50" s="293"/>
      <c r="Y50" s="293"/>
      <c r="Z50" s="343"/>
    </row>
    <row r="51" spans="2:26" ht="31.5" customHeight="1" x14ac:dyDescent="0.3">
      <c r="B51" s="346">
        <v>8.1</v>
      </c>
      <c r="C51" s="345"/>
      <c r="D51" s="1175" t="str">
        <f ca="1">' '!A427</f>
        <v>Nous exécutons efficacement nos activités clés</v>
      </c>
      <c r="E51" s="1175"/>
      <c r="G51" s="347"/>
      <c r="H51" s="347"/>
      <c r="I51" s="347"/>
      <c r="J51" s="347"/>
      <c r="K51" s="347"/>
      <c r="L51" s="347"/>
      <c r="M51" s="347"/>
      <c r="N51" s="347"/>
      <c r="O51" s="347"/>
      <c r="P51" s="347"/>
      <c r="Q51" s="347"/>
      <c r="R51" s="335"/>
      <c r="S51" s="348">
        <v>5</v>
      </c>
      <c r="T51" s="343"/>
      <c r="U51" s="344"/>
      <c r="V51" s="293"/>
      <c r="W51" s="293"/>
      <c r="X51" s="293"/>
      <c r="Y51" s="293"/>
      <c r="Z51" s="343"/>
    </row>
    <row r="52" spans="2:26" ht="31.5" customHeight="1" x14ac:dyDescent="0.3">
      <c r="B52" s="346">
        <v>8.1999999999999993</v>
      </c>
      <c r="C52" s="345"/>
      <c r="D52" s="1175" t="str">
        <f ca="1">' '!A428</f>
        <v>Nos activités clés sont difficilement copiables</v>
      </c>
      <c r="E52" s="1175"/>
      <c r="G52" s="347"/>
      <c r="H52" s="347"/>
      <c r="I52" s="347"/>
      <c r="J52" s="347"/>
      <c r="K52" s="347"/>
      <c r="L52" s="347"/>
      <c r="M52" s="347"/>
      <c r="N52" s="347"/>
      <c r="O52" s="347"/>
      <c r="P52" s="347"/>
      <c r="Q52" s="347"/>
      <c r="R52" s="335"/>
      <c r="S52" s="348">
        <v>5</v>
      </c>
      <c r="T52" s="343"/>
      <c r="U52" s="344"/>
      <c r="V52" s="293"/>
      <c r="W52" s="293"/>
      <c r="X52" s="293"/>
      <c r="Y52" s="293"/>
      <c r="Z52" s="343"/>
    </row>
    <row r="53" spans="2:26" ht="31.5" customHeight="1" x14ac:dyDescent="0.3">
      <c r="B53" s="346">
        <v>8.3000000000000007</v>
      </c>
      <c r="C53" s="345"/>
      <c r="D53" s="1175" t="str">
        <f ca="1">' '!A429</f>
        <v xml:space="preserve">La qualité d'exécution est élevée </v>
      </c>
      <c r="E53" s="1175"/>
      <c r="G53" s="347"/>
      <c r="H53" s="347"/>
      <c r="I53" s="347"/>
      <c r="J53" s="347"/>
      <c r="K53" s="347"/>
      <c r="L53" s="347"/>
      <c r="M53" s="347"/>
      <c r="N53" s="347"/>
      <c r="O53" s="347"/>
      <c r="P53" s="347"/>
      <c r="Q53" s="347"/>
      <c r="R53" s="335"/>
      <c r="S53" s="348">
        <v>5</v>
      </c>
      <c r="T53" s="343"/>
      <c r="U53" s="344"/>
      <c r="V53" s="293"/>
      <c r="W53" s="293"/>
      <c r="X53" s="293"/>
      <c r="Y53" s="293"/>
      <c r="Z53" s="343"/>
    </row>
    <row r="54" spans="2:26" ht="31.5" customHeight="1" x14ac:dyDescent="0.3">
      <c r="B54" s="346">
        <v>8.4</v>
      </c>
      <c r="C54" s="345"/>
      <c r="D54" s="1175" t="str">
        <f ca="1">' '!A430</f>
        <v>L'équilibre entre les exécutions internes et les activités sous-traitées est idéale</v>
      </c>
      <c r="E54" s="1175"/>
      <c r="G54" s="347"/>
      <c r="H54" s="347"/>
      <c r="I54" s="347"/>
      <c r="J54" s="347"/>
      <c r="K54" s="347"/>
      <c r="L54" s="347"/>
      <c r="M54" s="347"/>
      <c r="N54" s="347"/>
      <c r="O54" s="347"/>
      <c r="P54" s="347"/>
      <c r="Q54" s="347"/>
      <c r="R54" s="335"/>
      <c r="S54" s="348">
        <v>5</v>
      </c>
      <c r="T54" s="343"/>
      <c r="U54" s="344"/>
      <c r="V54" s="293"/>
      <c r="W54" s="293"/>
      <c r="X54" s="293"/>
      <c r="Y54" s="293"/>
      <c r="Z54" s="343"/>
    </row>
    <row r="55" spans="2:26" ht="15.6" x14ac:dyDescent="0.3">
      <c r="B55" s="328">
        <v>9</v>
      </c>
      <c r="C55" s="329"/>
      <c r="D55" s="1173" t="s">
        <v>722</v>
      </c>
      <c r="E55" s="1173"/>
      <c r="G55" s="331"/>
      <c r="H55" s="331"/>
      <c r="I55" s="331"/>
      <c r="J55" s="331"/>
      <c r="K55" s="331"/>
      <c r="L55" s="331"/>
      <c r="M55" s="331"/>
      <c r="N55" s="332">
        <f>SUM(B163:B164)</f>
        <v>3</v>
      </c>
      <c r="O55" s="333" t="s">
        <v>723</v>
      </c>
      <c r="P55" s="332">
        <v>10</v>
      </c>
      <c r="Q55" s="334"/>
      <c r="R55" s="335"/>
      <c r="S55" s="336"/>
      <c r="T55" s="343"/>
      <c r="U55" s="344"/>
      <c r="V55" s="293"/>
      <c r="W55" s="293"/>
      <c r="X55" s="293"/>
      <c r="Y55" s="293"/>
      <c r="Z55" s="343"/>
    </row>
    <row r="56" spans="2:26" ht="31.5" customHeight="1" x14ac:dyDescent="0.3">
      <c r="B56" s="341">
        <v>9.1</v>
      </c>
      <c r="C56" s="322"/>
      <c r="D56" s="1168" t="str">
        <f ca="1">' '!A431</f>
        <v>Nous sommes orientés partenaires et nous travaillons avec eux lorsque cela est nécessaire</v>
      </c>
      <c r="E56" s="1168"/>
      <c r="G56" s="351"/>
      <c r="H56" s="351"/>
      <c r="I56" s="351"/>
      <c r="J56" s="351"/>
      <c r="K56" s="351"/>
      <c r="L56" s="351"/>
      <c r="M56" s="351"/>
      <c r="N56" s="351"/>
      <c r="O56" s="351"/>
      <c r="P56" s="351"/>
      <c r="Q56" s="351"/>
      <c r="R56" s="335"/>
      <c r="S56" s="352">
        <v>5</v>
      </c>
      <c r="T56" s="343"/>
      <c r="U56" s="344"/>
      <c r="V56" s="293"/>
      <c r="W56" s="293"/>
      <c r="X56" s="293"/>
      <c r="Y56" s="293"/>
      <c r="Z56" s="343"/>
    </row>
    <row r="57" spans="2:26" ht="91.5" customHeight="1" x14ac:dyDescent="0.3">
      <c r="B57" s="341">
        <v>9.1999999999999993</v>
      </c>
      <c r="C57" s="322"/>
      <c r="D57" s="1168" t="str">
        <f ca="1">' '!A432</f>
        <v>Nous entretenons de bonnes relations de travail avec nos partenaires clés</v>
      </c>
      <c r="E57" s="1168"/>
      <c r="G57" s="351"/>
      <c r="H57" s="351"/>
      <c r="I57" s="351"/>
      <c r="J57" s="351"/>
      <c r="K57" s="351"/>
      <c r="L57" s="351"/>
      <c r="M57" s="351"/>
      <c r="N57" s="351"/>
      <c r="O57" s="351"/>
      <c r="P57" s="351"/>
      <c r="Q57" s="351"/>
      <c r="R57" s="335"/>
      <c r="S57" s="352">
        <v>5</v>
      </c>
      <c r="T57" s="343"/>
      <c r="U57" s="344"/>
      <c r="V57" s="293"/>
      <c r="W57" s="293"/>
      <c r="X57" s="293"/>
      <c r="Y57" s="293"/>
      <c r="Z57" s="343"/>
    </row>
    <row r="58" spans="2:26" ht="5.25" customHeight="1" x14ac:dyDescent="0.3">
      <c r="B58" s="358"/>
      <c r="D58" s="1176"/>
      <c r="E58" s="1176"/>
      <c r="F58" s="1176"/>
      <c r="G58" s="1176"/>
      <c r="H58" s="1176"/>
      <c r="I58" s="1176"/>
      <c r="J58" s="1176"/>
      <c r="K58" s="1176"/>
      <c r="L58" s="1176"/>
      <c r="M58" s="1176"/>
      <c r="N58" s="1176"/>
      <c r="O58" s="1176"/>
      <c r="P58" s="1176"/>
      <c r="Q58" s="1176"/>
      <c r="R58" s="1176"/>
      <c r="S58" s="1176"/>
      <c r="T58" s="1176"/>
      <c r="U58" s="1176"/>
      <c r="V58" s="359"/>
    </row>
    <row r="59" spans="2:26" ht="13.5" customHeight="1" x14ac:dyDescent="0.3">
      <c r="B59" s="223" t="s">
        <v>2193</v>
      </c>
      <c r="C59" s="224"/>
      <c r="D59" s="360"/>
      <c r="E59" s="361"/>
      <c r="G59" s="362"/>
      <c r="H59" s="362"/>
      <c r="I59" s="362"/>
      <c r="J59" s="362"/>
      <c r="K59" s="362"/>
      <c r="L59" s="362"/>
      <c r="M59" s="362"/>
      <c r="N59" s="362"/>
      <c r="O59" s="362"/>
      <c r="P59" s="362"/>
      <c r="Q59" s="362"/>
      <c r="R59" s="363"/>
      <c r="V59" s="364"/>
      <c r="W59" s="365"/>
      <c r="X59" s="365"/>
    </row>
    <row r="60" spans="2:26" ht="8.25" customHeight="1" x14ac:dyDescent="0.3">
      <c r="B60" s="366"/>
      <c r="C60" s="366"/>
      <c r="D60" s="360"/>
      <c r="E60" s="360"/>
      <c r="G60" s="362"/>
      <c r="H60" s="362"/>
      <c r="I60" s="362"/>
      <c r="J60" s="362"/>
      <c r="K60" s="362"/>
      <c r="L60" s="362"/>
      <c r="M60" s="362"/>
      <c r="N60" s="362"/>
      <c r="O60" s="362"/>
      <c r="P60" s="362"/>
      <c r="Q60" s="362"/>
      <c r="R60" s="363"/>
      <c r="V60" s="364"/>
      <c r="W60" s="365"/>
      <c r="X60" s="365"/>
    </row>
    <row r="61" spans="2:26" ht="14.25" customHeight="1" x14ac:dyDescent="0.3">
      <c r="B61" s="366"/>
      <c r="C61" s="366"/>
      <c r="D61" s="360"/>
      <c r="E61" s="360"/>
      <c r="G61" s="362"/>
      <c r="H61" s="362"/>
      <c r="I61" s="362"/>
      <c r="J61" s="362"/>
      <c r="K61" s="362"/>
      <c r="L61" s="362"/>
      <c r="M61" s="362"/>
      <c r="N61" s="362"/>
      <c r="O61" s="362"/>
      <c r="P61" s="362"/>
      <c r="Q61" s="362"/>
      <c r="R61" s="363"/>
      <c r="V61" s="364"/>
      <c r="W61" s="365"/>
      <c r="X61" s="365"/>
    </row>
    <row r="62" spans="2:26" x14ac:dyDescent="0.3">
      <c r="B62" s="367" t="str">
        <f>D10</f>
        <v>CUSTOMER RELATIONSHIP</v>
      </c>
      <c r="C62" s="367">
        <f>5/P10*N10</f>
        <v>3.25</v>
      </c>
      <c r="D62" s="1176"/>
      <c r="E62" s="1176"/>
      <c r="F62" s="1176"/>
      <c r="G62" s="1176"/>
      <c r="H62" s="1176"/>
      <c r="I62" s="1176"/>
      <c r="J62" s="1176"/>
      <c r="K62" s="1176"/>
      <c r="L62" s="1176"/>
      <c r="M62" s="1176"/>
      <c r="N62" s="1176"/>
      <c r="O62" s="1176"/>
      <c r="P62" s="1176"/>
      <c r="Q62" s="1176"/>
      <c r="R62" s="1176"/>
      <c r="S62" s="1176"/>
      <c r="T62" s="1176"/>
      <c r="U62" s="1176"/>
      <c r="V62" s="359"/>
    </row>
    <row r="63" spans="2:26" x14ac:dyDescent="0.3">
      <c r="B63" s="367" t="str">
        <f>D15</f>
        <v>REVENUE STREAMS</v>
      </c>
      <c r="C63" s="367">
        <f>5/P15*N15</f>
        <v>3.125</v>
      </c>
      <c r="D63" s="1176"/>
      <c r="E63" s="1176"/>
      <c r="F63" s="1176"/>
      <c r="G63" s="1176"/>
      <c r="H63" s="1176"/>
      <c r="I63" s="1176"/>
      <c r="J63" s="1176"/>
      <c r="K63" s="1176"/>
      <c r="L63" s="1176"/>
      <c r="M63" s="1176"/>
      <c r="N63" s="1176"/>
      <c r="O63" s="1176"/>
      <c r="P63" s="1176"/>
      <c r="Q63" s="1176"/>
      <c r="R63" s="1176"/>
      <c r="S63" s="1176"/>
      <c r="T63" s="1176"/>
      <c r="U63" s="1176"/>
      <c r="V63" s="359"/>
    </row>
    <row r="64" spans="2:26" x14ac:dyDescent="0.3">
      <c r="B64" s="367" t="str">
        <f>D24</f>
        <v>COST STRUCTURE</v>
      </c>
      <c r="C64" s="367">
        <f>5/P24*N24</f>
        <v>3.25</v>
      </c>
      <c r="D64" s="1176"/>
      <c r="E64" s="1176"/>
      <c r="F64" s="1176"/>
      <c r="G64" s="1176"/>
      <c r="H64" s="1176"/>
      <c r="I64" s="1176"/>
      <c r="J64" s="1176"/>
      <c r="K64" s="1176"/>
      <c r="L64" s="1176"/>
      <c r="M64" s="1176"/>
      <c r="N64" s="1176"/>
      <c r="O64" s="1176"/>
      <c r="P64" s="1176"/>
      <c r="Q64" s="1176"/>
      <c r="R64" s="1176"/>
      <c r="S64" s="1176"/>
      <c r="T64" s="1176"/>
      <c r="U64" s="1176"/>
      <c r="V64" s="359"/>
    </row>
    <row r="65" spans="2:25" x14ac:dyDescent="0.3">
      <c r="B65" s="367" t="str">
        <f>D29</f>
        <v>CUSTOMER SEGMENTS</v>
      </c>
      <c r="C65" s="367">
        <f>5/P29*N29</f>
        <v>2</v>
      </c>
      <c r="D65" s="1176"/>
      <c r="E65" s="1176"/>
      <c r="F65" s="1176"/>
      <c r="G65" s="1176"/>
      <c r="H65" s="1176"/>
      <c r="I65" s="1176"/>
      <c r="J65" s="1176"/>
      <c r="K65" s="1176"/>
      <c r="L65" s="1176"/>
      <c r="M65" s="1176"/>
      <c r="N65" s="1176"/>
      <c r="O65" s="1176"/>
      <c r="P65" s="1176"/>
      <c r="Q65" s="1176"/>
      <c r="R65" s="1176"/>
      <c r="S65" s="1176"/>
      <c r="T65" s="1176"/>
      <c r="U65" s="1176"/>
      <c r="V65" s="359"/>
    </row>
    <row r="66" spans="2:25" x14ac:dyDescent="0.3">
      <c r="B66" s="367" t="str">
        <f>D33</f>
        <v>CHANNELS</v>
      </c>
      <c r="C66" s="367">
        <f>5/P33*N33</f>
        <v>1.5714285714285714</v>
      </c>
      <c r="D66" s="1176"/>
      <c r="E66" s="1176"/>
      <c r="F66" s="1176"/>
      <c r="G66" s="1176"/>
      <c r="H66" s="1176"/>
      <c r="I66" s="1176"/>
      <c r="J66" s="1176"/>
      <c r="K66" s="1176"/>
      <c r="L66" s="1176"/>
      <c r="M66" s="1176"/>
      <c r="N66" s="1176"/>
      <c r="O66" s="1176"/>
      <c r="P66" s="1176"/>
      <c r="Q66" s="1176"/>
      <c r="R66" s="1176"/>
      <c r="S66" s="1176"/>
      <c r="T66" s="1176"/>
      <c r="U66" s="1176"/>
      <c r="V66" s="359"/>
    </row>
    <row r="67" spans="2:25" x14ac:dyDescent="0.3">
      <c r="B67" s="367" t="str">
        <f>D41</f>
        <v>CUSTOMER RELATIONSHIP</v>
      </c>
      <c r="C67" s="367">
        <f>5/40*23</f>
        <v>2.875</v>
      </c>
      <c r="D67" s="1176"/>
      <c r="E67" s="1176"/>
      <c r="F67" s="1176"/>
      <c r="G67" s="1176"/>
      <c r="H67" s="1176"/>
      <c r="I67" s="1176"/>
      <c r="J67" s="1176"/>
      <c r="K67" s="1176"/>
      <c r="L67" s="1176"/>
      <c r="M67" s="1176"/>
      <c r="N67" s="1176"/>
      <c r="O67" s="1176"/>
      <c r="P67" s="1176"/>
      <c r="Q67" s="1176"/>
      <c r="R67" s="1176"/>
      <c r="S67" s="1176"/>
      <c r="T67" s="1176"/>
      <c r="U67" s="1176"/>
      <c r="V67" s="359"/>
    </row>
    <row r="68" spans="2:25" x14ac:dyDescent="0.3">
      <c r="B68" s="367" t="str">
        <f>D46</f>
        <v>KEY RESSOURCES</v>
      </c>
      <c r="C68" s="367">
        <f>5/P46*N46</f>
        <v>1.3333333333333333</v>
      </c>
      <c r="D68" s="1176"/>
      <c r="E68" s="1176"/>
      <c r="F68" s="1176"/>
      <c r="G68" s="1176"/>
      <c r="H68" s="1176"/>
      <c r="I68" s="1176"/>
      <c r="J68" s="1176"/>
      <c r="K68" s="1176"/>
      <c r="L68" s="1176"/>
      <c r="M68" s="1176"/>
      <c r="N68" s="1176"/>
      <c r="O68" s="1176"/>
      <c r="P68" s="1176"/>
      <c r="Q68" s="1176"/>
      <c r="R68" s="1176"/>
      <c r="S68" s="1176"/>
      <c r="T68" s="1176"/>
      <c r="U68" s="1176"/>
      <c r="V68" s="359"/>
    </row>
    <row r="69" spans="2:25" x14ac:dyDescent="0.3">
      <c r="B69" s="367" t="str">
        <f>D50</f>
        <v>KEY ACTIVITIES</v>
      </c>
      <c r="C69" s="367">
        <f>5/P50*N50</f>
        <v>0.75</v>
      </c>
      <c r="D69" s="1176"/>
      <c r="E69" s="1176"/>
      <c r="F69" s="1176"/>
      <c r="G69" s="1176"/>
      <c r="H69" s="1176"/>
      <c r="I69" s="1176"/>
      <c r="J69" s="1176"/>
      <c r="K69" s="1176"/>
      <c r="L69" s="1176"/>
      <c r="M69" s="1176"/>
      <c r="N69" s="1176"/>
      <c r="O69" s="1176"/>
      <c r="P69" s="1176"/>
      <c r="Q69" s="1176"/>
      <c r="R69" s="1176"/>
      <c r="S69" s="1176"/>
      <c r="T69" s="1176"/>
      <c r="U69" s="1176"/>
      <c r="V69" s="293"/>
      <c r="W69" s="293"/>
      <c r="X69" s="293"/>
      <c r="Y69" s="293"/>
    </row>
    <row r="70" spans="2:25" x14ac:dyDescent="0.3">
      <c r="B70" s="367" t="str">
        <f>D55</f>
        <v>KEY PARTNERSHIP</v>
      </c>
      <c r="C70" s="367">
        <f>5/P55*N55</f>
        <v>1.5</v>
      </c>
      <c r="D70" s="1176"/>
      <c r="E70" s="1176"/>
      <c r="F70" s="1176"/>
      <c r="G70" s="1176"/>
      <c r="H70" s="1176"/>
      <c r="I70" s="1176"/>
      <c r="J70" s="1176"/>
      <c r="K70" s="1176"/>
      <c r="L70" s="1176"/>
      <c r="M70" s="1176"/>
      <c r="N70" s="1176"/>
      <c r="O70" s="1176"/>
      <c r="P70" s="1176"/>
      <c r="Q70" s="1176"/>
      <c r="R70" s="1176"/>
      <c r="S70" s="1176"/>
      <c r="T70" s="1176"/>
      <c r="U70" s="1176"/>
      <c r="V70" s="293"/>
      <c r="W70" s="293"/>
      <c r="X70" s="293"/>
      <c r="Y70" s="293"/>
    </row>
    <row r="71" spans="2:25" x14ac:dyDescent="0.3">
      <c r="B71" s="368"/>
      <c r="C71" s="266"/>
      <c r="D71" s="1176"/>
      <c r="E71" s="1176"/>
      <c r="F71" s="1176"/>
      <c r="G71" s="1176"/>
      <c r="H71" s="1176"/>
      <c r="I71" s="1176"/>
      <c r="J71" s="1176"/>
      <c r="K71" s="1176"/>
      <c r="L71" s="1176"/>
      <c r="M71" s="1176"/>
      <c r="N71" s="1176"/>
      <c r="O71" s="1176"/>
      <c r="P71" s="1176"/>
      <c r="Q71" s="1176"/>
      <c r="R71" s="1176"/>
      <c r="S71" s="1176"/>
      <c r="T71" s="1176"/>
      <c r="U71" s="1176"/>
      <c r="V71" s="293"/>
      <c r="W71" s="293"/>
      <c r="X71" s="293"/>
      <c r="Y71" s="293"/>
    </row>
    <row r="72" spans="2:25" x14ac:dyDescent="0.3">
      <c r="B72" s="368"/>
      <c r="C72" s="266"/>
      <c r="D72" s="1176"/>
      <c r="E72" s="1176"/>
      <c r="F72" s="1176"/>
      <c r="G72" s="1176"/>
      <c r="H72" s="1176"/>
      <c r="I72" s="1176"/>
      <c r="J72" s="1176"/>
      <c r="K72" s="1176"/>
      <c r="L72" s="1176"/>
      <c r="M72" s="1176"/>
      <c r="N72" s="1176"/>
      <c r="O72" s="1176"/>
      <c r="P72" s="1176"/>
      <c r="Q72" s="1176"/>
      <c r="R72" s="1176"/>
      <c r="S72" s="1176"/>
      <c r="T72" s="1176"/>
      <c r="U72" s="1176"/>
      <c r="V72" s="293"/>
      <c r="W72" s="293"/>
      <c r="X72" s="293"/>
      <c r="Y72" s="293"/>
    </row>
    <row r="73" spans="2:25" x14ac:dyDescent="0.3">
      <c r="B73" s="368"/>
      <c r="C73" s="266"/>
      <c r="D73" s="1176"/>
      <c r="E73" s="1176"/>
      <c r="F73" s="1176"/>
      <c r="G73" s="1176"/>
      <c r="H73" s="1176"/>
      <c r="I73" s="1176"/>
      <c r="J73" s="1176"/>
      <c r="K73" s="1176"/>
      <c r="L73" s="1176"/>
      <c r="M73" s="1176"/>
      <c r="N73" s="1176"/>
      <c r="O73" s="1176"/>
      <c r="P73" s="1176"/>
      <c r="Q73" s="1176"/>
      <c r="R73" s="1176"/>
      <c r="S73" s="1176"/>
      <c r="T73" s="1176"/>
      <c r="U73" s="1176"/>
      <c r="V73" s="293"/>
      <c r="W73" s="293"/>
      <c r="X73" s="293"/>
      <c r="Y73" s="293"/>
    </row>
    <row r="74" spans="2:25" x14ac:dyDescent="0.3">
      <c r="B74" s="368"/>
      <c r="C74" s="266"/>
      <c r="D74" s="1176"/>
      <c r="E74" s="1176"/>
      <c r="F74" s="1176"/>
      <c r="G74" s="1176"/>
      <c r="H74" s="1176"/>
      <c r="I74" s="1176"/>
      <c r="J74" s="1176"/>
      <c r="K74" s="1176"/>
      <c r="L74" s="1176"/>
      <c r="M74" s="1176"/>
      <c r="N74" s="1176"/>
      <c r="O74" s="1176"/>
      <c r="P74" s="1176"/>
      <c r="Q74" s="1176"/>
      <c r="R74" s="1176"/>
      <c r="S74" s="1176"/>
      <c r="T74" s="1176"/>
      <c r="U74" s="1176"/>
      <c r="V74" s="293"/>
      <c r="W74" s="293"/>
      <c r="X74" s="293"/>
      <c r="Y74" s="293"/>
    </row>
    <row r="75" spans="2:25" x14ac:dyDescent="0.3">
      <c r="B75" s="367"/>
      <c r="C75" s="266"/>
    </row>
    <row r="76" spans="2:25" x14ac:dyDescent="0.3">
      <c r="B76" s="367"/>
      <c r="C76" s="266"/>
    </row>
    <row r="96" spans="1:1" ht="0.9" customHeight="1" x14ac:dyDescent="0.3">
      <c r="A96" s="323"/>
    </row>
    <row r="97" spans="2:27" x14ac:dyDescent="0.3">
      <c r="C97" s="224"/>
      <c r="Z97" s="369"/>
      <c r="AA97" s="370"/>
    </row>
    <row r="98" spans="2:27" x14ac:dyDescent="0.3">
      <c r="B98" s="371" t="s">
        <v>2193</v>
      </c>
      <c r="Z98" s="369"/>
      <c r="AA98" s="370"/>
    </row>
    <row r="99" spans="2:27" x14ac:dyDescent="0.3">
      <c r="Z99" s="369"/>
      <c r="AA99" s="370"/>
    </row>
    <row r="100" spans="2:27" x14ac:dyDescent="0.3">
      <c r="Z100" s="369"/>
      <c r="AA100" s="370"/>
    </row>
    <row r="101" spans="2:27" x14ac:dyDescent="0.3">
      <c r="Z101" s="369"/>
      <c r="AA101" s="370"/>
    </row>
    <row r="102" spans="2:27" x14ac:dyDescent="0.3">
      <c r="Z102" s="369"/>
      <c r="AA102" s="370"/>
    </row>
    <row r="103" spans="2:27" x14ac:dyDescent="0.3">
      <c r="Z103" s="369"/>
      <c r="AA103" s="370"/>
    </row>
    <row r="104" spans="2:27" x14ac:dyDescent="0.3">
      <c r="Z104" s="369"/>
      <c r="AA104" s="370"/>
    </row>
    <row r="105" spans="2:27" x14ac:dyDescent="0.3">
      <c r="Z105" s="369"/>
      <c r="AA105" s="370"/>
    </row>
    <row r="106" spans="2:27" x14ac:dyDescent="0.3">
      <c r="Z106" s="369"/>
      <c r="AA106" s="370"/>
    </row>
    <row r="107" spans="2:27" x14ac:dyDescent="0.3">
      <c r="Z107" s="369"/>
      <c r="AA107" s="370"/>
    </row>
    <row r="108" spans="2:27" x14ac:dyDescent="0.3">
      <c r="Z108" s="369"/>
      <c r="AA108" s="370"/>
    </row>
    <row r="109" spans="2:27" x14ac:dyDescent="0.3">
      <c r="Z109" s="369"/>
      <c r="AA109" s="370"/>
    </row>
    <row r="110" spans="2:27" x14ac:dyDescent="0.3">
      <c r="Z110" s="369"/>
      <c r="AA110" s="370"/>
    </row>
    <row r="111" spans="2:27" x14ac:dyDescent="0.3">
      <c r="Z111" s="369"/>
      <c r="AA111" s="370"/>
    </row>
    <row r="112" spans="2:27" x14ac:dyDescent="0.3">
      <c r="Z112" s="369"/>
      <c r="AA112" s="370"/>
    </row>
    <row r="113" spans="1:27" x14ac:dyDescent="0.3">
      <c r="Z113" s="369"/>
      <c r="AA113" s="370"/>
    </row>
    <row r="114" spans="1:27" x14ac:dyDescent="0.3">
      <c r="A114" s="359"/>
      <c r="B114" s="327"/>
      <c r="C114" s="327"/>
      <c r="D114" s="266"/>
      <c r="Z114" s="369"/>
      <c r="AA114" s="370"/>
    </row>
    <row r="115" spans="1:27" x14ac:dyDescent="0.3">
      <c r="A115" s="372">
        <f>A117/390</f>
        <v>0.53846153846153844</v>
      </c>
      <c r="B115" s="373">
        <f>(B117/195)</f>
        <v>0.43076923076923079</v>
      </c>
      <c r="C115" s="373" t="s">
        <v>726</v>
      </c>
      <c r="D115" s="373">
        <f>(D117/1950)</f>
        <v>0.24102564102564103</v>
      </c>
      <c r="E115" s="374"/>
      <c r="F115" s="375"/>
      <c r="G115" s="374"/>
      <c r="H115" s="376"/>
      <c r="I115" s="377" t="s">
        <v>835</v>
      </c>
      <c r="J115" s="378"/>
      <c r="Z115" s="369"/>
      <c r="AA115" s="370"/>
    </row>
    <row r="116" spans="1:27" x14ac:dyDescent="0.3">
      <c r="A116" s="379"/>
      <c r="B116" s="380"/>
      <c r="C116" s="380"/>
      <c r="D116" s="380"/>
      <c r="E116" s="381"/>
      <c r="F116" s="369"/>
      <c r="G116" s="381"/>
      <c r="H116" s="382">
        <v>1</v>
      </c>
      <c r="I116" s="383">
        <f>COUNTIF(B118:B164,1)</f>
        <v>2</v>
      </c>
      <c r="J116" s="384"/>
      <c r="Z116" s="369"/>
      <c r="AA116" s="370"/>
    </row>
    <row r="117" spans="1:27" x14ac:dyDescent="0.3">
      <c r="A117" s="385">
        <f>SUM(A118:A164)</f>
        <v>210</v>
      </c>
      <c r="B117" s="380">
        <f>SUM(B118:B164)</f>
        <v>84</v>
      </c>
      <c r="C117" s="380"/>
      <c r="D117" s="380">
        <f>SUM(D118:D164)</f>
        <v>470</v>
      </c>
      <c r="E117" s="381"/>
      <c r="F117" s="369"/>
      <c r="G117" s="381"/>
      <c r="H117" s="382">
        <v>2</v>
      </c>
      <c r="I117" s="383">
        <f>COUNTIF(B118:B164,2)</f>
        <v>8</v>
      </c>
      <c r="J117" s="386"/>
      <c r="Z117" s="369"/>
      <c r="AA117" s="370"/>
    </row>
    <row r="118" spans="1:27" x14ac:dyDescent="0.3">
      <c r="A118" s="385">
        <f>S11</f>
        <v>9</v>
      </c>
      <c r="B118" s="387">
        <v>3</v>
      </c>
      <c r="C118" s="380">
        <v>1</v>
      </c>
      <c r="D118" s="380">
        <f>B118*S11</f>
        <v>27</v>
      </c>
      <c r="E118" s="388"/>
      <c r="F118" s="369"/>
      <c r="G118" s="381"/>
      <c r="H118" s="382">
        <v>3</v>
      </c>
      <c r="I118" s="383">
        <f>COUNTIF(B118:B164,3)</f>
        <v>9</v>
      </c>
      <c r="J118" s="389"/>
      <c r="Z118" s="369"/>
      <c r="AA118" s="370"/>
    </row>
    <row r="119" spans="1:27" x14ac:dyDescent="0.3">
      <c r="A119" s="385">
        <f>S12</f>
        <v>7</v>
      </c>
      <c r="B119" s="387">
        <v>4</v>
      </c>
      <c r="C119" s="380">
        <v>1</v>
      </c>
      <c r="D119" s="380">
        <f>B119*S12</f>
        <v>28</v>
      </c>
      <c r="E119" s="381"/>
      <c r="F119" s="369"/>
      <c r="G119" s="381"/>
      <c r="H119" s="382">
        <v>4</v>
      </c>
      <c r="I119" s="383">
        <f>COUNTIF(B118:B164,4)</f>
        <v>6</v>
      </c>
      <c r="J119" s="386"/>
      <c r="Z119" s="369"/>
      <c r="AA119" s="370"/>
    </row>
    <row r="120" spans="1:27" x14ac:dyDescent="0.3">
      <c r="A120" s="385">
        <f>S13</f>
        <v>5</v>
      </c>
      <c r="B120" s="387">
        <v>3</v>
      </c>
      <c r="C120" s="380">
        <v>1</v>
      </c>
      <c r="D120" s="380">
        <f>B120*S13</f>
        <v>15</v>
      </c>
      <c r="E120" s="381"/>
      <c r="F120" s="369"/>
      <c r="G120" s="381"/>
      <c r="H120" s="382">
        <v>5</v>
      </c>
      <c r="I120" s="383">
        <f>COUNTIF(B118:B164,5)</f>
        <v>3</v>
      </c>
      <c r="J120" s="386"/>
      <c r="Z120" s="369"/>
      <c r="AA120" s="370"/>
    </row>
    <row r="121" spans="1:27" x14ac:dyDescent="0.3">
      <c r="A121" s="385">
        <f>S14</f>
        <v>3</v>
      </c>
      <c r="B121" s="387">
        <v>3</v>
      </c>
      <c r="C121" s="380">
        <v>1</v>
      </c>
      <c r="D121" s="380">
        <f>B121*S14</f>
        <v>9</v>
      </c>
      <c r="E121" s="381"/>
      <c r="F121" s="369"/>
      <c r="G121" s="381"/>
      <c r="H121" s="390"/>
      <c r="I121" s="381"/>
      <c r="J121" s="386"/>
      <c r="Z121" s="369"/>
      <c r="AA121" s="370"/>
    </row>
    <row r="122" spans="1:27" x14ac:dyDescent="0.3">
      <c r="A122" s="385"/>
      <c r="B122" s="387"/>
      <c r="C122" s="380"/>
      <c r="D122" s="380"/>
      <c r="E122" s="381"/>
      <c r="F122" s="369"/>
      <c r="G122" s="381"/>
      <c r="H122" s="390"/>
      <c r="I122" s="381"/>
      <c r="J122" s="386"/>
      <c r="Z122" s="369"/>
      <c r="AA122" s="370"/>
    </row>
    <row r="123" spans="1:27" x14ac:dyDescent="0.3">
      <c r="A123" s="385">
        <f t="shared" ref="A123:A130" si="0">S16</f>
        <v>5</v>
      </c>
      <c r="B123" s="387">
        <v>5</v>
      </c>
      <c r="C123" s="380">
        <v>1</v>
      </c>
      <c r="D123" s="380">
        <f t="shared" ref="D123:D130" si="1">B123*S16</f>
        <v>25</v>
      </c>
      <c r="E123" s="381"/>
      <c r="F123" s="369"/>
      <c r="G123" s="381"/>
      <c r="H123" s="390"/>
      <c r="I123" s="381"/>
      <c r="J123" s="386"/>
      <c r="Z123" s="369"/>
      <c r="AA123" s="370"/>
    </row>
    <row r="124" spans="1:27" x14ac:dyDescent="0.3">
      <c r="A124" s="385">
        <f t="shared" si="0"/>
        <v>4</v>
      </c>
      <c r="B124" s="387">
        <v>2</v>
      </c>
      <c r="C124" s="380">
        <v>1</v>
      </c>
      <c r="D124" s="380">
        <f t="shared" si="1"/>
        <v>8</v>
      </c>
      <c r="E124" s="381"/>
      <c r="F124" s="369"/>
      <c r="G124" s="381"/>
      <c r="H124" s="390"/>
      <c r="I124" s="381"/>
      <c r="J124" s="386"/>
      <c r="Z124" s="369"/>
      <c r="AA124" s="370"/>
    </row>
    <row r="125" spans="1:27" x14ac:dyDescent="0.3">
      <c r="A125" s="385">
        <f t="shared" si="0"/>
        <v>8</v>
      </c>
      <c r="B125" s="387">
        <v>4</v>
      </c>
      <c r="C125" s="380">
        <v>1</v>
      </c>
      <c r="D125" s="380">
        <f t="shared" si="1"/>
        <v>32</v>
      </c>
      <c r="E125" s="381"/>
      <c r="F125" s="369"/>
      <c r="G125" s="381"/>
      <c r="H125" s="390"/>
      <c r="I125" s="381"/>
      <c r="J125" s="386"/>
      <c r="Z125" s="369"/>
      <c r="AA125" s="370"/>
    </row>
    <row r="126" spans="1:27" x14ac:dyDescent="0.3">
      <c r="A126" s="385">
        <f t="shared" si="0"/>
        <v>8</v>
      </c>
      <c r="B126" s="387">
        <v>4</v>
      </c>
      <c r="C126" s="380">
        <v>1</v>
      </c>
      <c r="D126" s="380">
        <f t="shared" si="1"/>
        <v>32</v>
      </c>
      <c r="E126" s="381"/>
      <c r="F126" s="369"/>
      <c r="G126" s="381"/>
      <c r="H126" s="390"/>
      <c r="I126" s="381"/>
      <c r="J126" s="386"/>
      <c r="Z126" s="369"/>
      <c r="AA126" s="370"/>
    </row>
    <row r="127" spans="1:27" x14ac:dyDescent="0.3">
      <c r="A127" s="385">
        <f t="shared" si="0"/>
        <v>5</v>
      </c>
      <c r="B127" s="387">
        <v>3</v>
      </c>
      <c r="C127" s="380">
        <v>1</v>
      </c>
      <c r="D127" s="380">
        <f t="shared" si="1"/>
        <v>15</v>
      </c>
      <c r="E127" s="381"/>
      <c r="F127" s="369"/>
      <c r="G127" s="381"/>
      <c r="H127" s="390"/>
      <c r="I127" s="381"/>
      <c r="J127" s="386"/>
      <c r="Z127" s="369"/>
      <c r="AA127" s="370"/>
    </row>
    <row r="128" spans="1:27" x14ac:dyDescent="0.3">
      <c r="A128" s="385">
        <f t="shared" si="0"/>
        <v>9</v>
      </c>
      <c r="B128" s="387">
        <v>2</v>
      </c>
      <c r="C128" s="380">
        <v>1</v>
      </c>
      <c r="D128" s="380">
        <f t="shared" si="1"/>
        <v>18</v>
      </c>
      <c r="E128" s="381"/>
      <c r="F128" s="369"/>
      <c r="G128" s="381"/>
      <c r="H128" s="390"/>
      <c r="I128" s="381"/>
      <c r="J128" s="386"/>
      <c r="Z128" s="369"/>
      <c r="AA128" s="370"/>
    </row>
    <row r="129" spans="1:27" x14ac:dyDescent="0.3">
      <c r="A129" s="385">
        <f t="shared" si="0"/>
        <v>5</v>
      </c>
      <c r="B129" s="387">
        <v>2</v>
      </c>
      <c r="C129" s="380">
        <v>1</v>
      </c>
      <c r="D129" s="380">
        <f t="shared" si="1"/>
        <v>10</v>
      </c>
      <c r="E129" s="381"/>
      <c r="F129" s="369"/>
      <c r="G129" s="381"/>
      <c r="H129" s="390"/>
      <c r="I129" s="381"/>
      <c r="J129" s="386"/>
      <c r="Z129" s="369"/>
      <c r="AA129" s="370"/>
    </row>
    <row r="130" spans="1:27" x14ac:dyDescent="0.3">
      <c r="A130" s="385">
        <f t="shared" si="0"/>
        <v>7</v>
      </c>
      <c r="B130" s="387">
        <v>3</v>
      </c>
      <c r="C130" s="380">
        <v>1</v>
      </c>
      <c r="D130" s="380">
        <f t="shared" si="1"/>
        <v>21</v>
      </c>
      <c r="E130" s="381"/>
      <c r="F130" s="369"/>
      <c r="G130" s="381"/>
      <c r="H130" s="390"/>
      <c r="I130" s="381"/>
      <c r="J130" s="386"/>
      <c r="V130" s="369"/>
      <c r="W130" s="391"/>
      <c r="X130" s="391"/>
      <c r="Y130" s="369"/>
      <c r="Z130" s="369"/>
      <c r="AA130" s="370"/>
    </row>
    <row r="131" spans="1:27" x14ac:dyDescent="0.3">
      <c r="A131" s="385"/>
      <c r="B131" s="387"/>
      <c r="C131" s="380"/>
      <c r="D131" s="380"/>
      <c r="E131" s="381"/>
      <c r="F131" s="369"/>
      <c r="G131" s="381"/>
      <c r="H131" s="390"/>
      <c r="I131" s="381"/>
      <c r="J131" s="386"/>
    </row>
    <row r="132" spans="1:27" x14ac:dyDescent="0.3">
      <c r="A132" s="385">
        <f>S25</f>
        <v>5</v>
      </c>
      <c r="B132" s="387">
        <v>5</v>
      </c>
      <c r="C132" s="380">
        <v>1</v>
      </c>
      <c r="D132" s="380">
        <f>B132*S25</f>
        <v>25</v>
      </c>
      <c r="E132" s="381"/>
      <c r="F132" s="369"/>
      <c r="G132" s="381"/>
      <c r="H132" s="390"/>
      <c r="I132" s="381"/>
      <c r="J132" s="386"/>
    </row>
    <row r="133" spans="1:27" x14ac:dyDescent="0.3">
      <c r="A133" s="385">
        <f>S26</f>
        <v>5</v>
      </c>
      <c r="B133" s="387">
        <v>4</v>
      </c>
      <c r="C133" s="380">
        <v>1</v>
      </c>
      <c r="D133" s="380">
        <f>B133*S26</f>
        <v>20</v>
      </c>
      <c r="E133" s="381"/>
      <c r="F133" s="369"/>
      <c r="G133" s="381"/>
      <c r="H133" s="390"/>
      <c r="I133" s="381"/>
      <c r="J133" s="386"/>
    </row>
    <row r="134" spans="1:27" x14ac:dyDescent="0.3">
      <c r="A134" s="385">
        <f>S27</f>
        <v>5</v>
      </c>
      <c r="B134" s="387">
        <v>2</v>
      </c>
      <c r="C134" s="380">
        <v>1</v>
      </c>
      <c r="D134" s="380">
        <f>B134*S27</f>
        <v>10</v>
      </c>
      <c r="E134" s="381"/>
      <c r="F134" s="369"/>
      <c r="G134" s="381"/>
      <c r="H134" s="390"/>
      <c r="I134" s="381"/>
      <c r="J134" s="386"/>
    </row>
    <row r="135" spans="1:27" x14ac:dyDescent="0.3">
      <c r="A135" s="385">
        <f>S28</f>
        <v>5</v>
      </c>
      <c r="B135" s="387">
        <v>2</v>
      </c>
      <c r="C135" s="380">
        <v>1</v>
      </c>
      <c r="D135" s="380">
        <f>B135*S28</f>
        <v>10</v>
      </c>
      <c r="E135" s="381"/>
      <c r="F135" s="369"/>
      <c r="G135" s="381"/>
      <c r="H135" s="390"/>
      <c r="I135" s="381"/>
      <c r="J135" s="386"/>
    </row>
    <row r="136" spans="1:27" x14ac:dyDescent="0.3">
      <c r="A136" s="385"/>
      <c r="B136" s="387"/>
      <c r="C136" s="380"/>
      <c r="D136" s="380"/>
      <c r="E136" s="381"/>
      <c r="F136" s="369"/>
      <c r="G136" s="381"/>
      <c r="H136" s="390"/>
      <c r="I136" s="381"/>
      <c r="J136" s="386"/>
    </row>
    <row r="137" spans="1:27" x14ac:dyDescent="0.3">
      <c r="A137" s="385">
        <f>S30</f>
        <v>5</v>
      </c>
      <c r="B137" s="387">
        <v>3</v>
      </c>
      <c r="C137" s="380">
        <v>1</v>
      </c>
      <c r="D137" s="380">
        <f>B137*S30</f>
        <v>15</v>
      </c>
      <c r="E137" s="381"/>
      <c r="F137" s="369"/>
      <c r="G137" s="381"/>
      <c r="H137" s="390"/>
      <c r="I137" s="381"/>
      <c r="J137" s="386"/>
    </row>
    <row r="138" spans="1:27" x14ac:dyDescent="0.3">
      <c r="A138" s="385">
        <f>S31</f>
        <v>5</v>
      </c>
      <c r="B138" s="387">
        <v>2</v>
      </c>
      <c r="C138" s="380">
        <v>1</v>
      </c>
      <c r="D138" s="380">
        <f>B138*S31</f>
        <v>10</v>
      </c>
      <c r="E138" s="381"/>
      <c r="F138" s="369"/>
      <c r="G138" s="381"/>
      <c r="H138" s="390"/>
      <c r="I138" s="381"/>
      <c r="J138" s="386"/>
    </row>
    <row r="139" spans="1:27" x14ac:dyDescent="0.3">
      <c r="A139" s="385">
        <f>S32</f>
        <v>5</v>
      </c>
      <c r="B139" s="387">
        <v>1</v>
      </c>
      <c r="C139" s="380">
        <v>1</v>
      </c>
      <c r="D139" s="380">
        <f>B139*S32</f>
        <v>5</v>
      </c>
      <c r="E139" s="381"/>
      <c r="F139" s="369"/>
      <c r="G139" s="381"/>
      <c r="H139" s="390"/>
      <c r="I139" s="381"/>
      <c r="J139" s="386"/>
    </row>
    <row r="140" spans="1:27" x14ac:dyDescent="0.3">
      <c r="A140" s="385"/>
      <c r="B140" s="387"/>
      <c r="C140" s="380"/>
      <c r="D140" s="380"/>
      <c r="E140" s="381"/>
      <c r="F140" s="369"/>
      <c r="G140" s="381"/>
      <c r="H140" s="390"/>
      <c r="I140" s="381"/>
      <c r="J140" s="386"/>
    </row>
    <row r="141" spans="1:27" x14ac:dyDescent="0.3">
      <c r="A141" s="385">
        <f t="shared" ref="A141:A147" si="2">S34</f>
        <v>5</v>
      </c>
      <c r="B141" s="387">
        <v>1</v>
      </c>
      <c r="C141" s="380">
        <v>1</v>
      </c>
      <c r="D141" s="380">
        <f t="shared" ref="D141:D147" si="3">B141*S34</f>
        <v>5</v>
      </c>
      <c r="E141" s="381"/>
      <c r="F141" s="369"/>
      <c r="G141" s="381"/>
      <c r="H141" s="390"/>
      <c r="I141" s="381"/>
      <c r="J141" s="386"/>
    </row>
    <row r="142" spans="1:27" x14ac:dyDescent="0.3">
      <c r="A142" s="385">
        <f t="shared" si="2"/>
        <v>5</v>
      </c>
      <c r="B142" s="387">
        <v>3</v>
      </c>
      <c r="C142" s="380">
        <v>1</v>
      </c>
      <c r="D142" s="380">
        <f t="shared" si="3"/>
        <v>15</v>
      </c>
      <c r="E142" s="381"/>
      <c r="F142" s="369"/>
      <c r="G142" s="381"/>
      <c r="H142" s="390"/>
      <c r="I142" s="381"/>
      <c r="J142" s="386"/>
    </row>
    <row r="143" spans="1:27" x14ac:dyDescent="0.3">
      <c r="A143" s="385">
        <f t="shared" si="2"/>
        <v>5</v>
      </c>
      <c r="B143" s="387">
        <v>5</v>
      </c>
      <c r="C143" s="380">
        <v>1</v>
      </c>
      <c r="D143" s="380">
        <f t="shared" si="3"/>
        <v>25</v>
      </c>
      <c r="E143" s="381"/>
      <c r="F143" s="369"/>
      <c r="G143" s="381"/>
      <c r="H143" s="390"/>
      <c r="I143" s="381"/>
      <c r="J143" s="386"/>
    </row>
    <row r="144" spans="1:27" x14ac:dyDescent="0.3">
      <c r="A144" s="385">
        <f t="shared" si="2"/>
        <v>5</v>
      </c>
      <c r="B144" s="387">
        <v>2</v>
      </c>
      <c r="C144" s="380">
        <v>1</v>
      </c>
      <c r="D144" s="380">
        <f t="shared" si="3"/>
        <v>10</v>
      </c>
      <c r="E144" s="381"/>
      <c r="F144" s="369"/>
      <c r="G144" s="381"/>
      <c r="H144" s="390"/>
      <c r="I144" s="381"/>
      <c r="J144" s="386"/>
    </row>
    <row r="145" spans="1:10" x14ac:dyDescent="0.3">
      <c r="A145" s="385">
        <f t="shared" si="2"/>
        <v>5</v>
      </c>
      <c r="B145" s="387"/>
      <c r="C145" s="380">
        <v>1</v>
      </c>
      <c r="D145" s="380">
        <f t="shared" si="3"/>
        <v>0</v>
      </c>
      <c r="E145" s="381"/>
      <c r="F145" s="369"/>
      <c r="G145" s="381"/>
      <c r="H145" s="390"/>
      <c r="I145" s="381"/>
      <c r="J145" s="386"/>
    </row>
    <row r="146" spans="1:10" x14ac:dyDescent="0.3">
      <c r="A146" s="385">
        <f t="shared" si="2"/>
        <v>5</v>
      </c>
      <c r="B146" s="387"/>
      <c r="C146" s="380">
        <v>1</v>
      </c>
      <c r="D146" s="380">
        <f t="shared" si="3"/>
        <v>0</v>
      </c>
      <c r="E146" s="381"/>
      <c r="F146" s="369"/>
      <c r="G146" s="381"/>
      <c r="H146" s="390"/>
      <c r="I146" s="381"/>
      <c r="J146" s="386"/>
    </row>
    <row r="147" spans="1:10" x14ac:dyDescent="0.3">
      <c r="A147" s="385">
        <f t="shared" si="2"/>
        <v>5</v>
      </c>
      <c r="B147" s="387"/>
      <c r="C147" s="380">
        <v>1</v>
      </c>
      <c r="D147" s="380">
        <f t="shared" si="3"/>
        <v>0</v>
      </c>
      <c r="E147" s="381"/>
      <c r="F147" s="369"/>
      <c r="G147" s="381"/>
      <c r="H147" s="390"/>
      <c r="I147" s="381"/>
      <c r="J147" s="386"/>
    </row>
    <row r="148" spans="1:10" x14ac:dyDescent="0.3">
      <c r="A148" s="392"/>
      <c r="B148" s="393"/>
      <c r="C148" s="394"/>
      <c r="D148" s="394"/>
      <c r="E148" s="381"/>
      <c r="F148" s="369"/>
      <c r="G148" s="381"/>
      <c r="H148" s="390"/>
      <c r="I148" s="381"/>
      <c r="J148" s="386"/>
    </row>
    <row r="149" spans="1:10" x14ac:dyDescent="0.3">
      <c r="A149" s="385">
        <f>S42</f>
        <v>5</v>
      </c>
      <c r="B149" s="387"/>
      <c r="C149" s="380">
        <v>1</v>
      </c>
      <c r="D149" s="380">
        <f>B149*S42</f>
        <v>0</v>
      </c>
      <c r="E149" s="381"/>
      <c r="F149" s="369"/>
      <c r="G149" s="381"/>
      <c r="H149" s="390"/>
      <c r="I149" s="381"/>
      <c r="J149" s="386"/>
    </row>
    <row r="150" spans="1:10" x14ac:dyDescent="0.3">
      <c r="A150" s="385">
        <f>S43</f>
        <v>5</v>
      </c>
      <c r="B150" s="387">
        <v>4</v>
      </c>
      <c r="C150" s="380">
        <v>1</v>
      </c>
      <c r="D150" s="380">
        <f>B150*S43</f>
        <v>20</v>
      </c>
      <c r="E150" s="381"/>
      <c r="F150" s="369"/>
      <c r="G150" s="381"/>
      <c r="H150" s="390"/>
      <c r="I150" s="381"/>
      <c r="J150" s="386"/>
    </row>
    <row r="151" spans="1:10" x14ac:dyDescent="0.3">
      <c r="A151" s="385">
        <f>S44</f>
        <v>5</v>
      </c>
      <c r="B151" s="387">
        <v>2</v>
      </c>
      <c r="C151" s="380">
        <v>1</v>
      </c>
      <c r="D151" s="380">
        <f>B151*S44</f>
        <v>10</v>
      </c>
      <c r="E151" s="381"/>
      <c r="F151" s="369"/>
      <c r="G151" s="381"/>
      <c r="H151" s="390"/>
      <c r="I151" s="381"/>
      <c r="J151" s="386"/>
    </row>
    <row r="152" spans="1:10" x14ac:dyDescent="0.3">
      <c r="A152" s="385">
        <f>S45</f>
        <v>5</v>
      </c>
      <c r="B152" s="387"/>
      <c r="C152" s="380">
        <v>1</v>
      </c>
      <c r="D152" s="380">
        <f>B152*S45</f>
        <v>0</v>
      </c>
      <c r="E152" s="381"/>
      <c r="F152" s="369"/>
      <c r="G152" s="381"/>
      <c r="H152" s="390"/>
      <c r="I152" s="381"/>
      <c r="J152" s="386"/>
    </row>
    <row r="153" spans="1:10" x14ac:dyDescent="0.3">
      <c r="A153" s="392"/>
      <c r="B153" s="393"/>
      <c r="C153" s="394"/>
      <c r="D153" s="394"/>
      <c r="E153" s="381"/>
      <c r="F153" s="369"/>
      <c r="G153" s="381"/>
      <c r="H153" s="390"/>
      <c r="I153" s="381"/>
      <c r="J153" s="386"/>
    </row>
    <row r="154" spans="1:10" x14ac:dyDescent="0.3">
      <c r="A154" s="385">
        <f>S47</f>
        <v>5</v>
      </c>
      <c r="B154" s="387">
        <v>4</v>
      </c>
      <c r="C154" s="380">
        <v>1</v>
      </c>
      <c r="D154" s="380">
        <f>B154*S47</f>
        <v>20</v>
      </c>
      <c r="E154" s="381"/>
      <c r="F154" s="369"/>
      <c r="G154" s="381"/>
      <c r="H154" s="390"/>
      <c r="I154" s="381"/>
      <c r="J154" s="386"/>
    </row>
    <row r="155" spans="1:10" x14ac:dyDescent="0.3">
      <c r="A155" s="385">
        <f>S48</f>
        <v>5</v>
      </c>
      <c r="B155" s="387"/>
      <c r="C155" s="380">
        <v>1</v>
      </c>
      <c r="D155" s="380">
        <f>B155*S48</f>
        <v>0</v>
      </c>
      <c r="E155" s="381"/>
      <c r="F155" s="369"/>
      <c r="G155" s="381"/>
      <c r="H155" s="390"/>
      <c r="I155" s="381"/>
      <c r="J155" s="386"/>
    </row>
    <row r="156" spans="1:10" x14ac:dyDescent="0.3">
      <c r="A156" s="385">
        <f>S49</f>
        <v>5</v>
      </c>
      <c r="B156" s="387"/>
      <c r="C156" s="380">
        <v>1</v>
      </c>
      <c r="D156" s="380">
        <f>B156*S49</f>
        <v>0</v>
      </c>
      <c r="E156" s="381"/>
      <c r="F156" s="369"/>
      <c r="G156" s="381"/>
      <c r="H156" s="390"/>
      <c r="I156" s="381"/>
      <c r="J156" s="386"/>
    </row>
    <row r="157" spans="1:10" x14ac:dyDescent="0.3">
      <c r="A157" s="392"/>
      <c r="B157" s="393"/>
      <c r="C157" s="394"/>
      <c r="D157" s="394"/>
      <c r="E157" s="381"/>
      <c r="F157" s="369"/>
      <c r="G157" s="381"/>
      <c r="H157" s="390"/>
      <c r="I157" s="381"/>
      <c r="J157" s="386"/>
    </row>
    <row r="158" spans="1:10" x14ac:dyDescent="0.3">
      <c r="A158" s="385">
        <f>S51</f>
        <v>5</v>
      </c>
      <c r="B158" s="387">
        <v>3</v>
      </c>
      <c r="C158" s="380">
        <v>1</v>
      </c>
      <c r="D158" s="380">
        <f>B158*S51</f>
        <v>15</v>
      </c>
      <c r="E158" s="381"/>
      <c r="F158" s="369"/>
      <c r="G158" s="381"/>
      <c r="H158" s="390"/>
      <c r="I158" s="381"/>
      <c r="J158" s="386"/>
    </row>
    <row r="159" spans="1:10" x14ac:dyDescent="0.3">
      <c r="A159" s="385">
        <f>S52</f>
        <v>5</v>
      </c>
      <c r="B159" s="387"/>
      <c r="C159" s="380">
        <v>1</v>
      </c>
      <c r="D159" s="380">
        <f>B159*S52</f>
        <v>0</v>
      </c>
      <c r="E159" s="381"/>
      <c r="F159" s="369"/>
      <c r="G159" s="381"/>
      <c r="H159" s="390"/>
      <c r="I159" s="381"/>
      <c r="J159" s="386"/>
    </row>
    <row r="160" spans="1:10" x14ac:dyDescent="0.3">
      <c r="A160" s="385">
        <f>S53</f>
        <v>5</v>
      </c>
      <c r="B160" s="387"/>
      <c r="C160" s="380">
        <v>1</v>
      </c>
      <c r="D160" s="380">
        <f>B160*S53</f>
        <v>0</v>
      </c>
      <c r="E160" s="381"/>
      <c r="F160" s="369"/>
      <c r="G160" s="381"/>
      <c r="H160" s="390"/>
      <c r="I160" s="381"/>
      <c r="J160" s="386"/>
    </row>
    <row r="161" spans="1:10" x14ac:dyDescent="0.3">
      <c r="A161" s="385">
        <f>S54</f>
        <v>5</v>
      </c>
      <c r="B161" s="387"/>
      <c r="C161" s="380">
        <v>1</v>
      </c>
      <c r="D161" s="380">
        <f>B161*S54</f>
        <v>0</v>
      </c>
      <c r="E161" s="381"/>
      <c r="F161" s="369"/>
      <c r="G161" s="381"/>
      <c r="H161" s="390"/>
      <c r="I161" s="381"/>
      <c r="J161" s="386"/>
    </row>
    <row r="162" spans="1:10" x14ac:dyDescent="0.3">
      <c r="A162" s="392"/>
      <c r="B162" s="393"/>
      <c r="C162" s="394"/>
      <c r="D162" s="394"/>
      <c r="E162" s="381"/>
      <c r="F162" s="369"/>
      <c r="G162" s="381"/>
      <c r="H162" s="390"/>
      <c r="I162" s="381"/>
      <c r="J162" s="386"/>
    </row>
    <row r="163" spans="1:10" x14ac:dyDescent="0.3">
      <c r="A163" s="385">
        <f>S56</f>
        <v>5</v>
      </c>
      <c r="B163" s="387"/>
      <c r="C163" s="380">
        <v>1</v>
      </c>
      <c r="D163" s="380">
        <f>B163*S56</f>
        <v>0</v>
      </c>
      <c r="E163" s="381"/>
      <c r="F163" s="369"/>
      <c r="G163" s="381"/>
      <c r="H163" s="390"/>
      <c r="I163" s="381"/>
      <c r="J163" s="386"/>
    </row>
    <row r="164" spans="1:10" x14ac:dyDescent="0.3">
      <c r="A164" s="395">
        <f>S57</f>
        <v>5</v>
      </c>
      <c r="B164" s="396">
        <v>3</v>
      </c>
      <c r="C164" s="397">
        <v>1</v>
      </c>
      <c r="D164" s="397">
        <f>B164*S57</f>
        <v>15</v>
      </c>
      <c r="E164" s="398"/>
      <c r="F164" s="399"/>
      <c r="G164" s="398"/>
      <c r="H164" s="400"/>
      <c r="I164" s="398"/>
      <c r="J164" s="401"/>
    </row>
    <row r="165" spans="1:10" x14ac:dyDescent="0.3">
      <c r="A165" s="316"/>
      <c r="B165" s="316"/>
      <c r="C165" s="402"/>
      <c r="D165" s="316"/>
    </row>
  </sheetData>
  <sheetProtection sheet="1" objects="1" scenarios="1" formatCells="0" formatColumns="0" formatRows="0" insertHyperlinks="0" selectLockedCells="1" sort="0" autoFilter="0"/>
  <mergeCells count="72">
    <mergeCell ref="D74:U74"/>
    <mergeCell ref="D63:U63"/>
    <mergeCell ref="D64:U64"/>
    <mergeCell ref="D65:U65"/>
    <mergeCell ref="D66:U66"/>
    <mergeCell ref="D67:U67"/>
    <mergeCell ref="D68:U68"/>
    <mergeCell ref="D69:U69"/>
    <mergeCell ref="D70:U70"/>
    <mergeCell ref="D71:U71"/>
    <mergeCell ref="D72:U72"/>
    <mergeCell ref="D73:U73"/>
    <mergeCell ref="D62:U62"/>
    <mergeCell ref="D48:E48"/>
    <mergeCell ref="D49:E49"/>
    <mergeCell ref="D50:E50"/>
    <mergeCell ref="D51:E51"/>
    <mergeCell ref="D52:E52"/>
    <mergeCell ref="D53:E53"/>
    <mergeCell ref="D54:E54"/>
    <mergeCell ref="D55:E55"/>
    <mergeCell ref="D56:E56"/>
    <mergeCell ref="D57:E57"/>
    <mergeCell ref="D58:U58"/>
    <mergeCell ref="D47:E47"/>
    <mergeCell ref="D36:E36"/>
    <mergeCell ref="D37:E37"/>
    <mergeCell ref="D38:E38"/>
    <mergeCell ref="D39:E39"/>
    <mergeCell ref="D40:E40"/>
    <mergeCell ref="D41:E41"/>
    <mergeCell ref="D42:E42"/>
    <mergeCell ref="D43:E43"/>
    <mergeCell ref="D44:E44"/>
    <mergeCell ref="D45:E45"/>
    <mergeCell ref="D46:E46"/>
    <mergeCell ref="D35:E35"/>
    <mergeCell ref="D24:E24"/>
    <mergeCell ref="D25:E25"/>
    <mergeCell ref="D26:E26"/>
    <mergeCell ref="D27:E27"/>
    <mergeCell ref="D28:E28"/>
    <mergeCell ref="D29:E29"/>
    <mergeCell ref="D30:E30"/>
    <mergeCell ref="D31:E31"/>
    <mergeCell ref="D32:E32"/>
    <mergeCell ref="D33:E33"/>
    <mergeCell ref="D34:E34"/>
    <mergeCell ref="D23:E23"/>
    <mergeCell ref="D12:E12"/>
    <mergeCell ref="D13:E13"/>
    <mergeCell ref="D14:E14"/>
    <mergeCell ref="D15:E15"/>
    <mergeCell ref="D16:E16"/>
    <mergeCell ref="D17:E17"/>
    <mergeCell ref="D18:E18"/>
    <mergeCell ref="D19:E19"/>
    <mergeCell ref="D20:E20"/>
    <mergeCell ref="D21:E21"/>
    <mergeCell ref="D22:E22"/>
    <mergeCell ref="S3:S6"/>
    <mergeCell ref="Y3:Y5"/>
    <mergeCell ref="D10:E10"/>
    <mergeCell ref="H10:I10"/>
    <mergeCell ref="L10:M10"/>
    <mergeCell ref="N3:N6"/>
    <mergeCell ref="P3:P6"/>
    <mergeCell ref="D11:E11"/>
    <mergeCell ref="G3:G6"/>
    <mergeCell ref="H3:H6"/>
    <mergeCell ref="J3:J6"/>
    <mergeCell ref="L3:L6"/>
  </mergeCells>
  <conditionalFormatting sqref="G59:G61">
    <cfRule type="iconSet" priority="13">
      <iconSet iconSet="5Rating">
        <cfvo type="percent" val="0"/>
        <cfvo type="num" val="1"/>
        <cfvo type="num" val="2"/>
        <cfvo type="num" val="3"/>
        <cfvo type="num" val="4"/>
      </iconSet>
    </cfRule>
  </conditionalFormatting>
  <conditionalFormatting sqref="H59:N61">
    <cfRule type="iconSet" priority="12">
      <iconSet iconSet="5Rating">
        <cfvo type="percent" val="0"/>
        <cfvo type="num" val="1"/>
        <cfvo type="num" val="2"/>
        <cfvo type="num" val="3"/>
        <cfvo type="num" val="4"/>
      </iconSet>
    </cfRule>
  </conditionalFormatting>
  <conditionalFormatting sqref="O59:R61 V59:V61">
    <cfRule type="iconSet" priority="15">
      <iconSet iconSet="5Rating">
        <cfvo type="percent" val="0"/>
        <cfvo type="num" val="1"/>
        <cfvo type="num" val="2"/>
        <cfvo type="num" val="3"/>
        <cfvo type="num" val="4"/>
      </iconSet>
    </cfRule>
  </conditionalFormatting>
  <conditionalFormatting sqref="S11:S14">
    <cfRule type="iconSet" priority="9">
      <iconSet iconSet="5Rating">
        <cfvo type="percent" val="0"/>
        <cfvo type="num" val="2"/>
        <cfvo type="num" val="5"/>
        <cfvo type="num" val="7"/>
        <cfvo type="num" val="9"/>
      </iconSet>
    </cfRule>
  </conditionalFormatting>
  <conditionalFormatting sqref="S16:S23">
    <cfRule type="iconSet" priority="4">
      <iconSet iconSet="5Rating">
        <cfvo type="percent" val="0"/>
        <cfvo type="num" val="2"/>
        <cfvo type="num" val="5"/>
        <cfvo type="num" val="7"/>
        <cfvo type="num" val="9"/>
      </iconSet>
    </cfRule>
  </conditionalFormatting>
  <conditionalFormatting sqref="S25:S28">
    <cfRule type="iconSet" priority="8">
      <iconSet iconSet="5Rating">
        <cfvo type="percent" val="0"/>
        <cfvo type="num" val="2"/>
        <cfvo type="num" val="5"/>
        <cfvo type="num" val="7"/>
        <cfvo type="num" val="9"/>
      </iconSet>
    </cfRule>
  </conditionalFormatting>
  <conditionalFormatting sqref="S30:S32">
    <cfRule type="iconSet" priority="3">
      <iconSet iconSet="5Rating">
        <cfvo type="percent" val="0"/>
        <cfvo type="num" val="2"/>
        <cfvo type="num" val="5"/>
        <cfvo type="num" val="7"/>
        <cfvo type="num" val="9"/>
      </iconSet>
    </cfRule>
  </conditionalFormatting>
  <conditionalFormatting sqref="S34:S40">
    <cfRule type="iconSet" priority="7">
      <iconSet iconSet="5Rating">
        <cfvo type="percent" val="0"/>
        <cfvo type="num" val="2"/>
        <cfvo type="num" val="5"/>
        <cfvo type="num" val="7"/>
        <cfvo type="num" val="9"/>
      </iconSet>
    </cfRule>
  </conditionalFormatting>
  <conditionalFormatting sqref="S42:S45">
    <cfRule type="iconSet" priority="2">
      <iconSet iconSet="5Rating">
        <cfvo type="percent" val="0"/>
        <cfvo type="num" val="2"/>
        <cfvo type="num" val="5"/>
        <cfvo type="num" val="7"/>
        <cfvo type="num" val="9"/>
      </iconSet>
    </cfRule>
  </conditionalFormatting>
  <conditionalFormatting sqref="S47:S49">
    <cfRule type="iconSet" priority="6">
      <iconSet iconSet="5Rating">
        <cfvo type="percent" val="0"/>
        <cfvo type="num" val="2"/>
        <cfvo type="num" val="5"/>
        <cfvo type="num" val="7"/>
        <cfvo type="num" val="9"/>
      </iconSet>
    </cfRule>
  </conditionalFormatting>
  <conditionalFormatting sqref="S51:S54">
    <cfRule type="iconSet" priority="1">
      <iconSet iconSet="5Rating">
        <cfvo type="percent" val="0"/>
        <cfvo type="num" val="2"/>
        <cfvo type="num" val="5"/>
        <cfvo type="num" val="7"/>
        <cfvo type="num" val="9"/>
      </iconSet>
    </cfRule>
  </conditionalFormatting>
  <conditionalFormatting sqref="S56:S57">
    <cfRule type="iconSet" priority="5">
      <iconSet iconSet="5Rating">
        <cfvo type="percent" val="0"/>
        <cfvo type="num" val="2"/>
        <cfvo type="num" val="5"/>
        <cfvo type="num" val="7"/>
        <cfvo type="num" val="9"/>
      </iconSet>
    </cfRule>
  </conditionalFormatting>
  <dataValidations count="5">
    <dataValidation type="custom" allowBlank="1" showInputMessage="1" showErrorMessage="1" sqref="R58" xr:uid="{00000000-0002-0000-0400-000000000000}">
      <formula1>AND(R58&gt;=1,(R58&lt;=6))</formula1>
    </dataValidation>
    <dataValidation type="custom" allowBlank="1" showInputMessage="1" showErrorMessage="1" errorTitle="Erreur  -  Fehler" error="Tous  les champs doivent être remplis et la note doit être entre 1.0 et 6.0!_x000a__x000a_Alle Felder müssen ausgefüllt und die  Note zwischen 1.0  un 6.0 sein!" sqref="V5" xr:uid="{00000000-0002-0000-0400-000001000000}">
      <formula1>AND(AND(V5&gt;=1,(V5&lt;=6)),(#REF!=14))</formula1>
    </dataValidation>
    <dataValidation type="list" allowBlank="1" showInputMessage="1" showErrorMessage="1" sqref="W59:X61" xr:uid="{00000000-0002-0000-0400-000002000000}">
      <formula1>"1,2,3,4,5,6,7,8,9,10,11"</formula1>
    </dataValidation>
    <dataValidation type="list" allowBlank="1" showInputMessage="1" showErrorMessage="1" sqref="S30:S32 S16:S23 S34:S40 S47:S49 S51:S54 S11:S14 S25:S28 S42:S45 S56:S57" xr:uid="{00000000-0002-0000-0400-000003000000}">
      <formula1>"1,2,3,4,5,6,7,8,9,10"</formula1>
    </dataValidation>
    <dataValidation type="list" allowBlank="1" showInputMessage="1" showErrorMessage="1" sqref="I59:I61 L59:L61" xr:uid="{00000000-0002-0000-0400-000004000000}">
      <formula1>"1,2,3"</formula1>
    </dataValidation>
  </dataValidations>
  <printOptions horizontalCentered="1"/>
  <pageMargins left="0.23622047244094491" right="0.23622047244094491" top="0.74803149606299213" bottom="0.74803149606299213" header="0.31496062992125984" footer="0.31496062992125984"/>
  <pageSetup paperSize="8" scale="85" orientation="portrait" r:id="rId1"/>
  <headerFooter>
    <oddFooter>&amp;R&amp;9&amp;K01+049&amp;P/&amp;N</oddFooter>
  </headerFooter>
  <rowBreaks count="1" manualBreakCount="1">
    <brk id="59" max="16383" man="1"/>
  </rowBreaks>
  <ignoredErrors>
    <ignoredError sqref="I120"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398337" r:id="rId4" name="Group Box 1">
              <controlPr defaultSize="0" print="0" autoFill="0" autoPict="0">
                <anchor moveWithCells="1">
                  <from>
                    <xdr:col>6</xdr:col>
                    <xdr:colOff>76200</xdr:colOff>
                    <xdr:row>11</xdr:row>
                    <xdr:rowOff>22860</xdr:rowOff>
                  </from>
                  <to>
                    <xdr:col>16</xdr:col>
                    <xdr:colOff>129540</xdr:colOff>
                    <xdr:row>11</xdr:row>
                    <xdr:rowOff>220980</xdr:rowOff>
                  </to>
                </anchor>
              </controlPr>
            </control>
          </mc:Choice>
        </mc:AlternateContent>
        <mc:AlternateContent xmlns:mc="http://schemas.openxmlformats.org/markup-compatibility/2006">
          <mc:Choice Requires="x14">
            <control shapeId="398338" r:id="rId5" name="Option Button 2">
              <controlPr defaultSize="0" autoFill="0" autoLine="0" autoPict="0">
                <anchor moveWithCells="1">
                  <from>
                    <xdr:col>7</xdr:col>
                    <xdr:colOff>91440</xdr:colOff>
                    <xdr:row>11</xdr:row>
                    <xdr:rowOff>53340</xdr:rowOff>
                  </from>
                  <to>
                    <xdr:col>7</xdr:col>
                    <xdr:colOff>312420</xdr:colOff>
                    <xdr:row>11</xdr:row>
                    <xdr:rowOff>190500</xdr:rowOff>
                  </to>
                </anchor>
              </controlPr>
            </control>
          </mc:Choice>
        </mc:AlternateContent>
        <mc:AlternateContent xmlns:mc="http://schemas.openxmlformats.org/markup-compatibility/2006">
          <mc:Choice Requires="x14">
            <control shapeId="398339" r:id="rId6" name="Option Button 3">
              <controlPr defaultSize="0" autoFill="0" autoLine="0" autoPict="0">
                <anchor moveWithCells="1">
                  <from>
                    <xdr:col>9</xdr:col>
                    <xdr:colOff>91440</xdr:colOff>
                    <xdr:row>11</xdr:row>
                    <xdr:rowOff>53340</xdr:rowOff>
                  </from>
                  <to>
                    <xdr:col>9</xdr:col>
                    <xdr:colOff>312420</xdr:colOff>
                    <xdr:row>11</xdr:row>
                    <xdr:rowOff>190500</xdr:rowOff>
                  </to>
                </anchor>
              </controlPr>
            </control>
          </mc:Choice>
        </mc:AlternateContent>
        <mc:AlternateContent xmlns:mc="http://schemas.openxmlformats.org/markup-compatibility/2006">
          <mc:Choice Requires="x14">
            <control shapeId="398340" r:id="rId7" name="Option Button 4">
              <controlPr defaultSize="0" autoFill="0" autoLine="0" autoPict="0">
                <anchor moveWithCells="1">
                  <from>
                    <xdr:col>11</xdr:col>
                    <xdr:colOff>91440</xdr:colOff>
                    <xdr:row>11</xdr:row>
                    <xdr:rowOff>53340</xdr:rowOff>
                  </from>
                  <to>
                    <xdr:col>11</xdr:col>
                    <xdr:colOff>312420</xdr:colOff>
                    <xdr:row>11</xdr:row>
                    <xdr:rowOff>190500</xdr:rowOff>
                  </to>
                </anchor>
              </controlPr>
            </control>
          </mc:Choice>
        </mc:AlternateContent>
        <mc:AlternateContent xmlns:mc="http://schemas.openxmlformats.org/markup-compatibility/2006">
          <mc:Choice Requires="x14">
            <control shapeId="398341" r:id="rId8" name="Option Button 5">
              <controlPr defaultSize="0" autoFill="0" autoLine="0" autoPict="0">
                <anchor moveWithCells="1">
                  <from>
                    <xdr:col>13</xdr:col>
                    <xdr:colOff>91440</xdr:colOff>
                    <xdr:row>11</xdr:row>
                    <xdr:rowOff>53340</xdr:rowOff>
                  </from>
                  <to>
                    <xdr:col>13</xdr:col>
                    <xdr:colOff>312420</xdr:colOff>
                    <xdr:row>11</xdr:row>
                    <xdr:rowOff>190500</xdr:rowOff>
                  </to>
                </anchor>
              </controlPr>
            </control>
          </mc:Choice>
        </mc:AlternateContent>
        <mc:AlternateContent xmlns:mc="http://schemas.openxmlformats.org/markup-compatibility/2006">
          <mc:Choice Requires="x14">
            <control shapeId="398342" r:id="rId9" name="Option Button 6">
              <controlPr defaultSize="0" autoFill="0" autoLine="0" autoPict="0">
                <anchor moveWithCells="1">
                  <from>
                    <xdr:col>15</xdr:col>
                    <xdr:colOff>91440</xdr:colOff>
                    <xdr:row>11</xdr:row>
                    <xdr:rowOff>53340</xdr:rowOff>
                  </from>
                  <to>
                    <xdr:col>15</xdr:col>
                    <xdr:colOff>312420</xdr:colOff>
                    <xdr:row>11</xdr:row>
                    <xdr:rowOff>190500</xdr:rowOff>
                  </to>
                </anchor>
              </controlPr>
            </control>
          </mc:Choice>
        </mc:AlternateContent>
        <mc:AlternateContent xmlns:mc="http://schemas.openxmlformats.org/markup-compatibility/2006">
          <mc:Choice Requires="x14">
            <control shapeId="398343" r:id="rId10" name="Group Box 7">
              <controlPr defaultSize="0" print="0" autoFill="0" autoPict="0">
                <anchor moveWithCells="1">
                  <from>
                    <xdr:col>6</xdr:col>
                    <xdr:colOff>76200</xdr:colOff>
                    <xdr:row>12</xdr:row>
                    <xdr:rowOff>30480</xdr:rowOff>
                  </from>
                  <to>
                    <xdr:col>16</xdr:col>
                    <xdr:colOff>129540</xdr:colOff>
                    <xdr:row>12</xdr:row>
                    <xdr:rowOff>228600</xdr:rowOff>
                  </to>
                </anchor>
              </controlPr>
            </control>
          </mc:Choice>
        </mc:AlternateContent>
        <mc:AlternateContent xmlns:mc="http://schemas.openxmlformats.org/markup-compatibility/2006">
          <mc:Choice Requires="x14">
            <control shapeId="398344" r:id="rId11" name="Option Button 8">
              <controlPr defaultSize="0" autoFill="0" autoLine="0" autoPict="0">
                <anchor moveWithCells="1">
                  <from>
                    <xdr:col>7</xdr:col>
                    <xdr:colOff>91440</xdr:colOff>
                    <xdr:row>12</xdr:row>
                    <xdr:rowOff>60960</xdr:rowOff>
                  </from>
                  <to>
                    <xdr:col>7</xdr:col>
                    <xdr:colOff>312420</xdr:colOff>
                    <xdr:row>12</xdr:row>
                    <xdr:rowOff>198120</xdr:rowOff>
                  </to>
                </anchor>
              </controlPr>
            </control>
          </mc:Choice>
        </mc:AlternateContent>
        <mc:AlternateContent xmlns:mc="http://schemas.openxmlformats.org/markup-compatibility/2006">
          <mc:Choice Requires="x14">
            <control shapeId="398345" r:id="rId12" name="Option Button 9">
              <controlPr defaultSize="0" autoFill="0" autoLine="0" autoPict="0">
                <anchor moveWithCells="1">
                  <from>
                    <xdr:col>9</xdr:col>
                    <xdr:colOff>91440</xdr:colOff>
                    <xdr:row>12</xdr:row>
                    <xdr:rowOff>60960</xdr:rowOff>
                  </from>
                  <to>
                    <xdr:col>9</xdr:col>
                    <xdr:colOff>312420</xdr:colOff>
                    <xdr:row>12</xdr:row>
                    <xdr:rowOff>198120</xdr:rowOff>
                  </to>
                </anchor>
              </controlPr>
            </control>
          </mc:Choice>
        </mc:AlternateContent>
        <mc:AlternateContent xmlns:mc="http://schemas.openxmlformats.org/markup-compatibility/2006">
          <mc:Choice Requires="x14">
            <control shapeId="398346" r:id="rId13" name="Option Button 10">
              <controlPr defaultSize="0" autoFill="0" autoLine="0" autoPict="0">
                <anchor moveWithCells="1">
                  <from>
                    <xdr:col>11</xdr:col>
                    <xdr:colOff>91440</xdr:colOff>
                    <xdr:row>12</xdr:row>
                    <xdr:rowOff>60960</xdr:rowOff>
                  </from>
                  <to>
                    <xdr:col>11</xdr:col>
                    <xdr:colOff>312420</xdr:colOff>
                    <xdr:row>12</xdr:row>
                    <xdr:rowOff>198120</xdr:rowOff>
                  </to>
                </anchor>
              </controlPr>
            </control>
          </mc:Choice>
        </mc:AlternateContent>
        <mc:AlternateContent xmlns:mc="http://schemas.openxmlformats.org/markup-compatibility/2006">
          <mc:Choice Requires="x14">
            <control shapeId="398347" r:id="rId14" name="Option Button 11">
              <controlPr defaultSize="0" autoFill="0" autoLine="0" autoPict="0">
                <anchor moveWithCells="1">
                  <from>
                    <xdr:col>13</xdr:col>
                    <xdr:colOff>91440</xdr:colOff>
                    <xdr:row>12</xdr:row>
                    <xdr:rowOff>60960</xdr:rowOff>
                  </from>
                  <to>
                    <xdr:col>13</xdr:col>
                    <xdr:colOff>312420</xdr:colOff>
                    <xdr:row>12</xdr:row>
                    <xdr:rowOff>198120</xdr:rowOff>
                  </to>
                </anchor>
              </controlPr>
            </control>
          </mc:Choice>
        </mc:AlternateContent>
        <mc:AlternateContent xmlns:mc="http://schemas.openxmlformats.org/markup-compatibility/2006">
          <mc:Choice Requires="x14">
            <control shapeId="398348" r:id="rId15" name="Option Button 12">
              <controlPr defaultSize="0" autoFill="0" autoLine="0" autoPict="0">
                <anchor moveWithCells="1">
                  <from>
                    <xdr:col>15</xdr:col>
                    <xdr:colOff>91440</xdr:colOff>
                    <xdr:row>12</xdr:row>
                    <xdr:rowOff>60960</xdr:rowOff>
                  </from>
                  <to>
                    <xdr:col>15</xdr:col>
                    <xdr:colOff>312420</xdr:colOff>
                    <xdr:row>12</xdr:row>
                    <xdr:rowOff>198120</xdr:rowOff>
                  </to>
                </anchor>
              </controlPr>
            </control>
          </mc:Choice>
        </mc:AlternateContent>
        <mc:AlternateContent xmlns:mc="http://schemas.openxmlformats.org/markup-compatibility/2006">
          <mc:Choice Requires="x14">
            <control shapeId="398349" r:id="rId16" name="Group Box 13">
              <controlPr defaultSize="0" print="0" autoFill="0" autoPict="0">
                <anchor moveWithCells="1">
                  <from>
                    <xdr:col>6</xdr:col>
                    <xdr:colOff>76200</xdr:colOff>
                    <xdr:row>12</xdr:row>
                    <xdr:rowOff>388620</xdr:rowOff>
                  </from>
                  <to>
                    <xdr:col>16</xdr:col>
                    <xdr:colOff>129540</xdr:colOff>
                    <xdr:row>13</xdr:row>
                    <xdr:rowOff>182880</xdr:rowOff>
                  </to>
                </anchor>
              </controlPr>
            </control>
          </mc:Choice>
        </mc:AlternateContent>
        <mc:AlternateContent xmlns:mc="http://schemas.openxmlformats.org/markup-compatibility/2006">
          <mc:Choice Requires="x14">
            <control shapeId="398350" r:id="rId17" name="Option Button 14">
              <controlPr defaultSize="0" autoFill="0" autoLine="0" autoPict="0">
                <anchor moveWithCells="1">
                  <from>
                    <xdr:col>7</xdr:col>
                    <xdr:colOff>91440</xdr:colOff>
                    <xdr:row>13</xdr:row>
                    <xdr:rowOff>30480</xdr:rowOff>
                  </from>
                  <to>
                    <xdr:col>7</xdr:col>
                    <xdr:colOff>312420</xdr:colOff>
                    <xdr:row>13</xdr:row>
                    <xdr:rowOff>152400</xdr:rowOff>
                  </to>
                </anchor>
              </controlPr>
            </control>
          </mc:Choice>
        </mc:AlternateContent>
        <mc:AlternateContent xmlns:mc="http://schemas.openxmlformats.org/markup-compatibility/2006">
          <mc:Choice Requires="x14">
            <control shapeId="398351" r:id="rId18" name="Option Button 15">
              <controlPr defaultSize="0" autoFill="0" autoLine="0" autoPict="0">
                <anchor moveWithCells="1">
                  <from>
                    <xdr:col>9</xdr:col>
                    <xdr:colOff>91440</xdr:colOff>
                    <xdr:row>13</xdr:row>
                    <xdr:rowOff>30480</xdr:rowOff>
                  </from>
                  <to>
                    <xdr:col>9</xdr:col>
                    <xdr:colOff>312420</xdr:colOff>
                    <xdr:row>13</xdr:row>
                    <xdr:rowOff>152400</xdr:rowOff>
                  </to>
                </anchor>
              </controlPr>
            </control>
          </mc:Choice>
        </mc:AlternateContent>
        <mc:AlternateContent xmlns:mc="http://schemas.openxmlformats.org/markup-compatibility/2006">
          <mc:Choice Requires="x14">
            <control shapeId="398352" r:id="rId19" name="Option Button 16">
              <controlPr defaultSize="0" autoFill="0" autoLine="0" autoPict="0">
                <anchor moveWithCells="1">
                  <from>
                    <xdr:col>11</xdr:col>
                    <xdr:colOff>91440</xdr:colOff>
                    <xdr:row>13</xdr:row>
                    <xdr:rowOff>30480</xdr:rowOff>
                  </from>
                  <to>
                    <xdr:col>11</xdr:col>
                    <xdr:colOff>312420</xdr:colOff>
                    <xdr:row>13</xdr:row>
                    <xdr:rowOff>152400</xdr:rowOff>
                  </to>
                </anchor>
              </controlPr>
            </control>
          </mc:Choice>
        </mc:AlternateContent>
        <mc:AlternateContent xmlns:mc="http://schemas.openxmlformats.org/markup-compatibility/2006">
          <mc:Choice Requires="x14">
            <control shapeId="398353" r:id="rId20" name="Option Button 17">
              <controlPr defaultSize="0" autoFill="0" autoLine="0" autoPict="0">
                <anchor moveWithCells="1">
                  <from>
                    <xdr:col>13</xdr:col>
                    <xdr:colOff>91440</xdr:colOff>
                    <xdr:row>13</xdr:row>
                    <xdr:rowOff>30480</xdr:rowOff>
                  </from>
                  <to>
                    <xdr:col>13</xdr:col>
                    <xdr:colOff>312420</xdr:colOff>
                    <xdr:row>13</xdr:row>
                    <xdr:rowOff>152400</xdr:rowOff>
                  </to>
                </anchor>
              </controlPr>
            </control>
          </mc:Choice>
        </mc:AlternateContent>
        <mc:AlternateContent xmlns:mc="http://schemas.openxmlformats.org/markup-compatibility/2006">
          <mc:Choice Requires="x14">
            <control shapeId="398354" r:id="rId21" name="Option Button 18">
              <controlPr defaultSize="0" autoFill="0" autoLine="0" autoPict="0">
                <anchor moveWithCells="1">
                  <from>
                    <xdr:col>15</xdr:col>
                    <xdr:colOff>91440</xdr:colOff>
                    <xdr:row>13</xdr:row>
                    <xdr:rowOff>30480</xdr:rowOff>
                  </from>
                  <to>
                    <xdr:col>15</xdr:col>
                    <xdr:colOff>312420</xdr:colOff>
                    <xdr:row>13</xdr:row>
                    <xdr:rowOff>152400</xdr:rowOff>
                  </to>
                </anchor>
              </controlPr>
            </control>
          </mc:Choice>
        </mc:AlternateContent>
        <mc:AlternateContent xmlns:mc="http://schemas.openxmlformats.org/markup-compatibility/2006">
          <mc:Choice Requires="x14">
            <control shapeId="398355" r:id="rId22" name="Group Box 19">
              <controlPr defaultSize="0" print="0" autoFill="0" autoPict="0">
                <anchor moveWithCells="1">
                  <from>
                    <xdr:col>6</xdr:col>
                    <xdr:colOff>76200</xdr:colOff>
                    <xdr:row>15</xdr:row>
                    <xdr:rowOff>22860</xdr:rowOff>
                  </from>
                  <to>
                    <xdr:col>16</xdr:col>
                    <xdr:colOff>129540</xdr:colOff>
                    <xdr:row>15</xdr:row>
                    <xdr:rowOff>205740</xdr:rowOff>
                  </to>
                </anchor>
              </controlPr>
            </control>
          </mc:Choice>
        </mc:AlternateContent>
        <mc:AlternateContent xmlns:mc="http://schemas.openxmlformats.org/markup-compatibility/2006">
          <mc:Choice Requires="x14">
            <control shapeId="398356" r:id="rId23" name="Option Button 20">
              <controlPr defaultSize="0" autoFill="0" autoLine="0" autoPict="0">
                <anchor moveWithCells="1">
                  <from>
                    <xdr:col>7</xdr:col>
                    <xdr:colOff>91440</xdr:colOff>
                    <xdr:row>15</xdr:row>
                    <xdr:rowOff>53340</xdr:rowOff>
                  </from>
                  <to>
                    <xdr:col>7</xdr:col>
                    <xdr:colOff>312420</xdr:colOff>
                    <xdr:row>15</xdr:row>
                    <xdr:rowOff>175260</xdr:rowOff>
                  </to>
                </anchor>
              </controlPr>
            </control>
          </mc:Choice>
        </mc:AlternateContent>
        <mc:AlternateContent xmlns:mc="http://schemas.openxmlformats.org/markup-compatibility/2006">
          <mc:Choice Requires="x14">
            <control shapeId="398357" r:id="rId24" name="Option Button 21">
              <controlPr defaultSize="0" autoFill="0" autoLine="0" autoPict="0">
                <anchor moveWithCells="1">
                  <from>
                    <xdr:col>9</xdr:col>
                    <xdr:colOff>91440</xdr:colOff>
                    <xdr:row>15</xdr:row>
                    <xdr:rowOff>53340</xdr:rowOff>
                  </from>
                  <to>
                    <xdr:col>9</xdr:col>
                    <xdr:colOff>312420</xdr:colOff>
                    <xdr:row>15</xdr:row>
                    <xdr:rowOff>175260</xdr:rowOff>
                  </to>
                </anchor>
              </controlPr>
            </control>
          </mc:Choice>
        </mc:AlternateContent>
        <mc:AlternateContent xmlns:mc="http://schemas.openxmlformats.org/markup-compatibility/2006">
          <mc:Choice Requires="x14">
            <control shapeId="398358" r:id="rId25" name="Option Button 22">
              <controlPr defaultSize="0" autoFill="0" autoLine="0" autoPict="0">
                <anchor moveWithCells="1">
                  <from>
                    <xdr:col>11</xdr:col>
                    <xdr:colOff>91440</xdr:colOff>
                    <xdr:row>15</xdr:row>
                    <xdr:rowOff>53340</xdr:rowOff>
                  </from>
                  <to>
                    <xdr:col>11</xdr:col>
                    <xdr:colOff>312420</xdr:colOff>
                    <xdr:row>15</xdr:row>
                    <xdr:rowOff>175260</xdr:rowOff>
                  </to>
                </anchor>
              </controlPr>
            </control>
          </mc:Choice>
        </mc:AlternateContent>
        <mc:AlternateContent xmlns:mc="http://schemas.openxmlformats.org/markup-compatibility/2006">
          <mc:Choice Requires="x14">
            <control shapeId="398359" r:id="rId26" name="Option Button 23">
              <controlPr defaultSize="0" autoFill="0" autoLine="0" autoPict="0">
                <anchor moveWithCells="1">
                  <from>
                    <xdr:col>13</xdr:col>
                    <xdr:colOff>91440</xdr:colOff>
                    <xdr:row>15</xdr:row>
                    <xdr:rowOff>53340</xdr:rowOff>
                  </from>
                  <to>
                    <xdr:col>13</xdr:col>
                    <xdr:colOff>312420</xdr:colOff>
                    <xdr:row>15</xdr:row>
                    <xdr:rowOff>175260</xdr:rowOff>
                  </to>
                </anchor>
              </controlPr>
            </control>
          </mc:Choice>
        </mc:AlternateContent>
        <mc:AlternateContent xmlns:mc="http://schemas.openxmlformats.org/markup-compatibility/2006">
          <mc:Choice Requires="x14">
            <control shapeId="398360" r:id="rId27" name="Option Button 24">
              <controlPr defaultSize="0" autoFill="0" autoLine="0" autoPict="0">
                <anchor moveWithCells="1">
                  <from>
                    <xdr:col>15</xdr:col>
                    <xdr:colOff>91440</xdr:colOff>
                    <xdr:row>15</xdr:row>
                    <xdr:rowOff>53340</xdr:rowOff>
                  </from>
                  <to>
                    <xdr:col>15</xdr:col>
                    <xdr:colOff>312420</xdr:colOff>
                    <xdr:row>15</xdr:row>
                    <xdr:rowOff>175260</xdr:rowOff>
                  </to>
                </anchor>
              </controlPr>
            </control>
          </mc:Choice>
        </mc:AlternateContent>
        <mc:AlternateContent xmlns:mc="http://schemas.openxmlformats.org/markup-compatibility/2006">
          <mc:Choice Requires="x14">
            <control shapeId="398361" r:id="rId28" name="Group Box 25">
              <controlPr defaultSize="0" print="0" autoFill="0" autoPict="0">
                <anchor moveWithCells="1">
                  <from>
                    <xdr:col>6</xdr:col>
                    <xdr:colOff>76200</xdr:colOff>
                    <xdr:row>16</xdr:row>
                    <xdr:rowOff>30480</xdr:rowOff>
                  </from>
                  <to>
                    <xdr:col>16</xdr:col>
                    <xdr:colOff>129540</xdr:colOff>
                    <xdr:row>16</xdr:row>
                    <xdr:rowOff>205740</xdr:rowOff>
                  </to>
                </anchor>
              </controlPr>
            </control>
          </mc:Choice>
        </mc:AlternateContent>
        <mc:AlternateContent xmlns:mc="http://schemas.openxmlformats.org/markup-compatibility/2006">
          <mc:Choice Requires="x14">
            <control shapeId="398362" r:id="rId29" name="Option Button 26">
              <controlPr defaultSize="0" autoFill="0" autoLine="0" autoPict="0">
                <anchor moveWithCells="1">
                  <from>
                    <xdr:col>7</xdr:col>
                    <xdr:colOff>91440</xdr:colOff>
                    <xdr:row>16</xdr:row>
                    <xdr:rowOff>60960</xdr:rowOff>
                  </from>
                  <to>
                    <xdr:col>7</xdr:col>
                    <xdr:colOff>312420</xdr:colOff>
                    <xdr:row>16</xdr:row>
                    <xdr:rowOff>175260</xdr:rowOff>
                  </to>
                </anchor>
              </controlPr>
            </control>
          </mc:Choice>
        </mc:AlternateContent>
        <mc:AlternateContent xmlns:mc="http://schemas.openxmlformats.org/markup-compatibility/2006">
          <mc:Choice Requires="x14">
            <control shapeId="398363" r:id="rId30" name="Option Button 27">
              <controlPr defaultSize="0" autoFill="0" autoLine="0" autoPict="0">
                <anchor moveWithCells="1">
                  <from>
                    <xdr:col>9</xdr:col>
                    <xdr:colOff>91440</xdr:colOff>
                    <xdr:row>16</xdr:row>
                    <xdr:rowOff>60960</xdr:rowOff>
                  </from>
                  <to>
                    <xdr:col>9</xdr:col>
                    <xdr:colOff>312420</xdr:colOff>
                    <xdr:row>16</xdr:row>
                    <xdr:rowOff>175260</xdr:rowOff>
                  </to>
                </anchor>
              </controlPr>
            </control>
          </mc:Choice>
        </mc:AlternateContent>
        <mc:AlternateContent xmlns:mc="http://schemas.openxmlformats.org/markup-compatibility/2006">
          <mc:Choice Requires="x14">
            <control shapeId="398364" r:id="rId31" name="Option Button 28">
              <controlPr defaultSize="0" autoFill="0" autoLine="0" autoPict="0">
                <anchor moveWithCells="1">
                  <from>
                    <xdr:col>11</xdr:col>
                    <xdr:colOff>91440</xdr:colOff>
                    <xdr:row>16</xdr:row>
                    <xdr:rowOff>60960</xdr:rowOff>
                  </from>
                  <to>
                    <xdr:col>11</xdr:col>
                    <xdr:colOff>312420</xdr:colOff>
                    <xdr:row>16</xdr:row>
                    <xdr:rowOff>175260</xdr:rowOff>
                  </to>
                </anchor>
              </controlPr>
            </control>
          </mc:Choice>
        </mc:AlternateContent>
        <mc:AlternateContent xmlns:mc="http://schemas.openxmlformats.org/markup-compatibility/2006">
          <mc:Choice Requires="x14">
            <control shapeId="398365" r:id="rId32" name="Option Button 29">
              <controlPr defaultSize="0" autoFill="0" autoLine="0" autoPict="0">
                <anchor moveWithCells="1">
                  <from>
                    <xdr:col>13</xdr:col>
                    <xdr:colOff>91440</xdr:colOff>
                    <xdr:row>16</xdr:row>
                    <xdr:rowOff>60960</xdr:rowOff>
                  </from>
                  <to>
                    <xdr:col>13</xdr:col>
                    <xdr:colOff>312420</xdr:colOff>
                    <xdr:row>16</xdr:row>
                    <xdr:rowOff>175260</xdr:rowOff>
                  </to>
                </anchor>
              </controlPr>
            </control>
          </mc:Choice>
        </mc:AlternateContent>
        <mc:AlternateContent xmlns:mc="http://schemas.openxmlformats.org/markup-compatibility/2006">
          <mc:Choice Requires="x14">
            <control shapeId="398366" r:id="rId33" name="Option Button 30">
              <controlPr defaultSize="0" autoFill="0" autoLine="0" autoPict="0">
                <anchor moveWithCells="1">
                  <from>
                    <xdr:col>15</xdr:col>
                    <xdr:colOff>91440</xdr:colOff>
                    <xdr:row>16</xdr:row>
                    <xdr:rowOff>60960</xdr:rowOff>
                  </from>
                  <to>
                    <xdr:col>15</xdr:col>
                    <xdr:colOff>312420</xdr:colOff>
                    <xdr:row>16</xdr:row>
                    <xdr:rowOff>175260</xdr:rowOff>
                  </to>
                </anchor>
              </controlPr>
            </control>
          </mc:Choice>
        </mc:AlternateContent>
        <mc:AlternateContent xmlns:mc="http://schemas.openxmlformats.org/markup-compatibility/2006">
          <mc:Choice Requires="x14">
            <control shapeId="398367" r:id="rId34" name="Group Box 31">
              <controlPr defaultSize="0" print="0" autoFill="0" autoPict="0">
                <anchor moveWithCells="1">
                  <from>
                    <xdr:col>6</xdr:col>
                    <xdr:colOff>76200</xdr:colOff>
                    <xdr:row>17</xdr:row>
                    <xdr:rowOff>7620</xdr:rowOff>
                  </from>
                  <to>
                    <xdr:col>16</xdr:col>
                    <xdr:colOff>129540</xdr:colOff>
                    <xdr:row>17</xdr:row>
                    <xdr:rowOff>205740</xdr:rowOff>
                  </to>
                </anchor>
              </controlPr>
            </control>
          </mc:Choice>
        </mc:AlternateContent>
        <mc:AlternateContent xmlns:mc="http://schemas.openxmlformats.org/markup-compatibility/2006">
          <mc:Choice Requires="x14">
            <control shapeId="398368" r:id="rId35" name="Option Button 32">
              <controlPr defaultSize="0" autoFill="0" autoLine="0" autoPict="0">
                <anchor moveWithCells="1">
                  <from>
                    <xdr:col>7</xdr:col>
                    <xdr:colOff>91440</xdr:colOff>
                    <xdr:row>17</xdr:row>
                    <xdr:rowOff>45720</xdr:rowOff>
                  </from>
                  <to>
                    <xdr:col>7</xdr:col>
                    <xdr:colOff>312420</xdr:colOff>
                    <xdr:row>17</xdr:row>
                    <xdr:rowOff>167640</xdr:rowOff>
                  </to>
                </anchor>
              </controlPr>
            </control>
          </mc:Choice>
        </mc:AlternateContent>
        <mc:AlternateContent xmlns:mc="http://schemas.openxmlformats.org/markup-compatibility/2006">
          <mc:Choice Requires="x14">
            <control shapeId="398369" r:id="rId36" name="Option Button 33">
              <controlPr defaultSize="0" autoFill="0" autoLine="0" autoPict="0">
                <anchor moveWithCells="1">
                  <from>
                    <xdr:col>9</xdr:col>
                    <xdr:colOff>91440</xdr:colOff>
                    <xdr:row>17</xdr:row>
                    <xdr:rowOff>45720</xdr:rowOff>
                  </from>
                  <to>
                    <xdr:col>9</xdr:col>
                    <xdr:colOff>312420</xdr:colOff>
                    <xdr:row>17</xdr:row>
                    <xdr:rowOff>167640</xdr:rowOff>
                  </to>
                </anchor>
              </controlPr>
            </control>
          </mc:Choice>
        </mc:AlternateContent>
        <mc:AlternateContent xmlns:mc="http://schemas.openxmlformats.org/markup-compatibility/2006">
          <mc:Choice Requires="x14">
            <control shapeId="398370" r:id="rId37" name="Option Button 34">
              <controlPr defaultSize="0" autoFill="0" autoLine="0" autoPict="0">
                <anchor moveWithCells="1">
                  <from>
                    <xdr:col>11</xdr:col>
                    <xdr:colOff>91440</xdr:colOff>
                    <xdr:row>17</xdr:row>
                    <xdr:rowOff>45720</xdr:rowOff>
                  </from>
                  <to>
                    <xdr:col>11</xdr:col>
                    <xdr:colOff>312420</xdr:colOff>
                    <xdr:row>17</xdr:row>
                    <xdr:rowOff>167640</xdr:rowOff>
                  </to>
                </anchor>
              </controlPr>
            </control>
          </mc:Choice>
        </mc:AlternateContent>
        <mc:AlternateContent xmlns:mc="http://schemas.openxmlformats.org/markup-compatibility/2006">
          <mc:Choice Requires="x14">
            <control shapeId="398371" r:id="rId38" name="Option Button 35">
              <controlPr defaultSize="0" autoFill="0" autoLine="0" autoPict="0">
                <anchor moveWithCells="1">
                  <from>
                    <xdr:col>13</xdr:col>
                    <xdr:colOff>91440</xdr:colOff>
                    <xdr:row>17</xdr:row>
                    <xdr:rowOff>45720</xdr:rowOff>
                  </from>
                  <to>
                    <xdr:col>13</xdr:col>
                    <xdr:colOff>312420</xdr:colOff>
                    <xdr:row>17</xdr:row>
                    <xdr:rowOff>167640</xdr:rowOff>
                  </to>
                </anchor>
              </controlPr>
            </control>
          </mc:Choice>
        </mc:AlternateContent>
        <mc:AlternateContent xmlns:mc="http://schemas.openxmlformats.org/markup-compatibility/2006">
          <mc:Choice Requires="x14">
            <control shapeId="398372" r:id="rId39" name="Option Button 36">
              <controlPr defaultSize="0" autoFill="0" autoLine="0" autoPict="0">
                <anchor moveWithCells="1">
                  <from>
                    <xdr:col>15</xdr:col>
                    <xdr:colOff>91440</xdr:colOff>
                    <xdr:row>17</xdr:row>
                    <xdr:rowOff>45720</xdr:rowOff>
                  </from>
                  <to>
                    <xdr:col>15</xdr:col>
                    <xdr:colOff>312420</xdr:colOff>
                    <xdr:row>17</xdr:row>
                    <xdr:rowOff>167640</xdr:rowOff>
                  </to>
                </anchor>
              </controlPr>
            </control>
          </mc:Choice>
        </mc:AlternateContent>
        <mc:AlternateContent xmlns:mc="http://schemas.openxmlformats.org/markup-compatibility/2006">
          <mc:Choice Requires="x14">
            <control shapeId="398373" r:id="rId40" name="Group Box 37">
              <controlPr defaultSize="0" print="0" autoFill="0" autoPict="0">
                <anchor moveWithCells="1">
                  <from>
                    <xdr:col>6</xdr:col>
                    <xdr:colOff>76200</xdr:colOff>
                    <xdr:row>24</xdr:row>
                    <xdr:rowOff>15240</xdr:rowOff>
                  </from>
                  <to>
                    <xdr:col>16</xdr:col>
                    <xdr:colOff>129540</xdr:colOff>
                    <xdr:row>24</xdr:row>
                    <xdr:rowOff>198120</xdr:rowOff>
                  </to>
                </anchor>
              </controlPr>
            </control>
          </mc:Choice>
        </mc:AlternateContent>
        <mc:AlternateContent xmlns:mc="http://schemas.openxmlformats.org/markup-compatibility/2006">
          <mc:Choice Requires="x14">
            <control shapeId="398374" r:id="rId41" name="Option Button 38">
              <controlPr defaultSize="0" autoFill="0" autoLine="0" autoPict="0">
                <anchor moveWithCells="1">
                  <from>
                    <xdr:col>7</xdr:col>
                    <xdr:colOff>91440</xdr:colOff>
                    <xdr:row>24</xdr:row>
                    <xdr:rowOff>45720</xdr:rowOff>
                  </from>
                  <to>
                    <xdr:col>7</xdr:col>
                    <xdr:colOff>312420</xdr:colOff>
                    <xdr:row>24</xdr:row>
                    <xdr:rowOff>160020</xdr:rowOff>
                  </to>
                </anchor>
              </controlPr>
            </control>
          </mc:Choice>
        </mc:AlternateContent>
        <mc:AlternateContent xmlns:mc="http://schemas.openxmlformats.org/markup-compatibility/2006">
          <mc:Choice Requires="x14">
            <control shapeId="398375" r:id="rId42" name="Option Button 39">
              <controlPr defaultSize="0" autoFill="0" autoLine="0" autoPict="0">
                <anchor moveWithCells="1">
                  <from>
                    <xdr:col>9</xdr:col>
                    <xdr:colOff>91440</xdr:colOff>
                    <xdr:row>24</xdr:row>
                    <xdr:rowOff>45720</xdr:rowOff>
                  </from>
                  <to>
                    <xdr:col>9</xdr:col>
                    <xdr:colOff>312420</xdr:colOff>
                    <xdr:row>24</xdr:row>
                    <xdr:rowOff>160020</xdr:rowOff>
                  </to>
                </anchor>
              </controlPr>
            </control>
          </mc:Choice>
        </mc:AlternateContent>
        <mc:AlternateContent xmlns:mc="http://schemas.openxmlformats.org/markup-compatibility/2006">
          <mc:Choice Requires="x14">
            <control shapeId="398376" r:id="rId43" name="Option Button 40">
              <controlPr defaultSize="0" autoFill="0" autoLine="0" autoPict="0">
                <anchor moveWithCells="1">
                  <from>
                    <xdr:col>11</xdr:col>
                    <xdr:colOff>91440</xdr:colOff>
                    <xdr:row>24</xdr:row>
                    <xdr:rowOff>45720</xdr:rowOff>
                  </from>
                  <to>
                    <xdr:col>11</xdr:col>
                    <xdr:colOff>312420</xdr:colOff>
                    <xdr:row>24</xdr:row>
                    <xdr:rowOff>160020</xdr:rowOff>
                  </to>
                </anchor>
              </controlPr>
            </control>
          </mc:Choice>
        </mc:AlternateContent>
        <mc:AlternateContent xmlns:mc="http://schemas.openxmlformats.org/markup-compatibility/2006">
          <mc:Choice Requires="x14">
            <control shapeId="398377" r:id="rId44" name="Option Button 41">
              <controlPr defaultSize="0" autoFill="0" autoLine="0" autoPict="0">
                <anchor moveWithCells="1">
                  <from>
                    <xdr:col>13</xdr:col>
                    <xdr:colOff>91440</xdr:colOff>
                    <xdr:row>24</xdr:row>
                    <xdr:rowOff>45720</xdr:rowOff>
                  </from>
                  <to>
                    <xdr:col>13</xdr:col>
                    <xdr:colOff>312420</xdr:colOff>
                    <xdr:row>24</xdr:row>
                    <xdr:rowOff>160020</xdr:rowOff>
                  </to>
                </anchor>
              </controlPr>
            </control>
          </mc:Choice>
        </mc:AlternateContent>
        <mc:AlternateContent xmlns:mc="http://schemas.openxmlformats.org/markup-compatibility/2006">
          <mc:Choice Requires="x14">
            <control shapeId="398378" r:id="rId45" name="Option Button 42">
              <controlPr defaultSize="0" autoFill="0" autoLine="0" autoPict="0">
                <anchor moveWithCells="1">
                  <from>
                    <xdr:col>15</xdr:col>
                    <xdr:colOff>91440</xdr:colOff>
                    <xdr:row>24</xdr:row>
                    <xdr:rowOff>45720</xdr:rowOff>
                  </from>
                  <to>
                    <xdr:col>15</xdr:col>
                    <xdr:colOff>312420</xdr:colOff>
                    <xdr:row>24</xdr:row>
                    <xdr:rowOff>160020</xdr:rowOff>
                  </to>
                </anchor>
              </controlPr>
            </control>
          </mc:Choice>
        </mc:AlternateContent>
        <mc:AlternateContent xmlns:mc="http://schemas.openxmlformats.org/markup-compatibility/2006">
          <mc:Choice Requires="x14">
            <control shapeId="398379" r:id="rId46" name="Group Box 43">
              <controlPr defaultSize="0" print="0" autoFill="0" autoPict="0">
                <anchor moveWithCells="1">
                  <from>
                    <xdr:col>6</xdr:col>
                    <xdr:colOff>76200</xdr:colOff>
                    <xdr:row>25</xdr:row>
                    <xdr:rowOff>7620</xdr:rowOff>
                  </from>
                  <to>
                    <xdr:col>16</xdr:col>
                    <xdr:colOff>129540</xdr:colOff>
                    <xdr:row>25</xdr:row>
                    <xdr:rowOff>205740</xdr:rowOff>
                  </to>
                </anchor>
              </controlPr>
            </control>
          </mc:Choice>
        </mc:AlternateContent>
        <mc:AlternateContent xmlns:mc="http://schemas.openxmlformats.org/markup-compatibility/2006">
          <mc:Choice Requires="x14">
            <control shapeId="398380" r:id="rId47" name="Option Button 44">
              <controlPr defaultSize="0" autoFill="0" autoLine="0" autoPict="0">
                <anchor moveWithCells="1">
                  <from>
                    <xdr:col>7</xdr:col>
                    <xdr:colOff>91440</xdr:colOff>
                    <xdr:row>25</xdr:row>
                    <xdr:rowOff>45720</xdr:rowOff>
                  </from>
                  <to>
                    <xdr:col>7</xdr:col>
                    <xdr:colOff>312420</xdr:colOff>
                    <xdr:row>25</xdr:row>
                    <xdr:rowOff>167640</xdr:rowOff>
                  </to>
                </anchor>
              </controlPr>
            </control>
          </mc:Choice>
        </mc:AlternateContent>
        <mc:AlternateContent xmlns:mc="http://schemas.openxmlformats.org/markup-compatibility/2006">
          <mc:Choice Requires="x14">
            <control shapeId="398381" r:id="rId48" name="Option Button 45">
              <controlPr defaultSize="0" autoFill="0" autoLine="0" autoPict="0">
                <anchor moveWithCells="1">
                  <from>
                    <xdr:col>9</xdr:col>
                    <xdr:colOff>91440</xdr:colOff>
                    <xdr:row>25</xdr:row>
                    <xdr:rowOff>45720</xdr:rowOff>
                  </from>
                  <to>
                    <xdr:col>9</xdr:col>
                    <xdr:colOff>312420</xdr:colOff>
                    <xdr:row>25</xdr:row>
                    <xdr:rowOff>167640</xdr:rowOff>
                  </to>
                </anchor>
              </controlPr>
            </control>
          </mc:Choice>
        </mc:AlternateContent>
        <mc:AlternateContent xmlns:mc="http://schemas.openxmlformats.org/markup-compatibility/2006">
          <mc:Choice Requires="x14">
            <control shapeId="398382" r:id="rId49" name="Option Button 46">
              <controlPr defaultSize="0" autoFill="0" autoLine="0" autoPict="0">
                <anchor moveWithCells="1">
                  <from>
                    <xdr:col>11</xdr:col>
                    <xdr:colOff>91440</xdr:colOff>
                    <xdr:row>25</xdr:row>
                    <xdr:rowOff>45720</xdr:rowOff>
                  </from>
                  <to>
                    <xdr:col>11</xdr:col>
                    <xdr:colOff>312420</xdr:colOff>
                    <xdr:row>25</xdr:row>
                    <xdr:rowOff>167640</xdr:rowOff>
                  </to>
                </anchor>
              </controlPr>
            </control>
          </mc:Choice>
        </mc:AlternateContent>
        <mc:AlternateContent xmlns:mc="http://schemas.openxmlformats.org/markup-compatibility/2006">
          <mc:Choice Requires="x14">
            <control shapeId="398383" r:id="rId50" name="Option Button 47">
              <controlPr defaultSize="0" autoFill="0" autoLine="0" autoPict="0">
                <anchor moveWithCells="1">
                  <from>
                    <xdr:col>13</xdr:col>
                    <xdr:colOff>91440</xdr:colOff>
                    <xdr:row>25</xdr:row>
                    <xdr:rowOff>45720</xdr:rowOff>
                  </from>
                  <to>
                    <xdr:col>13</xdr:col>
                    <xdr:colOff>312420</xdr:colOff>
                    <xdr:row>25</xdr:row>
                    <xdr:rowOff>167640</xdr:rowOff>
                  </to>
                </anchor>
              </controlPr>
            </control>
          </mc:Choice>
        </mc:AlternateContent>
        <mc:AlternateContent xmlns:mc="http://schemas.openxmlformats.org/markup-compatibility/2006">
          <mc:Choice Requires="x14">
            <control shapeId="398384" r:id="rId51" name="Option Button 48">
              <controlPr defaultSize="0" autoFill="0" autoLine="0" autoPict="0">
                <anchor moveWithCells="1">
                  <from>
                    <xdr:col>15</xdr:col>
                    <xdr:colOff>91440</xdr:colOff>
                    <xdr:row>25</xdr:row>
                    <xdr:rowOff>45720</xdr:rowOff>
                  </from>
                  <to>
                    <xdr:col>15</xdr:col>
                    <xdr:colOff>312420</xdr:colOff>
                    <xdr:row>25</xdr:row>
                    <xdr:rowOff>167640</xdr:rowOff>
                  </to>
                </anchor>
              </controlPr>
            </control>
          </mc:Choice>
        </mc:AlternateContent>
        <mc:AlternateContent xmlns:mc="http://schemas.openxmlformats.org/markup-compatibility/2006">
          <mc:Choice Requires="x14">
            <control shapeId="398385" r:id="rId52" name="Group Box 49">
              <controlPr defaultSize="0" print="0" autoFill="0" autoPict="0">
                <anchor moveWithCells="1">
                  <from>
                    <xdr:col>6</xdr:col>
                    <xdr:colOff>76200</xdr:colOff>
                    <xdr:row>26</xdr:row>
                    <xdr:rowOff>15240</xdr:rowOff>
                  </from>
                  <to>
                    <xdr:col>16</xdr:col>
                    <xdr:colOff>129540</xdr:colOff>
                    <xdr:row>26</xdr:row>
                    <xdr:rowOff>190500</xdr:rowOff>
                  </to>
                </anchor>
              </controlPr>
            </control>
          </mc:Choice>
        </mc:AlternateContent>
        <mc:AlternateContent xmlns:mc="http://schemas.openxmlformats.org/markup-compatibility/2006">
          <mc:Choice Requires="x14">
            <control shapeId="398386" r:id="rId53" name="Option Button 50">
              <controlPr defaultSize="0" autoFill="0" autoLine="0" autoPict="0">
                <anchor moveWithCells="1">
                  <from>
                    <xdr:col>7</xdr:col>
                    <xdr:colOff>91440</xdr:colOff>
                    <xdr:row>26</xdr:row>
                    <xdr:rowOff>45720</xdr:rowOff>
                  </from>
                  <to>
                    <xdr:col>7</xdr:col>
                    <xdr:colOff>312420</xdr:colOff>
                    <xdr:row>26</xdr:row>
                    <xdr:rowOff>160020</xdr:rowOff>
                  </to>
                </anchor>
              </controlPr>
            </control>
          </mc:Choice>
        </mc:AlternateContent>
        <mc:AlternateContent xmlns:mc="http://schemas.openxmlformats.org/markup-compatibility/2006">
          <mc:Choice Requires="x14">
            <control shapeId="398387" r:id="rId54" name="Option Button 51">
              <controlPr defaultSize="0" autoFill="0" autoLine="0" autoPict="0">
                <anchor moveWithCells="1">
                  <from>
                    <xdr:col>9</xdr:col>
                    <xdr:colOff>91440</xdr:colOff>
                    <xdr:row>26</xdr:row>
                    <xdr:rowOff>45720</xdr:rowOff>
                  </from>
                  <to>
                    <xdr:col>9</xdr:col>
                    <xdr:colOff>312420</xdr:colOff>
                    <xdr:row>26</xdr:row>
                    <xdr:rowOff>160020</xdr:rowOff>
                  </to>
                </anchor>
              </controlPr>
            </control>
          </mc:Choice>
        </mc:AlternateContent>
        <mc:AlternateContent xmlns:mc="http://schemas.openxmlformats.org/markup-compatibility/2006">
          <mc:Choice Requires="x14">
            <control shapeId="398388" r:id="rId55" name="Option Button 52">
              <controlPr defaultSize="0" autoFill="0" autoLine="0" autoPict="0">
                <anchor moveWithCells="1">
                  <from>
                    <xdr:col>11</xdr:col>
                    <xdr:colOff>91440</xdr:colOff>
                    <xdr:row>26</xdr:row>
                    <xdr:rowOff>45720</xdr:rowOff>
                  </from>
                  <to>
                    <xdr:col>11</xdr:col>
                    <xdr:colOff>312420</xdr:colOff>
                    <xdr:row>26</xdr:row>
                    <xdr:rowOff>160020</xdr:rowOff>
                  </to>
                </anchor>
              </controlPr>
            </control>
          </mc:Choice>
        </mc:AlternateContent>
        <mc:AlternateContent xmlns:mc="http://schemas.openxmlformats.org/markup-compatibility/2006">
          <mc:Choice Requires="x14">
            <control shapeId="398389" r:id="rId56" name="Option Button 53">
              <controlPr defaultSize="0" autoFill="0" autoLine="0" autoPict="0">
                <anchor moveWithCells="1">
                  <from>
                    <xdr:col>13</xdr:col>
                    <xdr:colOff>91440</xdr:colOff>
                    <xdr:row>26</xdr:row>
                    <xdr:rowOff>45720</xdr:rowOff>
                  </from>
                  <to>
                    <xdr:col>13</xdr:col>
                    <xdr:colOff>312420</xdr:colOff>
                    <xdr:row>26</xdr:row>
                    <xdr:rowOff>160020</xdr:rowOff>
                  </to>
                </anchor>
              </controlPr>
            </control>
          </mc:Choice>
        </mc:AlternateContent>
        <mc:AlternateContent xmlns:mc="http://schemas.openxmlformats.org/markup-compatibility/2006">
          <mc:Choice Requires="x14">
            <control shapeId="398390" r:id="rId57" name="Option Button 54">
              <controlPr defaultSize="0" autoFill="0" autoLine="0" autoPict="0">
                <anchor moveWithCells="1">
                  <from>
                    <xdr:col>15</xdr:col>
                    <xdr:colOff>91440</xdr:colOff>
                    <xdr:row>26</xdr:row>
                    <xdr:rowOff>45720</xdr:rowOff>
                  </from>
                  <to>
                    <xdr:col>15</xdr:col>
                    <xdr:colOff>312420</xdr:colOff>
                    <xdr:row>26</xdr:row>
                    <xdr:rowOff>160020</xdr:rowOff>
                  </to>
                </anchor>
              </controlPr>
            </control>
          </mc:Choice>
        </mc:AlternateContent>
        <mc:AlternateContent xmlns:mc="http://schemas.openxmlformats.org/markup-compatibility/2006">
          <mc:Choice Requires="x14">
            <control shapeId="398391" r:id="rId58" name="Group Box 55">
              <controlPr defaultSize="0" print="0" autoFill="0" autoPict="0">
                <anchor moveWithCells="1">
                  <from>
                    <xdr:col>6</xdr:col>
                    <xdr:colOff>76200</xdr:colOff>
                    <xdr:row>27</xdr:row>
                    <xdr:rowOff>30480</xdr:rowOff>
                  </from>
                  <to>
                    <xdr:col>16</xdr:col>
                    <xdr:colOff>129540</xdr:colOff>
                    <xdr:row>27</xdr:row>
                    <xdr:rowOff>205740</xdr:rowOff>
                  </to>
                </anchor>
              </controlPr>
            </control>
          </mc:Choice>
        </mc:AlternateContent>
        <mc:AlternateContent xmlns:mc="http://schemas.openxmlformats.org/markup-compatibility/2006">
          <mc:Choice Requires="x14">
            <control shapeId="398392" r:id="rId59" name="Option Button 56">
              <controlPr defaultSize="0" autoFill="0" autoLine="0" autoPict="0">
                <anchor moveWithCells="1">
                  <from>
                    <xdr:col>7</xdr:col>
                    <xdr:colOff>91440</xdr:colOff>
                    <xdr:row>27</xdr:row>
                    <xdr:rowOff>60960</xdr:rowOff>
                  </from>
                  <to>
                    <xdr:col>7</xdr:col>
                    <xdr:colOff>312420</xdr:colOff>
                    <xdr:row>27</xdr:row>
                    <xdr:rowOff>175260</xdr:rowOff>
                  </to>
                </anchor>
              </controlPr>
            </control>
          </mc:Choice>
        </mc:AlternateContent>
        <mc:AlternateContent xmlns:mc="http://schemas.openxmlformats.org/markup-compatibility/2006">
          <mc:Choice Requires="x14">
            <control shapeId="398393" r:id="rId60" name="Option Button 57">
              <controlPr defaultSize="0" autoFill="0" autoLine="0" autoPict="0">
                <anchor moveWithCells="1">
                  <from>
                    <xdr:col>9</xdr:col>
                    <xdr:colOff>91440</xdr:colOff>
                    <xdr:row>27</xdr:row>
                    <xdr:rowOff>60960</xdr:rowOff>
                  </from>
                  <to>
                    <xdr:col>9</xdr:col>
                    <xdr:colOff>312420</xdr:colOff>
                    <xdr:row>27</xdr:row>
                    <xdr:rowOff>175260</xdr:rowOff>
                  </to>
                </anchor>
              </controlPr>
            </control>
          </mc:Choice>
        </mc:AlternateContent>
        <mc:AlternateContent xmlns:mc="http://schemas.openxmlformats.org/markup-compatibility/2006">
          <mc:Choice Requires="x14">
            <control shapeId="398394" r:id="rId61" name="Option Button 58">
              <controlPr defaultSize="0" autoFill="0" autoLine="0" autoPict="0">
                <anchor moveWithCells="1">
                  <from>
                    <xdr:col>11</xdr:col>
                    <xdr:colOff>91440</xdr:colOff>
                    <xdr:row>27</xdr:row>
                    <xdr:rowOff>60960</xdr:rowOff>
                  </from>
                  <to>
                    <xdr:col>11</xdr:col>
                    <xdr:colOff>312420</xdr:colOff>
                    <xdr:row>27</xdr:row>
                    <xdr:rowOff>175260</xdr:rowOff>
                  </to>
                </anchor>
              </controlPr>
            </control>
          </mc:Choice>
        </mc:AlternateContent>
        <mc:AlternateContent xmlns:mc="http://schemas.openxmlformats.org/markup-compatibility/2006">
          <mc:Choice Requires="x14">
            <control shapeId="398395" r:id="rId62" name="Option Button 59">
              <controlPr defaultSize="0" autoFill="0" autoLine="0" autoPict="0">
                <anchor moveWithCells="1">
                  <from>
                    <xdr:col>13</xdr:col>
                    <xdr:colOff>91440</xdr:colOff>
                    <xdr:row>27</xdr:row>
                    <xdr:rowOff>60960</xdr:rowOff>
                  </from>
                  <to>
                    <xdr:col>13</xdr:col>
                    <xdr:colOff>312420</xdr:colOff>
                    <xdr:row>27</xdr:row>
                    <xdr:rowOff>175260</xdr:rowOff>
                  </to>
                </anchor>
              </controlPr>
            </control>
          </mc:Choice>
        </mc:AlternateContent>
        <mc:AlternateContent xmlns:mc="http://schemas.openxmlformats.org/markup-compatibility/2006">
          <mc:Choice Requires="x14">
            <control shapeId="398396" r:id="rId63" name="Option Button 60">
              <controlPr defaultSize="0" autoFill="0" autoLine="0" autoPict="0">
                <anchor moveWithCells="1">
                  <from>
                    <xdr:col>15</xdr:col>
                    <xdr:colOff>91440</xdr:colOff>
                    <xdr:row>27</xdr:row>
                    <xdr:rowOff>60960</xdr:rowOff>
                  </from>
                  <to>
                    <xdr:col>15</xdr:col>
                    <xdr:colOff>312420</xdr:colOff>
                    <xdr:row>27</xdr:row>
                    <xdr:rowOff>175260</xdr:rowOff>
                  </to>
                </anchor>
              </controlPr>
            </control>
          </mc:Choice>
        </mc:AlternateContent>
        <mc:AlternateContent xmlns:mc="http://schemas.openxmlformats.org/markup-compatibility/2006">
          <mc:Choice Requires="x14">
            <control shapeId="398397" r:id="rId64" name="Group Box 61">
              <controlPr defaultSize="0" print="0" autoFill="0" autoPict="0">
                <anchor moveWithCells="1">
                  <from>
                    <xdr:col>6</xdr:col>
                    <xdr:colOff>68580</xdr:colOff>
                    <xdr:row>10</xdr:row>
                    <xdr:rowOff>15240</xdr:rowOff>
                  </from>
                  <to>
                    <xdr:col>16</xdr:col>
                    <xdr:colOff>129540</xdr:colOff>
                    <xdr:row>10</xdr:row>
                    <xdr:rowOff>220980</xdr:rowOff>
                  </to>
                </anchor>
              </controlPr>
            </control>
          </mc:Choice>
        </mc:AlternateContent>
        <mc:AlternateContent xmlns:mc="http://schemas.openxmlformats.org/markup-compatibility/2006">
          <mc:Choice Requires="x14">
            <control shapeId="398398" r:id="rId65" name="Option Button 62">
              <controlPr defaultSize="0" autoFill="0" autoLine="0" autoPict="0">
                <anchor moveWithCells="1">
                  <from>
                    <xdr:col>7</xdr:col>
                    <xdr:colOff>83820</xdr:colOff>
                    <xdr:row>10</xdr:row>
                    <xdr:rowOff>53340</xdr:rowOff>
                  </from>
                  <to>
                    <xdr:col>7</xdr:col>
                    <xdr:colOff>304800</xdr:colOff>
                    <xdr:row>10</xdr:row>
                    <xdr:rowOff>182880</xdr:rowOff>
                  </to>
                </anchor>
              </controlPr>
            </control>
          </mc:Choice>
        </mc:AlternateContent>
        <mc:AlternateContent xmlns:mc="http://schemas.openxmlformats.org/markup-compatibility/2006">
          <mc:Choice Requires="x14">
            <control shapeId="398399" r:id="rId66" name="Option Button 63">
              <controlPr defaultSize="0" autoFill="0" autoLine="0" autoPict="0">
                <anchor moveWithCells="1">
                  <from>
                    <xdr:col>9</xdr:col>
                    <xdr:colOff>83820</xdr:colOff>
                    <xdr:row>10</xdr:row>
                    <xdr:rowOff>53340</xdr:rowOff>
                  </from>
                  <to>
                    <xdr:col>9</xdr:col>
                    <xdr:colOff>312420</xdr:colOff>
                    <xdr:row>10</xdr:row>
                    <xdr:rowOff>182880</xdr:rowOff>
                  </to>
                </anchor>
              </controlPr>
            </control>
          </mc:Choice>
        </mc:AlternateContent>
        <mc:AlternateContent xmlns:mc="http://schemas.openxmlformats.org/markup-compatibility/2006">
          <mc:Choice Requires="x14">
            <control shapeId="398400" r:id="rId67" name="Option Button 64">
              <controlPr defaultSize="0" autoFill="0" autoLine="0" autoPict="0">
                <anchor moveWithCells="1">
                  <from>
                    <xdr:col>11</xdr:col>
                    <xdr:colOff>83820</xdr:colOff>
                    <xdr:row>10</xdr:row>
                    <xdr:rowOff>53340</xdr:rowOff>
                  </from>
                  <to>
                    <xdr:col>11</xdr:col>
                    <xdr:colOff>312420</xdr:colOff>
                    <xdr:row>10</xdr:row>
                    <xdr:rowOff>182880</xdr:rowOff>
                  </to>
                </anchor>
              </controlPr>
            </control>
          </mc:Choice>
        </mc:AlternateContent>
        <mc:AlternateContent xmlns:mc="http://schemas.openxmlformats.org/markup-compatibility/2006">
          <mc:Choice Requires="x14">
            <control shapeId="398401" r:id="rId68" name="Option Button 65">
              <controlPr defaultSize="0" autoFill="0" autoLine="0" autoPict="0">
                <anchor moveWithCells="1">
                  <from>
                    <xdr:col>13</xdr:col>
                    <xdr:colOff>83820</xdr:colOff>
                    <xdr:row>10</xdr:row>
                    <xdr:rowOff>53340</xdr:rowOff>
                  </from>
                  <to>
                    <xdr:col>13</xdr:col>
                    <xdr:colOff>312420</xdr:colOff>
                    <xdr:row>10</xdr:row>
                    <xdr:rowOff>182880</xdr:rowOff>
                  </to>
                </anchor>
              </controlPr>
            </control>
          </mc:Choice>
        </mc:AlternateContent>
        <mc:AlternateContent xmlns:mc="http://schemas.openxmlformats.org/markup-compatibility/2006">
          <mc:Choice Requires="x14">
            <control shapeId="398402" r:id="rId69" name="Option Button 66">
              <controlPr defaultSize="0" autoFill="0" autoLine="0" autoPict="0">
                <anchor moveWithCells="1">
                  <from>
                    <xdr:col>15</xdr:col>
                    <xdr:colOff>83820</xdr:colOff>
                    <xdr:row>10</xdr:row>
                    <xdr:rowOff>53340</xdr:rowOff>
                  </from>
                  <to>
                    <xdr:col>15</xdr:col>
                    <xdr:colOff>312420</xdr:colOff>
                    <xdr:row>10</xdr:row>
                    <xdr:rowOff>182880</xdr:rowOff>
                  </to>
                </anchor>
              </controlPr>
            </control>
          </mc:Choice>
        </mc:AlternateContent>
        <mc:AlternateContent xmlns:mc="http://schemas.openxmlformats.org/markup-compatibility/2006">
          <mc:Choice Requires="x14">
            <control shapeId="398404" r:id="rId70" name="Group Box 68">
              <controlPr defaultSize="0" print="0" autoFill="0" autoPict="0">
                <anchor moveWithCells="1">
                  <from>
                    <xdr:col>6</xdr:col>
                    <xdr:colOff>76200</xdr:colOff>
                    <xdr:row>18</xdr:row>
                    <xdr:rowOff>7620</xdr:rowOff>
                  </from>
                  <to>
                    <xdr:col>16</xdr:col>
                    <xdr:colOff>129540</xdr:colOff>
                    <xdr:row>18</xdr:row>
                    <xdr:rowOff>213360</xdr:rowOff>
                  </to>
                </anchor>
              </controlPr>
            </control>
          </mc:Choice>
        </mc:AlternateContent>
        <mc:AlternateContent xmlns:mc="http://schemas.openxmlformats.org/markup-compatibility/2006">
          <mc:Choice Requires="x14">
            <control shapeId="398405" r:id="rId71" name="Option Button 69">
              <controlPr defaultSize="0" autoFill="0" autoLine="0" autoPict="0">
                <anchor moveWithCells="1">
                  <from>
                    <xdr:col>7</xdr:col>
                    <xdr:colOff>91440</xdr:colOff>
                    <xdr:row>18</xdr:row>
                    <xdr:rowOff>45720</xdr:rowOff>
                  </from>
                  <to>
                    <xdr:col>7</xdr:col>
                    <xdr:colOff>312420</xdr:colOff>
                    <xdr:row>18</xdr:row>
                    <xdr:rowOff>175260</xdr:rowOff>
                  </to>
                </anchor>
              </controlPr>
            </control>
          </mc:Choice>
        </mc:AlternateContent>
        <mc:AlternateContent xmlns:mc="http://schemas.openxmlformats.org/markup-compatibility/2006">
          <mc:Choice Requires="x14">
            <control shapeId="398406" r:id="rId72" name="Option Button 70">
              <controlPr defaultSize="0" autoFill="0" autoLine="0" autoPict="0">
                <anchor moveWithCells="1">
                  <from>
                    <xdr:col>9</xdr:col>
                    <xdr:colOff>91440</xdr:colOff>
                    <xdr:row>18</xdr:row>
                    <xdr:rowOff>45720</xdr:rowOff>
                  </from>
                  <to>
                    <xdr:col>9</xdr:col>
                    <xdr:colOff>312420</xdr:colOff>
                    <xdr:row>18</xdr:row>
                    <xdr:rowOff>175260</xdr:rowOff>
                  </to>
                </anchor>
              </controlPr>
            </control>
          </mc:Choice>
        </mc:AlternateContent>
        <mc:AlternateContent xmlns:mc="http://schemas.openxmlformats.org/markup-compatibility/2006">
          <mc:Choice Requires="x14">
            <control shapeId="398407" r:id="rId73" name="Option Button 71">
              <controlPr defaultSize="0" autoFill="0" autoLine="0" autoPict="0">
                <anchor moveWithCells="1">
                  <from>
                    <xdr:col>11</xdr:col>
                    <xdr:colOff>91440</xdr:colOff>
                    <xdr:row>18</xdr:row>
                    <xdr:rowOff>45720</xdr:rowOff>
                  </from>
                  <to>
                    <xdr:col>11</xdr:col>
                    <xdr:colOff>312420</xdr:colOff>
                    <xdr:row>18</xdr:row>
                    <xdr:rowOff>175260</xdr:rowOff>
                  </to>
                </anchor>
              </controlPr>
            </control>
          </mc:Choice>
        </mc:AlternateContent>
        <mc:AlternateContent xmlns:mc="http://schemas.openxmlformats.org/markup-compatibility/2006">
          <mc:Choice Requires="x14">
            <control shapeId="398408" r:id="rId74" name="Option Button 72">
              <controlPr defaultSize="0" autoFill="0" autoLine="0" autoPict="0">
                <anchor moveWithCells="1">
                  <from>
                    <xdr:col>13</xdr:col>
                    <xdr:colOff>91440</xdr:colOff>
                    <xdr:row>18</xdr:row>
                    <xdr:rowOff>45720</xdr:rowOff>
                  </from>
                  <to>
                    <xdr:col>13</xdr:col>
                    <xdr:colOff>312420</xdr:colOff>
                    <xdr:row>18</xdr:row>
                    <xdr:rowOff>175260</xdr:rowOff>
                  </to>
                </anchor>
              </controlPr>
            </control>
          </mc:Choice>
        </mc:AlternateContent>
        <mc:AlternateContent xmlns:mc="http://schemas.openxmlformats.org/markup-compatibility/2006">
          <mc:Choice Requires="x14">
            <control shapeId="398409" r:id="rId75" name="Option Button 73">
              <controlPr defaultSize="0" autoFill="0" autoLine="0" autoPict="0">
                <anchor moveWithCells="1">
                  <from>
                    <xdr:col>15</xdr:col>
                    <xdr:colOff>91440</xdr:colOff>
                    <xdr:row>18</xdr:row>
                    <xdr:rowOff>45720</xdr:rowOff>
                  </from>
                  <to>
                    <xdr:col>15</xdr:col>
                    <xdr:colOff>312420</xdr:colOff>
                    <xdr:row>18</xdr:row>
                    <xdr:rowOff>175260</xdr:rowOff>
                  </to>
                </anchor>
              </controlPr>
            </control>
          </mc:Choice>
        </mc:AlternateContent>
        <mc:AlternateContent xmlns:mc="http://schemas.openxmlformats.org/markup-compatibility/2006">
          <mc:Choice Requires="x14">
            <control shapeId="398410" r:id="rId76" name="Group Box 74">
              <controlPr defaultSize="0" print="0" autoFill="0" autoPict="0">
                <anchor moveWithCells="1">
                  <from>
                    <xdr:col>6</xdr:col>
                    <xdr:colOff>76200</xdr:colOff>
                    <xdr:row>19</xdr:row>
                    <xdr:rowOff>7620</xdr:rowOff>
                  </from>
                  <to>
                    <xdr:col>16</xdr:col>
                    <xdr:colOff>129540</xdr:colOff>
                    <xdr:row>19</xdr:row>
                    <xdr:rowOff>213360</xdr:rowOff>
                  </to>
                </anchor>
              </controlPr>
            </control>
          </mc:Choice>
        </mc:AlternateContent>
        <mc:AlternateContent xmlns:mc="http://schemas.openxmlformats.org/markup-compatibility/2006">
          <mc:Choice Requires="x14">
            <control shapeId="398411" r:id="rId77" name="Option Button 75">
              <controlPr defaultSize="0" autoFill="0" autoLine="0" autoPict="0">
                <anchor moveWithCells="1">
                  <from>
                    <xdr:col>7</xdr:col>
                    <xdr:colOff>91440</xdr:colOff>
                    <xdr:row>19</xdr:row>
                    <xdr:rowOff>45720</xdr:rowOff>
                  </from>
                  <to>
                    <xdr:col>7</xdr:col>
                    <xdr:colOff>312420</xdr:colOff>
                    <xdr:row>19</xdr:row>
                    <xdr:rowOff>175260</xdr:rowOff>
                  </to>
                </anchor>
              </controlPr>
            </control>
          </mc:Choice>
        </mc:AlternateContent>
        <mc:AlternateContent xmlns:mc="http://schemas.openxmlformats.org/markup-compatibility/2006">
          <mc:Choice Requires="x14">
            <control shapeId="398412" r:id="rId78" name="Option Button 76">
              <controlPr defaultSize="0" autoFill="0" autoLine="0" autoPict="0">
                <anchor moveWithCells="1">
                  <from>
                    <xdr:col>9</xdr:col>
                    <xdr:colOff>91440</xdr:colOff>
                    <xdr:row>19</xdr:row>
                    <xdr:rowOff>45720</xdr:rowOff>
                  </from>
                  <to>
                    <xdr:col>9</xdr:col>
                    <xdr:colOff>312420</xdr:colOff>
                    <xdr:row>19</xdr:row>
                    <xdr:rowOff>175260</xdr:rowOff>
                  </to>
                </anchor>
              </controlPr>
            </control>
          </mc:Choice>
        </mc:AlternateContent>
        <mc:AlternateContent xmlns:mc="http://schemas.openxmlformats.org/markup-compatibility/2006">
          <mc:Choice Requires="x14">
            <control shapeId="398413" r:id="rId79" name="Option Button 77">
              <controlPr defaultSize="0" autoFill="0" autoLine="0" autoPict="0">
                <anchor moveWithCells="1">
                  <from>
                    <xdr:col>11</xdr:col>
                    <xdr:colOff>91440</xdr:colOff>
                    <xdr:row>19</xdr:row>
                    <xdr:rowOff>45720</xdr:rowOff>
                  </from>
                  <to>
                    <xdr:col>11</xdr:col>
                    <xdr:colOff>312420</xdr:colOff>
                    <xdr:row>19</xdr:row>
                    <xdr:rowOff>175260</xdr:rowOff>
                  </to>
                </anchor>
              </controlPr>
            </control>
          </mc:Choice>
        </mc:AlternateContent>
        <mc:AlternateContent xmlns:mc="http://schemas.openxmlformats.org/markup-compatibility/2006">
          <mc:Choice Requires="x14">
            <control shapeId="398414" r:id="rId80" name="Option Button 78">
              <controlPr defaultSize="0" autoFill="0" autoLine="0" autoPict="0">
                <anchor moveWithCells="1">
                  <from>
                    <xdr:col>13</xdr:col>
                    <xdr:colOff>91440</xdr:colOff>
                    <xdr:row>19</xdr:row>
                    <xdr:rowOff>45720</xdr:rowOff>
                  </from>
                  <to>
                    <xdr:col>13</xdr:col>
                    <xdr:colOff>312420</xdr:colOff>
                    <xdr:row>19</xdr:row>
                    <xdr:rowOff>175260</xdr:rowOff>
                  </to>
                </anchor>
              </controlPr>
            </control>
          </mc:Choice>
        </mc:AlternateContent>
        <mc:AlternateContent xmlns:mc="http://schemas.openxmlformats.org/markup-compatibility/2006">
          <mc:Choice Requires="x14">
            <control shapeId="398415" r:id="rId81" name="Option Button 79">
              <controlPr defaultSize="0" autoFill="0" autoLine="0" autoPict="0">
                <anchor moveWithCells="1">
                  <from>
                    <xdr:col>15</xdr:col>
                    <xdr:colOff>91440</xdr:colOff>
                    <xdr:row>19</xdr:row>
                    <xdr:rowOff>45720</xdr:rowOff>
                  </from>
                  <to>
                    <xdr:col>15</xdr:col>
                    <xdr:colOff>312420</xdr:colOff>
                    <xdr:row>19</xdr:row>
                    <xdr:rowOff>175260</xdr:rowOff>
                  </to>
                </anchor>
              </controlPr>
            </control>
          </mc:Choice>
        </mc:AlternateContent>
        <mc:AlternateContent xmlns:mc="http://schemas.openxmlformats.org/markup-compatibility/2006">
          <mc:Choice Requires="x14">
            <control shapeId="398416" r:id="rId82" name="Group Box 80">
              <controlPr defaultSize="0" print="0" autoFill="0" autoPict="0">
                <anchor moveWithCells="1">
                  <from>
                    <xdr:col>6</xdr:col>
                    <xdr:colOff>76200</xdr:colOff>
                    <xdr:row>20</xdr:row>
                    <xdr:rowOff>22860</xdr:rowOff>
                  </from>
                  <to>
                    <xdr:col>16</xdr:col>
                    <xdr:colOff>129540</xdr:colOff>
                    <xdr:row>20</xdr:row>
                    <xdr:rowOff>213360</xdr:rowOff>
                  </to>
                </anchor>
              </controlPr>
            </control>
          </mc:Choice>
        </mc:AlternateContent>
        <mc:AlternateContent xmlns:mc="http://schemas.openxmlformats.org/markup-compatibility/2006">
          <mc:Choice Requires="x14">
            <control shapeId="398417" r:id="rId83" name="Option Button 81">
              <controlPr defaultSize="0" autoFill="0" autoLine="0" autoPict="0">
                <anchor moveWithCells="1">
                  <from>
                    <xdr:col>7</xdr:col>
                    <xdr:colOff>91440</xdr:colOff>
                    <xdr:row>20</xdr:row>
                    <xdr:rowOff>53340</xdr:rowOff>
                  </from>
                  <to>
                    <xdr:col>7</xdr:col>
                    <xdr:colOff>312420</xdr:colOff>
                    <xdr:row>20</xdr:row>
                    <xdr:rowOff>182880</xdr:rowOff>
                  </to>
                </anchor>
              </controlPr>
            </control>
          </mc:Choice>
        </mc:AlternateContent>
        <mc:AlternateContent xmlns:mc="http://schemas.openxmlformats.org/markup-compatibility/2006">
          <mc:Choice Requires="x14">
            <control shapeId="398418" r:id="rId84" name="Option Button 82">
              <controlPr defaultSize="0" autoFill="0" autoLine="0" autoPict="0">
                <anchor moveWithCells="1">
                  <from>
                    <xdr:col>9</xdr:col>
                    <xdr:colOff>91440</xdr:colOff>
                    <xdr:row>20</xdr:row>
                    <xdr:rowOff>53340</xdr:rowOff>
                  </from>
                  <to>
                    <xdr:col>9</xdr:col>
                    <xdr:colOff>312420</xdr:colOff>
                    <xdr:row>20</xdr:row>
                    <xdr:rowOff>182880</xdr:rowOff>
                  </to>
                </anchor>
              </controlPr>
            </control>
          </mc:Choice>
        </mc:AlternateContent>
        <mc:AlternateContent xmlns:mc="http://schemas.openxmlformats.org/markup-compatibility/2006">
          <mc:Choice Requires="x14">
            <control shapeId="398419" r:id="rId85" name="Option Button 83">
              <controlPr defaultSize="0" autoFill="0" autoLine="0" autoPict="0">
                <anchor moveWithCells="1">
                  <from>
                    <xdr:col>11</xdr:col>
                    <xdr:colOff>91440</xdr:colOff>
                    <xdr:row>20</xdr:row>
                    <xdr:rowOff>53340</xdr:rowOff>
                  </from>
                  <to>
                    <xdr:col>11</xdr:col>
                    <xdr:colOff>312420</xdr:colOff>
                    <xdr:row>20</xdr:row>
                    <xdr:rowOff>182880</xdr:rowOff>
                  </to>
                </anchor>
              </controlPr>
            </control>
          </mc:Choice>
        </mc:AlternateContent>
        <mc:AlternateContent xmlns:mc="http://schemas.openxmlformats.org/markup-compatibility/2006">
          <mc:Choice Requires="x14">
            <control shapeId="398420" r:id="rId86" name="Option Button 84">
              <controlPr defaultSize="0" autoFill="0" autoLine="0" autoPict="0">
                <anchor moveWithCells="1">
                  <from>
                    <xdr:col>13</xdr:col>
                    <xdr:colOff>91440</xdr:colOff>
                    <xdr:row>20</xdr:row>
                    <xdr:rowOff>53340</xdr:rowOff>
                  </from>
                  <to>
                    <xdr:col>13</xdr:col>
                    <xdr:colOff>312420</xdr:colOff>
                    <xdr:row>20</xdr:row>
                    <xdr:rowOff>182880</xdr:rowOff>
                  </to>
                </anchor>
              </controlPr>
            </control>
          </mc:Choice>
        </mc:AlternateContent>
        <mc:AlternateContent xmlns:mc="http://schemas.openxmlformats.org/markup-compatibility/2006">
          <mc:Choice Requires="x14">
            <control shapeId="398421" r:id="rId87" name="Option Button 85">
              <controlPr defaultSize="0" autoFill="0" autoLine="0" autoPict="0">
                <anchor moveWithCells="1">
                  <from>
                    <xdr:col>15</xdr:col>
                    <xdr:colOff>91440</xdr:colOff>
                    <xdr:row>20</xdr:row>
                    <xdr:rowOff>53340</xdr:rowOff>
                  </from>
                  <to>
                    <xdr:col>15</xdr:col>
                    <xdr:colOff>312420</xdr:colOff>
                    <xdr:row>20</xdr:row>
                    <xdr:rowOff>182880</xdr:rowOff>
                  </to>
                </anchor>
              </controlPr>
            </control>
          </mc:Choice>
        </mc:AlternateContent>
        <mc:AlternateContent xmlns:mc="http://schemas.openxmlformats.org/markup-compatibility/2006">
          <mc:Choice Requires="x14">
            <control shapeId="398422" r:id="rId88" name="Group Box 86">
              <controlPr defaultSize="0" print="0" autoFill="0" autoPict="0">
                <anchor moveWithCells="1">
                  <from>
                    <xdr:col>6</xdr:col>
                    <xdr:colOff>76200</xdr:colOff>
                    <xdr:row>21</xdr:row>
                    <xdr:rowOff>7620</xdr:rowOff>
                  </from>
                  <to>
                    <xdr:col>16</xdr:col>
                    <xdr:colOff>129540</xdr:colOff>
                    <xdr:row>21</xdr:row>
                    <xdr:rowOff>205740</xdr:rowOff>
                  </to>
                </anchor>
              </controlPr>
            </control>
          </mc:Choice>
        </mc:AlternateContent>
        <mc:AlternateContent xmlns:mc="http://schemas.openxmlformats.org/markup-compatibility/2006">
          <mc:Choice Requires="x14">
            <control shapeId="398423" r:id="rId89" name="Option Button 87">
              <controlPr defaultSize="0" autoFill="0" autoLine="0" autoPict="0">
                <anchor moveWithCells="1">
                  <from>
                    <xdr:col>7</xdr:col>
                    <xdr:colOff>91440</xdr:colOff>
                    <xdr:row>21</xdr:row>
                    <xdr:rowOff>45720</xdr:rowOff>
                  </from>
                  <to>
                    <xdr:col>7</xdr:col>
                    <xdr:colOff>312420</xdr:colOff>
                    <xdr:row>21</xdr:row>
                    <xdr:rowOff>167640</xdr:rowOff>
                  </to>
                </anchor>
              </controlPr>
            </control>
          </mc:Choice>
        </mc:AlternateContent>
        <mc:AlternateContent xmlns:mc="http://schemas.openxmlformats.org/markup-compatibility/2006">
          <mc:Choice Requires="x14">
            <control shapeId="398424" r:id="rId90" name="Option Button 88">
              <controlPr defaultSize="0" autoFill="0" autoLine="0" autoPict="0">
                <anchor moveWithCells="1">
                  <from>
                    <xdr:col>9</xdr:col>
                    <xdr:colOff>91440</xdr:colOff>
                    <xdr:row>21</xdr:row>
                    <xdr:rowOff>45720</xdr:rowOff>
                  </from>
                  <to>
                    <xdr:col>9</xdr:col>
                    <xdr:colOff>312420</xdr:colOff>
                    <xdr:row>21</xdr:row>
                    <xdr:rowOff>167640</xdr:rowOff>
                  </to>
                </anchor>
              </controlPr>
            </control>
          </mc:Choice>
        </mc:AlternateContent>
        <mc:AlternateContent xmlns:mc="http://schemas.openxmlformats.org/markup-compatibility/2006">
          <mc:Choice Requires="x14">
            <control shapeId="398425" r:id="rId91" name="Option Button 89">
              <controlPr defaultSize="0" autoFill="0" autoLine="0" autoPict="0">
                <anchor moveWithCells="1">
                  <from>
                    <xdr:col>11</xdr:col>
                    <xdr:colOff>91440</xdr:colOff>
                    <xdr:row>21</xdr:row>
                    <xdr:rowOff>45720</xdr:rowOff>
                  </from>
                  <to>
                    <xdr:col>11</xdr:col>
                    <xdr:colOff>312420</xdr:colOff>
                    <xdr:row>21</xdr:row>
                    <xdr:rowOff>167640</xdr:rowOff>
                  </to>
                </anchor>
              </controlPr>
            </control>
          </mc:Choice>
        </mc:AlternateContent>
        <mc:AlternateContent xmlns:mc="http://schemas.openxmlformats.org/markup-compatibility/2006">
          <mc:Choice Requires="x14">
            <control shapeId="398426" r:id="rId92" name="Option Button 90">
              <controlPr defaultSize="0" autoFill="0" autoLine="0" autoPict="0">
                <anchor moveWithCells="1">
                  <from>
                    <xdr:col>13</xdr:col>
                    <xdr:colOff>91440</xdr:colOff>
                    <xdr:row>21</xdr:row>
                    <xdr:rowOff>45720</xdr:rowOff>
                  </from>
                  <to>
                    <xdr:col>13</xdr:col>
                    <xdr:colOff>312420</xdr:colOff>
                    <xdr:row>21</xdr:row>
                    <xdr:rowOff>167640</xdr:rowOff>
                  </to>
                </anchor>
              </controlPr>
            </control>
          </mc:Choice>
        </mc:AlternateContent>
        <mc:AlternateContent xmlns:mc="http://schemas.openxmlformats.org/markup-compatibility/2006">
          <mc:Choice Requires="x14">
            <control shapeId="398427" r:id="rId93" name="Option Button 91">
              <controlPr defaultSize="0" autoFill="0" autoLine="0" autoPict="0">
                <anchor moveWithCells="1">
                  <from>
                    <xdr:col>15</xdr:col>
                    <xdr:colOff>91440</xdr:colOff>
                    <xdr:row>21</xdr:row>
                    <xdr:rowOff>45720</xdr:rowOff>
                  </from>
                  <to>
                    <xdr:col>15</xdr:col>
                    <xdr:colOff>312420</xdr:colOff>
                    <xdr:row>21</xdr:row>
                    <xdr:rowOff>167640</xdr:rowOff>
                  </to>
                </anchor>
              </controlPr>
            </control>
          </mc:Choice>
        </mc:AlternateContent>
        <mc:AlternateContent xmlns:mc="http://schemas.openxmlformats.org/markup-compatibility/2006">
          <mc:Choice Requires="x14">
            <control shapeId="398428" r:id="rId94" name="Group Box 92">
              <controlPr defaultSize="0" print="0" autoFill="0" autoPict="0">
                <anchor moveWithCells="1">
                  <from>
                    <xdr:col>6</xdr:col>
                    <xdr:colOff>76200</xdr:colOff>
                    <xdr:row>22</xdr:row>
                    <xdr:rowOff>7620</xdr:rowOff>
                  </from>
                  <to>
                    <xdr:col>16</xdr:col>
                    <xdr:colOff>129540</xdr:colOff>
                    <xdr:row>22</xdr:row>
                    <xdr:rowOff>205740</xdr:rowOff>
                  </to>
                </anchor>
              </controlPr>
            </control>
          </mc:Choice>
        </mc:AlternateContent>
        <mc:AlternateContent xmlns:mc="http://schemas.openxmlformats.org/markup-compatibility/2006">
          <mc:Choice Requires="x14">
            <control shapeId="398429" r:id="rId95" name="Option Button 93">
              <controlPr defaultSize="0" autoFill="0" autoLine="0" autoPict="0">
                <anchor moveWithCells="1">
                  <from>
                    <xdr:col>7</xdr:col>
                    <xdr:colOff>91440</xdr:colOff>
                    <xdr:row>22</xdr:row>
                    <xdr:rowOff>45720</xdr:rowOff>
                  </from>
                  <to>
                    <xdr:col>7</xdr:col>
                    <xdr:colOff>312420</xdr:colOff>
                    <xdr:row>22</xdr:row>
                    <xdr:rowOff>167640</xdr:rowOff>
                  </to>
                </anchor>
              </controlPr>
            </control>
          </mc:Choice>
        </mc:AlternateContent>
        <mc:AlternateContent xmlns:mc="http://schemas.openxmlformats.org/markup-compatibility/2006">
          <mc:Choice Requires="x14">
            <control shapeId="398430" r:id="rId96" name="Option Button 94">
              <controlPr defaultSize="0" autoFill="0" autoLine="0" autoPict="0">
                <anchor moveWithCells="1">
                  <from>
                    <xdr:col>9</xdr:col>
                    <xdr:colOff>91440</xdr:colOff>
                    <xdr:row>22</xdr:row>
                    <xdr:rowOff>45720</xdr:rowOff>
                  </from>
                  <to>
                    <xdr:col>9</xdr:col>
                    <xdr:colOff>312420</xdr:colOff>
                    <xdr:row>22</xdr:row>
                    <xdr:rowOff>167640</xdr:rowOff>
                  </to>
                </anchor>
              </controlPr>
            </control>
          </mc:Choice>
        </mc:AlternateContent>
        <mc:AlternateContent xmlns:mc="http://schemas.openxmlformats.org/markup-compatibility/2006">
          <mc:Choice Requires="x14">
            <control shapeId="398431" r:id="rId97" name="Option Button 95">
              <controlPr defaultSize="0" autoFill="0" autoLine="0" autoPict="0">
                <anchor moveWithCells="1">
                  <from>
                    <xdr:col>11</xdr:col>
                    <xdr:colOff>91440</xdr:colOff>
                    <xdr:row>22</xdr:row>
                    <xdr:rowOff>45720</xdr:rowOff>
                  </from>
                  <to>
                    <xdr:col>11</xdr:col>
                    <xdr:colOff>312420</xdr:colOff>
                    <xdr:row>22</xdr:row>
                    <xdr:rowOff>167640</xdr:rowOff>
                  </to>
                </anchor>
              </controlPr>
            </control>
          </mc:Choice>
        </mc:AlternateContent>
        <mc:AlternateContent xmlns:mc="http://schemas.openxmlformats.org/markup-compatibility/2006">
          <mc:Choice Requires="x14">
            <control shapeId="398432" r:id="rId98" name="Option Button 96">
              <controlPr defaultSize="0" autoFill="0" autoLine="0" autoPict="0">
                <anchor moveWithCells="1">
                  <from>
                    <xdr:col>13</xdr:col>
                    <xdr:colOff>91440</xdr:colOff>
                    <xdr:row>22</xdr:row>
                    <xdr:rowOff>45720</xdr:rowOff>
                  </from>
                  <to>
                    <xdr:col>13</xdr:col>
                    <xdr:colOff>312420</xdr:colOff>
                    <xdr:row>22</xdr:row>
                    <xdr:rowOff>167640</xdr:rowOff>
                  </to>
                </anchor>
              </controlPr>
            </control>
          </mc:Choice>
        </mc:AlternateContent>
        <mc:AlternateContent xmlns:mc="http://schemas.openxmlformats.org/markup-compatibility/2006">
          <mc:Choice Requires="x14">
            <control shapeId="398433" r:id="rId99" name="Option Button 97">
              <controlPr defaultSize="0" autoFill="0" autoLine="0" autoPict="0">
                <anchor moveWithCells="1">
                  <from>
                    <xdr:col>15</xdr:col>
                    <xdr:colOff>91440</xdr:colOff>
                    <xdr:row>22</xdr:row>
                    <xdr:rowOff>45720</xdr:rowOff>
                  </from>
                  <to>
                    <xdr:col>15</xdr:col>
                    <xdr:colOff>312420</xdr:colOff>
                    <xdr:row>22</xdr:row>
                    <xdr:rowOff>167640</xdr:rowOff>
                  </to>
                </anchor>
              </controlPr>
            </control>
          </mc:Choice>
        </mc:AlternateContent>
        <mc:AlternateContent xmlns:mc="http://schemas.openxmlformats.org/markup-compatibility/2006">
          <mc:Choice Requires="x14">
            <control shapeId="398434" r:id="rId100" name="Group Box 98">
              <controlPr defaultSize="0" print="0" autoFill="0" autoPict="0">
                <anchor moveWithCells="1">
                  <from>
                    <xdr:col>6</xdr:col>
                    <xdr:colOff>76200</xdr:colOff>
                    <xdr:row>29</xdr:row>
                    <xdr:rowOff>7620</xdr:rowOff>
                  </from>
                  <to>
                    <xdr:col>16</xdr:col>
                    <xdr:colOff>129540</xdr:colOff>
                    <xdr:row>29</xdr:row>
                    <xdr:rowOff>205740</xdr:rowOff>
                  </to>
                </anchor>
              </controlPr>
            </control>
          </mc:Choice>
        </mc:AlternateContent>
        <mc:AlternateContent xmlns:mc="http://schemas.openxmlformats.org/markup-compatibility/2006">
          <mc:Choice Requires="x14">
            <control shapeId="398435" r:id="rId101" name="Option Button 99">
              <controlPr defaultSize="0" autoFill="0" autoLine="0" autoPict="0">
                <anchor moveWithCells="1">
                  <from>
                    <xdr:col>7</xdr:col>
                    <xdr:colOff>91440</xdr:colOff>
                    <xdr:row>29</xdr:row>
                    <xdr:rowOff>45720</xdr:rowOff>
                  </from>
                  <to>
                    <xdr:col>7</xdr:col>
                    <xdr:colOff>312420</xdr:colOff>
                    <xdr:row>29</xdr:row>
                    <xdr:rowOff>167640</xdr:rowOff>
                  </to>
                </anchor>
              </controlPr>
            </control>
          </mc:Choice>
        </mc:AlternateContent>
        <mc:AlternateContent xmlns:mc="http://schemas.openxmlformats.org/markup-compatibility/2006">
          <mc:Choice Requires="x14">
            <control shapeId="398436" r:id="rId102" name="Option Button 100">
              <controlPr defaultSize="0" autoFill="0" autoLine="0" autoPict="0">
                <anchor moveWithCells="1">
                  <from>
                    <xdr:col>9</xdr:col>
                    <xdr:colOff>91440</xdr:colOff>
                    <xdr:row>29</xdr:row>
                    <xdr:rowOff>45720</xdr:rowOff>
                  </from>
                  <to>
                    <xdr:col>9</xdr:col>
                    <xdr:colOff>312420</xdr:colOff>
                    <xdr:row>29</xdr:row>
                    <xdr:rowOff>167640</xdr:rowOff>
                  </to>
                </anchor>
              </controlPr>
            </control>
          </mc:Choice>
        </mc:AlternateContent>
        <mc:AlternateContent xmlns:mc="http://schemas.openxmlformats.org/markup-compatibility/2006">
          <mc:Choice Requires="x14">
            <control shapeId="398437" r:id="rId103" name="Option Button 101">
              <controlPr defaultSize="0" autoFill="0" autoLine="0" autoPict="0">
                <anchor moveWithCells="1">
                  <from>
                    <xdr:col>11</xdr:col>
                    <xdr:colOff>91440</xdr:colOff>
                    <xdr:row>29</xdr:row>
                    <xdr:rowOff>45720</xdr:rowOff>
                  </from>
                  <to>
                    <xdr:col>11</xdr:col>
                    <xdr:colOff>312420</xdr:colOff>
                    <xdr:row>29</xdr:row>
                    <xdr:rowOff>167640</xdr:rowOff>
                  </to>
                </anchor>
              </controlPr>
            </control>
          </mc:Choice>
        </mc:AlternateContent>
        <mc:AlternateContent xmlns:mc="http://schemas.openxmlformats.org/markup-compatibility/2006">
          <mc:Choice Requires="x14">
            <control shapeId="398438" r:id="rId104" name="Option Button 102">
              <controlPr defaultSize="0" autoFill="0" autoLine="0" autoPict="0">
                <anchor moveWithCells="1">
                  <from>
                    <xdr:col>13</xdr:col>
                    <xdr:colOff>91440</xdr:colOff>
                    <xdr:row>29</xdr:row>
                    <xdr:rowOff>45720</xdr:rowOff>
                  </from>
                  <to>
                    <xdr:col>13</xdr:col>
                    <xdr:colOff>312420</xdr:colOff>
                    <xdr:row>29</xdr:row>
                    <xdr:rowOff>167640</xdr:rowOff>
                  </to>
                </anchor>
              </controlPr>
            </control>
          </mc:Choice>
        </mc:AlternateContent>
        <mc:AlternateContent xmlns:mc="http://schemas.openxmlformats.org/markup-compatibility/2006">
          <mc:Choice Requires="x14">
            <control shapeId="398439" r:id="rId105" name="Option Button 103">
              <controlPr defaultSize="0" autoFill="0" autoLine="0" autoPict="0">
                <anchor moveWithCells="1">
                  <from>
                    <xdr:col>15</xdr:col>
                    <xdr:colOff>91440</xdr:colOff>
                    <xdr:row>29</xdr:row>
                    <xdr:rowOff>45720</xdr:rowOff>
                  </from>
                  <to>
                    <xdr:col>15</xdr:col>
                    <xdr:colOff>312420</xdr:colOff>
                    <xdr:row>29</xdr:row>
                    <xdr:rowOff>167640</xdr:rowOff>
                  </to>
                </anchor>
              </controlPr>
            </control>
          </mc:Choice>
        </mc:AlternateContent>
        <mc:AlternateContent xmlns:mc="http://schemas.openxmlformats.org/markup-compatibility/2006">
          <mc:Choice Requires="x14">
            <control shapeId="398440" r:id="rId106" name="Group Box 104">
              <controlPr defaultSize="0" print="0" autoFill="0" autoPict="0">
                <anchor moveWithCells="1">
                  <from>
                    <xdr:col>6</xdr:col>
                    <xdr:colOff>76200</xdr:colOff>
                    <xdr:row>30</xdr:row>
                    <xdr:rowOff>7620</xdr:rowOff>
                  </from>
                  <to>
                    <xdr:col>16</xdr:col>
                    <xdr:colOff>129540</xdr:colOff>
                    <xdr:row>30</xdr:row>
                    <xdr:rowOff>198120</xdr:rowOff>
                  </to>
                </anchor>
              </controlPr>
            </control>
          </mc:Choice>
        </mc:AlternateContent>
        <mc:AlternateContent xmlns:mc="http://schemas.openxmlformats.org/markup-compatibility/2006">
          <mc:Choice Requires="x14">
            <control shapeId="398441" r:id="rId107" name="Option Button 105">
              <controlPr defaultSize="0" autoFill="0" autoLine="0" autoPict="0">
                <anchor moveWithCells="1">
                  <from>
                    <xdr:col>7</xdr:col>
                    <xdr:colOff>91440</xdr:colOff>
                    <xdr:row>30</xdr:row>
                    <xdr:rowOff>38100</xdr:rowOff>
                  </from>
                  <to>
                    <xdr:col>7</xdr:col>
                    <xdr:colOff>312420</xdr:colOff>
                    <xdr:row>30</xdr:row>
                    <xdr:rowOff>160020</xdr:rowOff>
                  </to>
                </anchor>
              </controlPr>
            </control>
          </mc:Choice>
        </mc:AlternateContent>
        <mc:AlternateContent xmlns:mc="http://schemas.openxmlformats.org/markup-compatibility/2006">
          <mc:Choice Requires="x14">
            <control shapeId="398442" r:id="rId108" name="Option Button 106">
              <controlPr defaultSize="0" autoFill="0" autoLine="0" autoPict="0">
                <anchor moveWithCells="1">
                  <from>
                    <xdr:col>9</xdr:col>
                    <xdr:colOff>91440</xdr:colOff>
                    <xdr:row>30</xdr:row>
                    <xdr:rowOff>38100</xdr:rowOff>
                  </from>
                  <to>
                    <xdr:col>9</xdr:col>
                    <xdr:colOff>312420</xdr:colOff>
                    <xdr:row>30</xdr:row>
                    <xdr:rowOff>160020</xdr:rowOff>
                  </to>
                </anchor>
              </controlPr>
            </control>
          </mc:Choice>
        </mc:AlternateContent>
        <mc:AlternateContent xmlns:mc="http://schemas.openxmlformats.org/markup-compatibility/2006">
          <mc:Choice Requires="x14">
            <control shapeId="398443" r:id="rId109" name="Option Button 107">
              <controlPr defaultSize="0" autoFill="0" autoLine="0" autoPict="0">
                <anchor moveWithCells="1">
                  <from>
                    <xdr:col>11</xdr:col>
                    <xdr:colOff>91440</xdr:colOff>
                    <xdr:row>30</xdr:row>
                    <xdr:rowOff>38100</xdr:rowOff>
                  </from>
                  <to>
                    <xdr:col>11</xdr:col>
                    <xdr:colOff>312420</xdr:colOff>
                    <xdr:row>30</xdr:row>
                    <xdr:rowOff>160020</xdr:rowOff>
                  </to>
                </anchor>
              </controlPr>
            </control>
          </mc:Choice>
        </mc:AlternateContent>
        <mc:AlternateContent xmlns:mc="http://schemas.openxmlformats.org/markup-compatibility/2006">
          <mc:Choice Requires="x14">
            <control shapeId="398444" r:id="rId110" name="Option Button 108">
              <controlPr defaultSize="0" autoFill="0" autoLine="0" autoPict="0">
                <anchor moveWithCells="1">
                  <from>
                    <xdr:col>13</xdr:col>
                    <xdr:colOff>91440</xdr:colOff>
                    <xdr:row>30</xdr:row>
                    <xdr:rowOff>38100</xdr:rowOff>
                  </from>
                  <to>
                    <xdr:col>13</xdr:col>
                    <xdr:colOff>312420</xdr:colOff>
                    <xdr:row>30</xdr:row>
                    <xdr:rowOff>160020</xdr:rowOff>
                  </to>
                </anchor>
              </controlPr>
            </control>
          </mc:Choice>
        </mc:AlternateContent>
        <mc:AlternateContent xmlns:mc="http://schemas.openxmlformats.org/markup-compatibility/2006">
          <mc:Choice Requires="x14">
            <control shapeId="398445" r:id="rId111" name="Option Button 109">
              <controlPr defaultSize="0" autoFill="0" autoLine="0" autoPict="0">
                <anchor moveWithCells="1">
                  <from>
                    <xdr:col>15</xdr:col>
                    <xdr:colOff>91440</xdr:colOff>
                    <xdr:row>30</xdr:row>
                    <xdr:rowOff>38100</xdr:rowOff>
                  </from>
                  <to>
                    <xdr:col>15</xdr:col>
                    <xdr:colOff>312420</xdr:colOff>
                    <xdr:row>30</xdr:row>
                    <xdr:rowOff>160020</xdr:rowOff>
                  </to>
                </anchor>
              </controlPr>
            </control>
          </mc:Choice>
        </mc:AlternateContent>
        <mc:AlternateContent xmlns:mc="http://schemas.openxmlformats.org/markup-compatibility/2006">
          <mc:Choice Requires="x14">
            <control shapeId="398446" r:id="rId112" name="Group Box 110">
              <controlPr defaultSize="0" print="0" autoFill="0" autoPict="0">
                <anchor moveWithCells="1">
                  <from>
                    <xdr:col>6</xdr:col>
                    <xdr:colOff>76200</xdr:colOff>
                    <xdr:row>31</xdr:row>
                    <xdr:rowOff>7620</xdr:rowOff>
                  </from>
                  <to>
                    <xdr:col>16</xdr:col>
                    <xdr:colOff>129540</xdr:colOff>
                    <xdr:row>31</xdr:row>
                    <xdr:rowOff>205740</xdr:rowOff>
                  </to>
                </anchor>
              </controlPr>
            </control>
          </mc:Choice>
        </mc:AlternateContent>
        <mc:AlternateContent xmlns:mc="http://schemas.openxmlformats.org/markup-compatibility/2006">
          <mc:Choice Requires="x14">
            <control shapeId="398447" r:id="rId113" name="Option Button 111">
              <controlPr defaultSize="0" autoFill="0" autoLine="0" autoPict="0">
                <anchor moveWithCells="1">
                  <from>
                    <xdr:col>7</xdr:col>
                    <xdr:colOff>91440</xdr:colOff>
                    <xdr:row>31</xdr:row>
                    <xdr:rowOff>45720</xdr:rowOff>
                  </from>
                  <to>
                    <xdr:col>7</xdr:col>
                    <xdr:colOff>312420</xdr:colOff>
                    <xdr:row>31</xdr:row>
                    <xdr:rowOff>167640</xdr:rowOff>
                  </to>
                </anchor>
              </controlPr>
            </control>
          </mc:Choice>
        </mc:AlternateContent>
        <mc:AlternateContent xmlns:mc="http://schemas.openxmlformats.org/markup-compatibility/2006">
          <mc:Choice Requires="x14">
            <control shapeId="398448" r:id="rId114" name="Option Button 112">
              <controlPr defaultSize="0" autoFill="0" autoLine="0" autoPict="0">
                <anchor moveWithCells="1">
                  <from>
                    <xdr:col>9</xdr:col>
                    <xdr:colOff>91440</xdr:colOff>
                    <xdr:row>31</xdr:row>
                    <xdr:rowOff>45720</xdr:rowOff>
                  </from>
                  <to>
                    <xdr:col>9</xdr:col>
                    <xdr:colOff>312420</xdr:colOff>
                    <xdr:row>31</xdr:row>
                    <xdr:rowOff>167640</xdr:rowOff>
                  </to>
                </anchor>
              </controlPr>
            </control>
          </mc:Choice>
        </mc:AlternateContent>
        <mc:AlternateContent xmlns:mc="http://schemas.openxmlformats.org/markup-compatibility/2006">
          <mc:Choice Requires="x14">
            <control shapeId="398449" r:id="rId115" name="Option Button 113">
              <controlPr defaultSize="0" autoFill="0" autoLine="0" autoPict="0">
                <anchor moveWithCells="1">
                  <from>
                    <xdr:col>11</xdr:col>
                    <xdr:colOff>91440</xdr:colOff>
                    <xdr:row>31</xdr:row>
                    <xdr:rowOff>45720</xdr:rowOff>
                  </from>
                  <to>
                    <xdr:col>11</xdr:col>
                    <xdr:colOff>312420</xdr:colOff>
                    <xdr:row>31</xdr:row>
                    <xdr:rowOff>167640</xdr:rowOff>
                  </to>
                </anchor>
              </controlPr>
            </control>
          </mc:Choice>
        </mc:AlternateContent>
        <mc:AlternateContent xmlns:mc="http://schemas.openxmlformats.org/markup-compatibility/2006">
          <mc:Choice Requires="x14">
            <control shapeId="398450" r:id="rId116" name="Option Button 114">
              <controlPr defaultSize="0" autoFill="0" autoLine="0" autoPict="0">
                <anchor moveWithCells="1">
                  <from>
                    <xdr:col>13</xdr:col>
                    <xdr:colOff>91440</xdr:colOff>
                    <xdr:row>31</xdr:row>
                    <xdr:rowOff>45720</xdr:rowOff>
                  </from>
                  <to>
                    <xdr:col>13</xdr:col>
                    <xdr:colOff>312420</xdr:colOff>
                    <xdr:row>31</xdr:row>
                    <xdr:rowOff>167640</xdr:rowOff>
                  </to>
                </anchor>
              </controlPr>
            </control>
          </mc:Choice>
        </mc:AlternateContent>
        <mc:AlternateContent xmlns:mc="http://schemas.openxmlformats.org/markup-compatibility/2006">
          <mc:Choice Requires="x14">
            <control shapeId="398451" r:id="rId117" name="Option Button 115">
              <controlPr defaultSize="0" autoFill="0" autoLine="0" autoPict="0">
                <anchor moveWithCells="1">
                  <from>
                    <xdr:col>15</xdr:col>
                    <xdr:colOff>91440</xdr:colOff>
                    <xdr:row>31</xdr:row>
                    <xdr:rowOff>45720</xdr:rowOff>
                  </from>
                  <to>
                    <xdr:col>15</xdr:col>
                    <xdr:colOff>312420</xdr:colOff>
                    <xdr:row>31</xdr:row>
                    <xdr:rowOff>167640</xdr:rowOff>
                  </to>
                </anchor>
              </controlPr>
            </control>
          </mc:Choice>
        </mc:AlternateContent>
        <mc:AlternateContent xmlns:mc="http://schemas.openxmlformats.org/markup-compatibility/2006">
          <mc:Choice Requires="x14">
            <control shapeId="398452" r:id="rId118" name="Group Box 116">
              <controlPr defaultSize="0" print="0" autoFill="0" autoPict="0">
                <anchor moveWithCells="1">
                  <from>
                    <xdr:col>6</xdr:col>
                    <xdr:colOff>76200</xdr:colOff>
                    <xdr:row>33</xdr:row>
                    <xdr:rowOff>22860</xdr:rowOff>
                  </from>
                  <to>
                    <xdr:col>16</xdr:col>
                    <xdr:colOff>129540</xdr:colOff>
                    <xdr:row>33</xdr:row>
                    <xdr:rowOff>205740</xdr:rowOff>
                  </to>
                </anchor>
              </controlPr>
            </control>
          </mc:Choice>
        </mc:AlternateContent>
        <mc:AlternateContent xmlns:mc="http://schemas.openxmlformats.org/markup-compatibility/2006">
          <mc:Choice Requires="x14">
            <control shapeId="398453" r:id="rId119" name="Option Button 117">
              <controlPr defaultSize="0" autoFill="0" autoLine="0" autoPict="0">
                <anchor moveWithCells="1">
                  <from>
                    <xdr:col>7</xdr:col>
                    <xdr:colOff>91440</xdr:colOff>
                    <xdr:row>33</xdr:row>
                    <xdr:rowOff>53340</xdr:rowOff>
                  </from>
                  <to>
                    <xdr:col>7</xdr:col>
                    <xdr:colOff>312420</xdr:colOff>
                    <xdr:row>33</xdr:row>
                    <xdr:rowOff>167640</xdr:rowOff>
                  </to>
                </anchor>
              </controlPr>
            </control>
          </mc:Choice>
        </mc:AlternateContent>
        <mc:AlternateContent xmlns:mc="http://schemas.openxmlformats.org/markup-compatibility/2006">
          <mc:Choice Requires="x14">
            <control shapeId="398454" r:id="rId120" name="Option Button 118">
              <controlPr defaultSize="0" autoFill="0" autoLine="0" autoPict="0">
                <anchor moveWithCells="1">
                  <from>
                    <xdr:col>9</xdr:col>
                    <xdr:colOff>91440</xdr:colOff>
                    <xdr:row>33</xdr:row>
                    <xdr:rowOff>53340</xdr:rowOff>
                  </from>
                  <to>
                    <xdr:col>9</xdr:col>
                    <xdr:colOff>312420</xdr:colOff>
                    <xdr:row>33</xdr:row>
                    <xdr:rowOff>167640</xdr:rowOff>
                  </to>
                </anchor>
              </controlPr>
            </control>
          </mc:Choice>
        </mc:AlternateContent>
        <mc:AlternateContent xmlns:mc="http://schemas.openxmlformats.org/markup-compatibility/2006">
          <mc:Choice Requires="x14">
            <control shapeId="398455" r:id="rId121" name="Option Button 119">
              <controlPr defaultSize="0" autoFill="0" autoLine="0" autoPict="0">
                <anchor moveWithCells="1">
                  <from>
                    <xdr:col>11</xdr:col>
                    <xdr:colOff>91440</xdr:colOff>
                    <xdr:row>33</xdr:row>
                    <xdr:rowOff>53340</xdr:rowOff>
                  </from>
                  <to>
                    <xdr:col>11</xdr:col>
                    <xdr:colOff>312420</xdr:colOff>
                    <xdr:row>33</xdr:row>
                    <xdr:rowOff>167640</xdr:rowOff>
                  </to>
                </anchor>
              </controlPr>
            </control>
          </mc:Choice>
        </mc:AlternateContent>
        <mc:AlternateContent xmlns:mc="http://schemas.openxmlformats.org/markup-compatibility/2006">
          <mc:Choice Requires="x14">
            <control shapeId="398456" r:id="rId122" name="Option Button 120">
              <controlPr defaultSize="0" autoFill="0" autoLine="0" autoPict="0">
                <anchor moveWithCells="1">
                  <from>
                    <xdr:col>13</xdr:col>
                    <xdr:colOff>91440</xdr:colOff>
                    <xdr:row>33</xdr:row>
                    <xdr:rowOff>53340</xdr:rowOff>
                  </from>
                  <to>
                    <xdr:col>13</xdr:col>
                    <xdr:colOff>312420</xdr:colOff>
                    <xdr:row>33</xdr:row>
                    <xdr:rowOff>167640</xdr:rowOff>
                  </to>
                </anchor>
              </controlPr>
            </control>
          </mc:Choice>
        </mc:AlternateContent>
        <mc:AlternateContent xmlns:mc="http://schemas.openxmlformats.org/markup-compatibility/2006">
          <mc:Choice Requires="x14">
            <control shapeId="398457" r:id="rId123" name="Option Button 121">
              <controlPr defaultSize="0" autoFill="0" autoLine="0" autoPict="0">
                <anchor moveWithCells="1">
                  <from>
                    <xdr:col>15</xdr:col>
                    <xdr:colOff>91440</xdr:colOff>
                    <xdr:row>33</xdr:row>
                    <xdr:rowOff>53340</xdr:rowOff>
                  </from>
                  <to>
                    <xdr:col>15</xdr:col>
                    <xdr:colOff>312420</xdr:colOff>
                    <xdr:row>33</xdr:row>
                    <xdr:rowOff>167640</xdr:rowOff>
                  </to>
                </anchor>
              </controlPr>
            </control>
          </mc:Choice>
        </mc:AlternateContent>
        <mc:AlternateContent xmlns:mc="http://schemas.openxmlformats.org/markup-compatibility/2006">
          <mc:Choice Requires="x14">
            <control shapeId="398458" r:id="rId124" name="Group Box 122">
              <controlPr defaultSize="0" print="0" autoFill="0" autoPict="0">
                <anchor moveWithCells="1">
                  <from>
                    <xdr:col>6</xdr:col>
                    <xdr:colOff>76200</xdr:colOff>
                    <xdr:row>34</xdr:row>
                    <xdr:rowOff>22860</xdr:rowOff>
                  </from>
                  <to>
                    <xdr:col>16</xdr:col>
                    <xdr:colOff>129540</xdr:colOff>
                    <xdr:row>34</xdr:row>
                    <xdr:rowOff>198120</xdr:rowOff>
                  </to>
                </anchor>
              </controlPr>
            </control>
          </mc:Choice>
        </mc:AlternateContent>
        <mc:AlternateContent xmlns:mc="http://schemas.openxmlformats.org/markup-compatibility/2006">
          <mc:Choice Requires="x14">
            <control shapeId="398459" r:id="rId125" name="Option Button 123">
              <controlPr defaultSize="0" autoFill="0" autoLine="0" autoPict="0">
                <anchor moveWithCells="1">
                  <from>
                    <xdr:col>7</xdr:col>
                    <xdr:colOff>91440</xdr:colOff>
                    <xdr:row>34</xdr:row>
                    <xdr:rowOff>45720</xdr:rowOff>
                  </from>
                  <to>
                    <xdr:col>7</xdr:col>
                    <xdr:colOff>312420</xdr:colOff>
                    <xdr:row>34</xdr:row>
                    <xdr:rowOff>160020</xdr:rowOff>
                  </to>
                </anchor>
              </controlPr>
            </control>
          </mc:Choice>
        </mc:AlternateContent>
        <mc:AlternateContent xmlns:mc="http://schemas.openxmlformats.org/markup-compatibility/2006">
          <mc:Choice Requires="x14">
            <control shapeId="398460" r:id="rId126" name="Option Button 124">
              <controlPr defaultSize="0" autoFill="0" autoLine="0" autoPict="0">
                <anchor moveWithCells="1">
                  <from>
                    <xdr:col>9</xdr:col>
                    <xdr:colOff>91440</xdr:colOff>
                    <xdr:row>34</xdr:row>
                    <xdr:rowOff>45720</xdr:rowOff>
                  </from>
                  <to>
                    <xdr:col>9</xdr:col>
                    <xdr:colOff>312420</xdr:colOff>
                    <xdr:row>34</xdr:row>
                    <xdr:rowOff>160020</xdr:rowOff>
                  </to>
                </anchor>
              </controlPr>
            </control>
          </mc:Choice>
        </mc:AlternateContent>
        <mc:AlternateContent xmlns:mc="http://schemas.openxmlformats.org/markup-compatibility/2006">
          <mc:Choice Requires="x14">
            <control shapeId="398461" r:id="rId127" name="Option Button 125">
              <controlPr defaultSize="0" autoFill="0" autoLine="0" autoPict="0">
                <anchor moveWithCells="1">
                  <from>
                    <xdr:col>11</xdr:col>
                    <xdr:colOff>91440</xdr:colOff>
                    <xdr:row>34</xdr:row>
                    <xdr:rowOff>45720</xdr:rowOff>
                  </from>
                  <to>
                    <xdr:col>11</xdr:col>
                    <xdr:colOff>312420</xdr:colOff>
                    <xdr:row>34</xdr:row>
                    <xdr:rowOff>160020</xdr:rowOff>
                  </to>
                </anchor>
              </controlPr>
            </control>
          </mc:Choice>
        </mc:AlternateContent>
        <mc:AlternateContent xmlns:mc="http://schemas.openxmlformats.org/markup-compatibility/2006">
          <mc:Choice Requires="x14">
            <control shapeId="398462" r:id="rId128" name="Option Button 126">
              <controlPr defaultSize="0" autoFill="0" autoLine="0" autoPict="0">
                <anchor moveWithCells="1">
                  <from>
                    <xdr:col>13</xdr:col>
                    <xdr:colOff>91440</xdr:colOff>
                    <xdr:row>34</xdr:row>
                    <xdr:rowOff>45720</xdr:rowOff>
                  </from>
                  <to>
                    <xdr:col>13</xdr:col>
                    <xdr:colOff>312420</xdr:colOff>
                    <xdr:row>34</xdr:row>
                    <xdr:rowOff>160020</xdr:rowOff>
                  </to>
                </anchor>
              </controlPr>
            </control>
          </mc:Choice>
        </mc:AlternateContent>
        <mc:AlternateContent xmlns:mc="http://schemas.openxmlformats.org/markup-compatibility/2006">
          <mc:Choice Requires="x14">
            <control shapeId="398463" r:id="rId129" name="Option Button 127">
              <controlPr defaultSize="0" autoFill="0" autoLine="0" autoPict="0">
                <anchor moveWithCells="1">
                  <from>
                    <xdr:col>15</xdr:col>
                    <xdr:colOff>91440</xdr:colOff>
                    <xdr:row>34</xdr:row>
                    <xdr:rowOff>45720</xdr:rowOff>
                  </from>
                  <to>
                    <xdr:col>15</xdr:col>
                    <xdr:colOff>312420</xdr:colOff>
                    <xdr:row>34</xdr:row>
                    <xdr:rowOff>160020</xdr:rowOff>
                  </to>
                </anchor>
              </controlPr>
            </control>
          </mc:Choice>
        </mc:AlternateContent>
        <mc:AlternateContent xmlns:mc="http://schemas.openxmlformats.org/markup-compatibility/2006">
          <mc:Choice Requires="x14">
            <control shapeId="398464" r:id="rId130" name="Group Box 128">
              <controlPr defaultSize="0" print="0" autoFill="0" autoPict="0">
                <anchor moveWithCells="1">
                  <from>
                    <xdr:col>6</xdr:col>
                    <xdr:colOff>76200</xdr:colOff>
                    <xdr:row>35</xdr:row>
                    <xdr:rowOff>22860</xdr:rowOff>
                  </from>
                  <to>
                    <xdr:col>16</xdr:col>
                    <xdr:colOff>129540</xdr:colOff>
                    <xdr:row>35</xdr:row>
                    <xdr:rowOff>198120</xdr:rowOff>
                  </to>
                </anchor>
              </controlPr>
            </control>
          </mc:Choice>
        </mc:AlternateContent>
        <mc:AlternateContent xmlns:mc="http://schemas.openxmlformats.org/markup-compatibility/2006">
          <mc:Choice Requires="x14">
            <control shapeId="398465" r:id="rId131" name="Option Button 129">
              <controlPr defaultSize="0" autoFill="0" autoLine="0" autoPict="0">
                <anchor moveWithCells="1">
                  <from>
                    <xdr:col>7</xdr:col>
                    <xdr:colOff>91440</xdr:colOff>
                    <xdr:row>35</xdr:row>
                    <xdr:rowOff>45720</xdr:rowOff>
                  </from>
                  <to>
                    <xdr:col>7</xdr:col>
                    <xdr:colOff>312420</xdr:colOff>
                    <xdr:row>35</xdr:row>
                    <xdr:rowOff>160020</xdr:rowOff>
                  </to>
                </anchor>
              </controlPr>
            </control>
          </mc:Choice>
        </mc:AlternateContent>
        <mc:AlternateContent xmlns:mc="http://schemas.openxmlformats.org/markup-compatibility/2006">
          <mc:Choice Requires="x14">
            <control shapeId="398466" r:id="rId132" name="Option Button 130">
              <controlPr defaultSize="0" autoFill="0" autoLine="0" autoPict="0">
                <anchor moveWithCells="1">
                  <from>
                    <xdr:col>9</xdr:col>
                    <xdr:colOff>91440</xdr:colOff>
                    <xdr:row>35</xdr:row>
                    <xdr:rowOff>45720</xdr:rowOff>
                  </from>
                  <to>
                    <xdr:col>9</xdr:col>
                    <xdr:colOff>312420</xdr:colOff>
                    <xdr:row>35</xdr:row>
                    <xdr:rowOff>160020</xdr:rowOff>
                  </to>
                </anchor>
              </controlPr>
            </control>
          </mc:Choice>
        </mc:AlternateContent>
        <mc:AlternateContent xmlns:mc="http://schemas.openxmlformats.org/markup-compatibility/2006">
          <mc:Choice Requires="x14">
            <control shapeId="398467" r:id="rId133" name="Option Button 131">
              <controlPr defaultSize="0" autoFill="0" autoLine="0" autoPict="0">
                <anchor moveWithCells="1">
                  <from>
                    <xdr:col>11</xdr:col>
                    <xdr:colOff>91440</xdr:colOff>
                    <xdr:row>35</xdr:row>
                    <xdr:rowOff>45720</xdr:rowOff>
                  </from>
                  <to>
                    <xdr:col>11</xdr:col>
                    <xdr:colOff>312420</xdr:colOff>
                    <xdr:row>35</xdr:row>
                    <xdr:rowOff>160020</xdr:rowOff>
                  </to>
                </anchor>
              </controlPr>
            </control>
          </mc:Choice>
        </mc:AlternateContent>
        <mc:AlternateContent xmlns:mc="http://schemas.openxmlformats.org/markup-compatibility/2006">
          <mc:Choice Requires="x14">
            <control shapeId="398468" r:id="rId134" name="Option Button 132">
              <controlPr defaultSize="0" autoFill="0" autoLine="0" autoPict="0">
                <anchor moveWithCells="1">
                  <from>
                    <xdr:col>13</xdr:col>
                    <xdr:colOff>91440</xdr:colOff>
                    <xdr:row>35</xdr:row>
                    <xdr:rowOff>45720</xdr:rowOff>
                  </from>
                  <to>
                    <xdr:col>13</xdr:col>
                    <xdr:colOff>312420</xdr:colOff>
                    <xdr:row>35</xdr:row>
                    <xdr:rowOff>160020</xdr:rowOff>
                  </to>
                </anchor>
              </controlPr>
            </control>
          </mc:Choice>
        </mc:AlternateContent>
        <mc:AlternateContent xmlns:mc="http://schemas.openxmlformats.org/markup-compatibility/2006">
          <mc:Choice Requires="x14">
            <control shapeId="398469" r:id="rId135" name="Option Button 133">
              <controlPr defaultSize="0" autoFill="0" autoLine="0" autoPict="0">
                <anchor moveWithCells="1">
                  <from>
                    <xdr:col>15</xdr:col>
                    <xdr:colOff>91440</xdr:colOff>
                    <xdr:row>35</xdr:row>
                    <xdr:rowOff>45720</xdr:rowOff>
                  </from>
                  <to>
                    <xdr:col>15</xdr:col>
                    <xdr:colOff>312420</xdr:colOff>
                    <xdr:row>35</xdr:row>
                    <xdr:rowOff>160020</xdr:rowOff>
                  </to>
                </anchor>
              </controlPr>
            </control>
          </mc:Choice>
        </mc:AlternateContent>
        <mc:AlternateContent xmlns:mc="http://schemas.openxmlformats.org/markup-compatibility/2006">
          <mc:Choice Requires="x14">
            <control shapeId="398470" r:id="rId136" name="Group Box 134">
              <controlPr defaultSize="0" print="0" autoFill="0" autoPict="0">
                <anchor moveWithCells="1">
                  <from>
                    <xdr:col>6</xdr:col>
                    <xdr:colOff>76200</xdr:colOff>
                    <xdr:row>36</xdr:row>
                    <xdr:rowOff>22860</xdr:rowOff>
                  </from>
                  <to>
                    <xdr:col>16</xdr:col>
                    <xdr:colOff>129540</xdr:colOff>
                    <xdr:row>36</xdr:row>
                    <xdr:rowOff>198120</xdr:rowOff>
                  </to>
                </anchor>
              </controlPr>
            </control>
          </mc:Choice>
        </mc:AlternateContent>
        <mc:AlternateContent xmlns:mc="http://schemas.openxmlformats.org/markup-compatibility/2006">
          <mc:Choice Requires="x14">
            <control shapeId="398471" r:id="rId137" name="Option Button 135">
              <controlPr defaultSize="0" autoFill="0" autoLine="0" autoPict="0">
                <anchor moveWithCells="1">
                  <from>
                    <xdr:col>7</xdr:col>
                    <xdr:colOff>91440</xdr:colOff>
                    <xdr:row>36</xdr:row>
                    <xdr:rowOff>45720</xdr:rowOff>
                  </from>
                  <to>
                    <xdr:col>7</xdr:col>
                    <xdr:colOff>312420</xdr:colOff>
                    <xdr:row>36</xdr:row>
                    <xdr:rowOff>160020</xdr:rowOff>
                  </to>
                </anchor>
              </controlPr>
            </control>
          </mc:Choice>
        </mc:AlternateContent>
        <mc:AlternateContent xmlns:mc="http://schemas.openxmlformats.org/markup-compatibility/2006">
          <mc:Choice Requires="x14">
            <control shapeId="398472" r:id="rId138" name="Option Button 136">
              <controlPr defaultSize="0" autoFill="0" autoLine="0" autoPict="0">
                <anchor moveWithCells="1">
                  <from>
                    <xdr:col>9</xdr:col>
                    <xdr:colOff>91440</xdr:colOff>
                    <xdr:row>36</xdr:row>
                    <xdr:rowOff>45720</xdr:rowOff>
                  </from>
                  <to>
                    <xdr:col>9</xdr:col>
                    <xdr:colOff>312420</xdr:colOff>
                    <xdr:row>36</xdr:row>
                    <xdr:rowOff>160020</xdr:rowOff>
                  </to>
                </anchor>
              </controlPr>
            </control>
          </mc:Choice>
        </mc:AlternateContent>
        <mc:AlternateContent xmlns:mc="http://schemas.openxmlformats.org/markup-compatibility/2006">
          <mc:Choice Requires="x14">
            <control shapeId="398473" r:id="rId139" name="Option Button 137">
              <controlPr defaultSize="0" autoFill="0" autoLine="0" autoPict="0">
                <anchor moveWithCells="1">
                  <from>
                    <xdr:col>11</xdr:col>
                    <xdr:colOff>91440</xdr:colOff>
                    <xdr:row>36</xdr:row>
                    <xdr:rowOff>45720</xdr:rowOff>
                  </from>
                  <to>
                    <xdr:col>11</xdr:col>
                    <xdr:colOff>312420</xdr:colOff>
                    <xdr:row>36</xdr:row>
                    <xdr:rowOff>160020</xdr:rowOff>
                  </to>
                </anchor>
              </controlPr>
            </control>
          </mc:Choice>
        </mc:AlternateContent>
        <mc:AlternateContent xmlns:mc="http://schemas.openxmlformats.org/markup-compatibility/2006">
          <mc:Choice Requires="x14">
            <control shapeId="398474" r:id="rId140" name="Option Button 138">
              <controlPr defaultSize="0" autoFill="0" autoLine="0" autoPict="0">
                <anchor moveWithCells="1">
                  <from>
                    <xdr:col>13</xdr:col>
                    <xdr:colOff>91440</xdr:colOff>
                    <xdr:row>36</xdr:row>
                    <xdr:rowOff>45720</xdr:rowOff>
                  </from>
                  <to>
                    <xdr:col>13</xdr:col>
                    <xdr:colOff>312420</xdr:colOff>
                    <xdr:row>36</xdr:row>
                    <xdr:rowOff>160020</xdr:rowOff>
                  </to>
                </anchor>
              </controlPr>
            </control>
          </mc:Choice>
        </mc:AlternateContent>
        <mc:AlternateContent xmlns:mc="http://schemas.openxmlformats.org/markup-compatibility/2006">
          <mc:Choice Requires="x14">
            <control shapeId="398475" r:id="rId141" name="Option Button 139">
              <controlPr defaultSize="0" autoFill="0" autoLine="0" autoPict="0">
                <anchor moveWithCells="1">
                  <from>
                    <xdr:col>15</xdr:col>
                    <xdr:colOff>91440</xdr:colOff>
                    <xdr:row>36</xdr:row>
                    <xdr:rowOff>45720</xdr:rowOff>
                  </from>
                  <to>
                    <xdr:col>15</xdr:col>
                    <xdr:colOff>312420</xdr:colOff>
                    <xdr:row>36</xdr:row>
                    <xdr:rowOff>160020</xdr:rowOff>
                  </to>
                </anchor>
              </controlPr>
            </control>
          </mc:Choice>
        </mc:AlternateContent>
        <mc:AlternateContent xmlns:mc="http://schemas.openxmlformats.org/markup-compatibility/2006">
          <mc:Choice Requires="x14">
            <control shapeId="398476" r:id="rId142" name="Group Box 140">
              <controlPr defaultSize="0" print="0" autoFill="0" autoPict="0">
                <anchor moveWithCells="1">
                  <from>
                    <xdr:col>6</xdr:col>
                    <xdr:colOff>76200</xdr:colOff>
                    <xdr:row>37</xdr:row>
                    <xdr:rowOff>22860</xdr:rowOff>
                  </from>
                  <to>
                    <xdr:col>16</xdr:col>
                    <xdr:colOff>129540</xdr:colOff>
                    <xdr:row>37</xdr:row>
                    <xdr:rowOff>205740</xdr:rowOff>
                  </to>
                </anchor>
              </controlPr>
            </control>
          </mc:Choice>
        </mc:AlternateContent>
        <mc:AlternateContent xmlns:mc="http://schemas.openxmlformats.org/markup-compatibility/2006">
          <mc:Choice Requires="x14">
            <control shapeId="398477" r:id="rId143" name="Option Button 141">
              <controlPr defaultSize="0" autoFill="0" autoLine="0" autoPict="0">
                <anchor moveWithCells="1">
                  <from>
                    <xdr:col>7</xdr:col>
                    <xdr:colOff>91440</xdr:colOff>
                    <xdr:row>37</xdr:row>
                    <xdr:rowOff>53340</xdr:rowOff>
                  </from>
                  <to>
                    <xdr:col>7</xdr:col>
                    <xdr:colOff>312420</xdr:colOff>
                    <xdr:row>37</xdr:row>
                    <xdr:rowOff>167640</xdr:rowOff>
                  </to>
                </anchor>
              </controlPr>
            </control>
          </mc:Choice>
        </mc:AlternateContent>
        <mc:AlternateContent xmlns:mc="http://schemas.openxmlformats.org/markup-compatibility/2006">
          <mc:Choice Requires="x14">
            <control shapeId="398478" r:id="rId144" name="Option Button 142">
              <controlPr defaultSize="0" autoFill="0" autoLine="0" autoPict="0">
                <anchor moveWithCells="1">
                  <from>
                    <xdr:col>9</xdr:col>
                    <xdr:colOff>91440</xdr:colOff>
                    <xdr:row>37</xdr:row>
                    <xdr:rowOff>53340</xdr:rowOff>
                  </from>
                  <to>
                    <xdr:col>9</xdr:col>
                    <xdr:colOff>312420</xdr:colOff>
                    <xdr:row>37</xdr:row>
                    <xdr:rowOff>167640</xdr:rowOff>
                  </to>
                </anchor>
              </controlPr>
            </control>
          </mc:Choice>
        </mc:AlternateContent>
        <mc:AlternateContent xmlns:mc="http://schemas.openxmlformats.org/markup-compatibility/2006">
          <mc:Choice Requires="x14">
            <control shapeId="398479" r:id="rId145" name="Option Button 143">
              <controlPr defaultSize="0" autoFill="0" autoLine="0" autoPict="0">
                <anchor moveWithCells="1">
                  <from>
                    <xdr:col>11</xdr:col>
                    <xdr:colOff>91440</xdr:colOff>
                    <xdr:row>37</xdr:row>
                    <xdr:rowOff>53340</xdr:rowOff>
                  </from>
                  <to>
                    <xdr:col>11</xdr:col>
                    <xdr:colOff>312420</xdr:colOff>
                    <xdr:row>37</xdr:row>
                    <xdr:rowOff>167640</xdr:rowOff>
                  </to>
                </anchor>
              </controlPr>
            </control>
          </mc:Choice>
        </mc:AlternateContent>
        <mc:AlternateContent xmlns:mc="http://schemas.openxmlformats.org/markup-compatibility/2006">
          <mc:Choice Requires="x14">
            <control shapeId="398480" r:id="rId146" name="Option Button 144">
              <controlPr defaultSize="0" autoFill="0" autoLine="0" autoPict="0">
                <anchor moveWithCells="1">
                  <from>
                    <xdr:col>13</xdr:col>
                    <xdr:colOff>91440</xdr:colOff>
                    <xdr:row>37</xdr:row>
                    <xdr:rowOff>53340</xdr:rowOff>
                  </from>
                  <to>
                    <xdr:col>13</xdr:col>
                    <xdr:colOff>312420</xdr:colOff>
                    <xdr:row>37</xdr:row>
                    <xdr:rowOff>167640</xdr:rowOff>
                  </to>
                </anchor>
              </controlPr>
            </control>
          </mc:Choice>
        </mc:AlternateContent>
        <mc:AlternateContent xmlns:mc="http://schemas.openxmlformats.org/markup-compatibility/2006">
          <mc:Choice Requires="x14">
            <control shapeId="398481" r:id="rId147" name="Option Button 145">
              <controlPr defaultSize="0" autoFill="0" autoLine="0" autoPict="0">
                <anchor moveWithCells="1">
                  <from>
                    <xdr:col>15</xdr:col>
                    <xdr:colOff>91440</xdr:colOff>
                    <xdr:row>37</xdr:row>
                    <xdr:rowOff>53340</xdr:rowOff>
                  </from>
                  <to>
                    <xdr:col>15</xdr:col>
                    <xdr:colOff>312420</xdr:colOff>
                    <xdr:row>37</xdr:row>
                    <xdr:rowOff>167640</xdr:rowOff>
                  </to>
                </anchor>
              </controlPr>
            </control>
          </mc:Choice>
        </mc:AlternateContent>
        <mc:AlternateContent xmlns:mc="http://schemas.openxmlformats.org/markup-compatibility/2006">
          <mc:Choice Requires="x14">
            <control shapeId="398482" r:id="rId148" name="Group Box 146">
              <controlPr defaultSize="0" print="0" autoFill="0" autoPict="0">
                <anchor moveWithCells="1">
                  <from>
                    <xdr:col>6</xdr:col>
                    <xdr:colOff>76200</xdr:colOff>
                    <xdr:row>39</xdr:row>
                    <xdr:rowOff>30480</xdr:rowOff>
                  </from>
                  <to>
                    <xdr:col>16</xdr:col>
                    <xdr:colOff>129540</xdr:colOff>
                    <xdr:row>39</xdr:row>
                    <xdr:rowOff>205740</xdr:rowOff>
                  </to>
                </anchor>
              </controlPr>
            </control>
          </mc:Choice>
        </mc:AlternateContent>
        <mc:AlternateContent xmlns:mc="http://schemas.openxmlformats.org/markup-compatibility/2006">
          <mc:Choice Requires="x14">
            <control shapeId="398483" r:id="rId149" name="Option Button 147">
              <controlPr defaultSize="0" autoFill="0" autoLine="0" autoPict="0">
                <anchor moveWithCells="1">
                  <from>
                    <xdr:col>7</xdr:col>
                    <xdr:colOff>91440</xdr:colOff>
                    <xdr:row>39</xdr:row>
                    <xdr:rowOff>60960</xdr:rowOff>
                  </from>
                  <to>
                    <xdr:col>7</xdr:col>
                    <xdr:colOff>312420</xdr:colOff>
                    <xdr:row>39</xdr:row>
                    <xdr:rowOff>175260</xdr:rowOff>
                  </to>
                </anchor>
              </controlPr>
            </control>
          </mc:Choice>
        </mc:AlternateContent>
        <mc:AlternateContent xmlns:mc="http://schemas.openxmlformats.org/markup-compatibility/2006">
          <mc:Choice Requires="x14">
            <control shapeId="398484" r:id="rId150" name="Option Button 148">
              <controlPr defaultSize="0" autoFill="0" autoLine="0" autoPict="0">
                <anchor moveWithCells="1">
                  <from>
                    <xdr:col>9</xdr:col>
                    <xdr:colOff>91440</xdr:colOff>
                    <xdr:row>39</xdr:row>
                    <xdr:rowOff>60960</xdr:rowOff>
                  </from>
                  <to>
                    <xdr:col>9</xdr:col>
                    <xdr:colOff>312420</xdr:colOff>
                    <xdr:row>39</xdr:row>
                    <xdr:rowOff>175260</xdr:rowOff>
                  </to>
                </anchor>
              </controlPr>
            </control>
          </mc:Choice>
        </mc:AlternateContent>
        <mc:AlternateContent xmlns:mc="http://schemas.openxmlformats.org/markup-compatibility/2006">
          <mc:Choice Requires="x14">
            <control shapeId="398485" r:id="rId151" name="Option Button 149">
              <controlPr defaultSize="0" autoFill="0" autoLine="0" autoPict="0">
                <anchor moveWithCells="1">
                  <from>
                    <xdr:col>11</xdr:col>
                    <xdr:colOff>91440</xdr:colOff>
                    <xdr:row>39</xdr:row>
                    <xdr:rowOff>60960</xdr:rowOff>
                  </from>
                  <to>
                    <xdr:col>11</xdr:col>
                    <xdr:colOff>312420</xdr:colOff>
                    <xdr:row>39</xdr:row>
                    <xdr:rowOff>175260</xdr:rowOff>
                  </to>
                </anchor>
              </controlPr>
            </control>
          </mc:Choice>
        </mc:AlternateContent>
        <mc:AlternateContent xmlns:mc="http://schemas.openxmlformats.org/markup-compatibility/2006">
          <mc:Choice Requires="x14">
            <control shapeId="398486" r:id="rId152" name="Option Button 150">
              <controlPr defaultSize="0" autoFill="0" autoLine="0" autoPict="0">
                <anchor moveWithCells="1">
                  <from>
                    <xdr:col>13</xdr:col>
                    <xdr:colOff>91440</xdr:colOff>
                    <xdr:row>39</xdr:row>
                    <xdr:rowOff>60960</xdr:rowOff>
                  </from>
                  <to>
                    <xdr:col>13</xdr:col>
                    <xdr:colOff>312420</xdr:colOff>
                    <xdr:row>39</xdr:row>
                    <xdr:rowOff>175260</xdr:rowOff>
                  </to>
                </anchor>
              </controlPr>
            </control>
          </mc:Choice>
        </mc:AlternateContent>
        <mc:AlternateContent xmlns:mc="http://schemas.openxmlformats.org/markup-compatibility/2006">
          <mc:Choice Requires="x14">
            <control shapeId="398487" r:id="rId153" name="Option Button 151">
              <controlPr defaultSize="0" autoFill="0" autoLine="0" autoPict="0">
                <anchor moveWithCells="1">
                  <from>
                    <xdr:col>15</xdr:col>
                    <xdr:colOff>91440</xdr:colOff>
                    <xdr:row>39</xdr:row>
                    <xdr:rowOff>60960</xdr:rowOff>
                  </from>
                  <to>
                    <xdr:col>15</xdr:col>
                    <xdr:colOff>312420</xdr:colOff>
                    <xdr:row>39</xdr:row>
                    <xdr:rowOff>175260</xdr:rowOff>
                  </to>
                </anchor>
              </controlPr>
            </control>
          </mc:Choice>
        </mc:AlternateContent>
        <mc:AlternateContent xmlns:mc="http://schemas.openxmlformats.org/markup-compatibility/2006">
          <mc:Choice Requires="x14">
            <control shapeId="398488" r:id="rId154" name="Group Box 152">
              <controlPr defaultSize="0" print="0" autoFill="0" autoPict="0">
                <anchor moveWithCells="1">
                  <from>
                    <xdr:col>6</xdr:col>
                    <xdr:colOff>76200</xdr:colOff>
                    <xdr:row>41</xdr:row>
                    <xdr:rowOff>7620</xdr:rowOff>
                  </from>
                  <to>
                    <xdr:col>16</xdr:col>
                    <xdr:colOff>129540</xdr:colOff>
                    <xdr:row>41</xdr:row>
                    <xdr:rowOff>205740</xdr:rowOff>
                  </to>
                </anchor>
              </controlPr>
            </control>
          </mc:Choice>
        </mc:AlternateContent>
        <mc:AlternateContent xmlns:mc="http://schemas.openxmlformats.org/markup-compatibility/2006">
          <mc:Choice Requires="x14">
            <control shapeId="398489" r:id="rId155" name="Option Button 153">
              <controlPr defaultSize="0" autoFill="0" autoLine="0" autoPict="0">
                <anchor moveWithCells="1">
                  <from>
                    <xdr:col>7</xdr:col>
                    <xdr:colOff>91440</xdr:colOff>
                    <xdr:row>41</xdr:row>
                    <xdr:rowOff>45720</xdr:rowOff>
                  </from>
                  <to>
                    <xdr:col>7</xdr:col>
                    <xdr:colOff>312420</xdr:colOff>
                    <xdr:row>41</xdr:row>
                    <xdr:rowOff>167640</xdr:rowOff>
                  </to>
                </anchor>
              </controlPr>
            </control>
          </mc:Choice>
        </mc:AlternateContent>
        <mc:AlternateContent xmlns:mc="http://schemas.openxmlformats.org/markup-compatibility/2006">
          <mc:Choice Requires="x14">
            <control shapeId="398490" r:id="rId156" name="Option Button 154">
              <controlPr defaultSize="0" autoFill="0" autoLine="0" autoPict="0">
                <anchor moveWithCells="1">
                  <from>
                    <xdr:col>9</xdr:col>
                    <xdr:colOff>91440</xdr:colOff>
                    <xdr:row>41</xdr:row>
                    <xdr:rowOff>45720</xdr:rowOff>
                  </from>
                  <to>
                    <xdr:col>9</xdr:col>
                    <xdr:colOff>312420</xdr:colOff>
                    <xdr:row>41</xdr:row>
                    <xdr:rowOff>167640</xdr:rowOff>
                  </to>
                </anchor>
              </controlPr>
            </control>
          </mc:Choice>
        </mc:AlternateContent>
        <mc:AlternateContent xmlns:mc="http://schemas.openxmlformats.org/markup-compatibility/2006">
          <mc:Choice Requires="x14">
            <control shapeId="398491" r:id="rId157" name="Option Button 155">
              <controlPr defaultSize="0" autoFill="0" autoLine="0" autoPict="0">
                <anchor moveWithCells="1">
                  <from>
                    <xdr:col>11</xdr:col>
                    <xdr:colOff>91440</xdr:colOff>
                    <xdr:row>41</xdr:row>
                    <xdr:rowOff>45720</xdr:rowOff>
                  </from>
                  <to>
                    <xdr:col>11</xdr:col>
                    <xdr:colOff>312420</xdr:colOff>
                    <xdr:row>41</xdr:row>
                    <xdr:rowOff>167640</xdr:rowOff>
                  </to>
                </anchor>
              </controlPr>
            </control>
          </mc:Choice>
        </mc:AlternateContent>
        <mc:AlternateContent xmlns:mc="http://schemas.openxmlformats.org/markup-compatibility/2006">
          <mc:Choice Requires="x14">
            <control shapeId="398492" r:id="rId158" name="Option Button 156">
              <controlPr defaultSize="0" autoFill="0" autoLine="0" autoPict="0">
                <anchor moveWithCells="1">
                  <from>
                    <xdr:col>13</xdr:col>
                    <xdr:colOff>91440</xdr:colOff>
                    <xdr:row>41</xdr:row>
                    <xdr:rowOff>45720</xdr:rowOff>
                  </from>
                  <to>
                    <xdr:col>13</xdr:col>
                    <xdr:colOff>312420</xdr:colOff>
                    <xdr:row>41</xdr:row>
                    <xdr:rowOff>167640</xdr:rowOff>
                  </to>
                </anchor>
              </controlPr>
            </control>
          </mc:Choice>
        </mc:AlternateContent>
        <mc:AlternateContent xmlns:mc="http://schemas.openxmlformats.org/markup-compatibility/2006">
          <mc:Choice Requires="x14">
            <control shapeId="398493" r:id="rId159" name="Option Button 157">
              <controlPr defaultSize="0" autoFill="0" autoLine="0" autoPict="0">
                <anchor moveWithCells="1">
                  <from>
                    <xdr:col>15</xdr:col>
                    <xdr:colOff>91440</xdr:colOff>
                    <xdr:row>41</xdr:row>
                    <xdr:rowOff>45720</xdr:rowOff>
                  </from>
                  <to>
                    <xdr:col>15</xdr:col>
                    <xdr:colOff>312420</xdr:colOff>
                    <xdr:row>41</xdr:row>
                    <xdr:rowOff>167640</xdr:rowOff>
                  </to>
                </anchor>
              </controlPr>
            </control>
          </mc:Choice>
        </mc:AlternateContent>
        <mc:AlternateContent xmlns:mc="http://schemas.openxmlformats.org/markup-compatibility/2006">
          <mc:Choice Requires="x14">
            <control shapeId="398494" r:id="rId160" name="Group Box 158">
              <controlPr defaultSize="0" print="0" autoFill="0" autoPict="0">
                <anchor moveWithCells="1">
                  <from>
                    <xdr:col>6</xdr:col>
                    <xdr:colOff>76200</xdr:colOff>
                    <xdr:row>42</xdr:row>
                    <xdr:rowOff>7620</xdr:rowOff>
                  </from>
                  <to>
                    <xdr:col>16</xdr:col>
                    <xdr:colOff>129540</xdr:colOff>
                    <xdr:row>42</xdr:row>
                    <xdr:rowOff>205740</xdr:rowOff>
                  </to>
                </anchor>
              </controlPr>
            </control>
          </mc:Choice>
        </mc:AlternateContent>
        <mc:AlternateContent xmlns:mc="http://schemas.openxmlformats.org/markup-compatibility/2006">
          <mc:Choice Requires="x14">
            <control shapeId="398495" r:id="rId161" name="Option Button 159">
              <controlPr defaultSize="0" autoFill="0" autoLine="0" autoPict="0">
                <anchor moveWithCells="1">
                  <from>
                    <xdr:col>7</xdr:col>
                    <xdr:colOff>91440</xdr:colOff>
                    <xdr:row>42</xdr:row>
                    <xdr:rowOff>45720</xdr:rowOff>
                  </from>
                  <to>
                    <xdr:col>7</xdr:col>
                    <xdr:colOff>312420</xdr:colOff>
                    <xdr:row>42</xdr:row>
                    <xdr:rowOff>167640</xdr:rowOff>
                  </to>
                </anchor>
              </controlPr>
            </control>
          </mc:Choice>
        </mc:AlternateContent>
        <mc:AlternateContent xmlns:mc="http://schemas.openxmlformats.org/markup-compatibility/2006">
          <mc:Choice Requires="x14">
            <control shapeId="398496" r:id="rId162" name="Option Button 160">
              <controlPr defaultSize="0" autoFill="0" autoLine="0" autoPict="0">
                <anchor moveWithCells="1">
                  <from>
                    <xdr:col>9</xdr:col>
                    <xdr:colOff>91440</xdr:colOff>
                    <xdr:row>42</xdr:row>
                    <xdr:rowOff>45720</xdr:rowOff>
                  </from>
                  <to>
                    <xdr:col>9</xdr:col>
                    <xdr:colOff>312420</xdr:colOff>
                    <xdr:row>42</xdr:row>
                    <xdr:rowOff>167640</xdr:rowOff>
                  </to>
                </anchor>
              </controlPr>
            </control>
          </mc:Choice>
        </mc:AlternateContent>
        <mc:AlternateContent xmlns:mc="http://schemas.openxmlformats.org/markup-compatibility/2006">
          <mc:Choice Requires="x14">
            <control shapeId="398497" r:id="rId163" name="Option Button 161">
              <controlPr defaultSize="0" autoFill="0" autoLine="0" autoPict="0">
                <anchor moveWithCells="1">
                  <from>
                    <xdr:col>11</xdr:col>
                    <xdr:colOff>91440</xdr:colOff>
                    <xdr:row>42</xdr:row>
                    <xdr:rowOff>45720</xdr:rowOff>
                  </from>
                  <to>
                    <xdr:col>11</xdr:col>
                    <xdr:colOff>312420</xdr:colOff>
                    <xdr:row>42</xdr:row>
                    <xdr:rowOff>167640</xdr:rowOff>
                  </to>
                </anchor>
              </controlPr>
            </control>
          </mc:Choice>
        </mc:AlternateContent>
        <mc:AlternateContent xmlns:mc="http://schemas.openxmlformats.org/markup-compatibility/2006">
          <mc:Choice Requires="x14">
            <control shapeId="398498" r:id="rId164" name="Option Button 162">
              <controlPr defaultSize="0" autoFill="0" autoLine="0" autoPict="0">
                <anchor moveWithCells="1">
                  <from>
                    <xdr:col>13</xdr:col>
                    <xdr:colOff>91440</xdr:colOff>
                    <xdr:row>42</xdr:row>
                    <xdr:rowOff>45720</xdr:rowOff>
                  </from>
                  <to>
                    <xdr:col>13</xdr:col>
                    <xdr:colOff>312420</xdr:colOff>
                    <xdr:row>42</xdr:row>
                    <xdr:rowOff>167640</xdr:rowOff>
                  </to>
                </anchor>
              </controlPr>
            </control>
          </mc:Choice>
        </mc:AlternateContent>
        <mc:AlternateContent xmlns:mc="http://schemas.openxmlformats.org/markup-compatibility/2006">
          <mc:Choice Requires="x14">
            <control shapeId="398499" r:id="rId165" name="Option Button 163">
              <controlPr defaultSize="0" autoFill="0" autoLine="0" autoPict="0">
                <anchor moveWithCells="1">
                  <from>
                    <xdr:col>15</xdr:col>
                    <xdr:colOff>91440</xdr:colOff>
                    <xdr:row>42</xdr:row>
                    <xdr:rowOff>45720</xdr:rowOff>
                  </from>
                  <to>
                    <xdr:col>15</xdr:col>
                    <xdr:colOff>312420</xdr:colOff>
                    <xdr:row>42</xdr:row>
                    <xdr:rowOff>167640</xdr:rowOff>
                  </to>
                </anchor>
              </controlPr>
            </control>
          </mc:Choice>
        </mc:AlternateContent>
        <mc:AlternateContent xmlns:mc="http://schemas.openxmlformats.org/markup-compatibility/2006">
          <mc:Choice Requires="x14">
            <control shapeId="398500" r:id="rId166" name="Group Box 164">
              <controlPr defaultSize="0" print="0" autoFill="0" autoPict="0">
                <anchor moveWithCells="1">
                  <from>
                    <xdr:col>6</xdr:col>
                    <xdr:colOff>76200</xdr:colOff>
                    <xdr:row>43</xdr:row>
                    <xdr:rowOff>0</xdr:rowOff>
                  </from>
                  <to>
                    <xdr:col>16</xdr:col>
                    <xdr:colOff>129540</xdr:colOff>
                    <xdr:row>43</xdr:row>
                    <xdr:rowOff>190500</xdr:rowOff>
                  </to>
                </anchor>
              </controlPr>
            </control>
          </mc:Choice>
        </mc:AlternateContent>
        <mc:AlternateContent xmlns:mc="http://schemas.openxmlformats.org/markup-compatibility/2006">
          <mc:Choice Requires="x14">
            <control shapeId="398501" r:id="rId167" name="Option Button 165">
              <controlPr defaultSize="0" autoFill="0" autoLine="0" autoPict="0">
                <anchor moveWithCells="1">
                  <from>
                    <xdr:col>7</xdr:col>
                    <xdr:colOff>91440</xdr:colOff>
                    <xdr:row>43</xdr:row>
                    <xdr:rowOff>30480</xdr:rowOff>
                  </from>
                  <to>
                    <xdr:col>7</xdr:col>
                    <xdr:colOff>312420</xdr:colOff>
                    <xdr:row>43</xdr:row>
                    <xdr:rowOff>160020</xdr:rowOff>
                  </to>
                </anchor>
              </controlPr>
            </control>
          </mc:Choice>
        </mc:AlternateContent>
        <mc:AlternateContent xmlns:mc="http://schemas.openxmlformats.org/markup-compatibility/2006">
          <mc:Choice Requires="x14">
            <control shapeId="398502" r:id="rId168" name="Option Button 166">
              <controlPr defaultSize="0" autoFill="0" autoLine="0" autoPict="0">
                <anchor moveWithCells="1">
                  <from>
                    <xdr:col>9</xdr:col>
                    <xdr:colOff>91440</xdr:colOff>
                    <xdr:row>43</xdr:row>
                    <xdr:rowOff>30480</xdr:rowOff>
                  </from>
                  <to>
                    <xdr:col>9</xdr:col>
                    <xdr:colOff>312420</xdr:colOff>
                    <xdr:row>43</xdr:row>
                    <xdr:rowOff>160020</xdr:rowOff>
                  </to>
                </anchor>
              </controlPr>
            </control>
          </mc:Choice>
        </mc:AlternateContent>
        <mc:AlternateContent xmlns:mc="http://schemas.openxmlformats.org/markup-compatibility/2006">
          <mc:Choice Requires="x14">
            <control shapeId="398503" r:id="rId169" name="Option Button 167">
              <controlPr defaultSize="0" autoFill="0" autoLine="0" autoPict="0">
                <anchor moveWithCells="1">
                  <from>
                    <xdr:col>11</xdr:col>
                    <xdr:colOff>91440</xdr:colOff>
                    <xdr:row>43</xdr:row>
                    <xdr:rowOff>30480</xdr:rowOff>
                  </from>
                  <to>
                    <xdr:col>11</xdr:col>
                    <xdr:colOff>312420</xdr:colOff>
                    <xdr:row>43</xdr:row>
                    <xdr:rowOff>160020</xdr:rowOff>
                  </to>
                </anchor>
              </controlPr>
            </control>
          </mc:Choice>
        </mc:AlternateContent>
        <mc:AlternateContent xmlns:mc="http://schemas.openxmlformats.org/markup-compatibility/2006">
          <mc:Choice Requires="x14">
            <control shapeId="398504" r:id="rId170" name="Option Button 168">
              <controlPr defaultSize="0" autoFill="0" autoLine="0" autoPict="0">
                <anchor moveWithCells="1">
                  <from>
                    <xdr:col>13</xdr:col>
                    <xdr:colOff>91440</xdr:colOff>
                    <xdr:row>43</xdr:row>
                    <xdr:rowOff>30480</xdr:rowOff>
                  </from>
                  <to>
                    <xdr:col>13</xdr:col>
                    <xdr:colOff>312420</xdr:colOff>
                    <xdr:row>43</xdr:row>
                    <xdr:rowOff>160020</xdr:rowOff>
                  </to>
                </anchor>
              </controlPr>
            </control>
          </mc:Choice>
        </mc:AlternateContent>
        <mc:AlternateContent xmlns:mc="http://schemas.openxmlformats.org/markup-compatibility/2006">
          <mc:Choice Requires="x14">
            <control shapeId="398505" r:id="rId171" name="Option Button 169">
              <controlPr defaultSize="0" autoFill="0" autoLine="0" autoPict="0">
                <anchor moveWithCells="1">
                  <from>
                    <xdr:col>15</xdr:col>
                    <xdr:colOff>91440</xdr:colOff>
                    <xdr:row>43</xdr:row>
                    <xdr:rowOff>30480</xdr:rowOff>
                  </from>
                  <to>
                    <xdr:col>15</xdr:col>
                    <xdr:colOff>312420</xdr:colOff>
                    <xdr:row>43</xdr:row>
                    <xdr:rowOff>160020</xdr:rowOff>
                  </to>
                </anchor>
              </controlPr>
            </control>
          </mc:Choice>
        </mc:AlternateContent>
        <mc:AlternateContent xmlns:mc="http://schemas.openxmlformats.org/markup-compatibility/2006">
          <mc:Choice Requires="x14">
            <control shapeId="398506" r:id="rId172" name="Group Box 170">
              <controlPr defaultSize="0" print="0" autoFill="0" autoPict="0">
                <anchor moveWithCells="1">
                  <from>
                    <xdr:col>6</xdr:col>
                    <xdr:colOff>76200</xdr:colOff>
                    <xdr:row>44</xdr:row>
                    <xdr:rowOff>7620</xdr:rowOff>
                  </from>
                  <to>
                    <xdr:col>16</xdr:col>
                    <xdr:colOff>129540</xdr:colOff>
                    <xdr:row>44</xdr:row>
                    <xdr:rowOff>205740</xdr:rowOff>
                  </to>
                </anchor>
              </controlPr>
            </control>
          </mc:Choice>
        </mc:AlternateContent>
        <mc:AlternateContent xmlns:mc="http://schemas.openxmlformats.org/markup-compatibility/2006">
          <mc:Choice Requires="x14">
            <control shapeId="398507" r:id="rId173" name="Option Button 171">
              <controlPr defaultSize="0" autoFill="0" autoLine="0" autoPict="0">
                <anchor moveWithCells="1">
                  <from>
                    <xdr:col>7</xdr:col>
                    <xdr:colOff>91440</xdr:colOff>
                    <xdr:row>44</xdr:row>
                    <xdr:rowOff>45720</xdr:rowOff>
                  </from>
                  <to>
                    <xdr:col>7</xdr:col>
                    <xdr:colOff>312420</xdr:colOff>
                    <xdr:row>44</xdr:row>
                    <xdr:rowOff>167640</xdr:rowOff>
                  </to>
                </anchor>
              </controlPr>
            </control>
          </mc:Choice>
        </mc:AlternateContent>
        <mc:AlternateContent xmlns:mc="http://schemas.openxmlformats.org/markup-compatibility/2006">
          <mc:Choice Requires="x14">
            <control shapeId="398508" r:id="rId174" name="Option Button 172">
              <controlPr defaultSize="0" autoFill="0" autoLine="0" autoPict="0">
                <anchor moveWithCells="1">
                  <from>
                    <xdr:col>9</xdr:col>
                    <xdr:colOff>91440</xdr:colOff>
                    <xdr:row>44</xdr:row>
                    <xdr:rowOff>45720</xdr:rowOff>
                  </from>
                  <to>
                    <xdr:col>9</xdr:col>
                    <xdr:colOff>312420</xdr:colOff>
                    <xdr:row>44</xdr:row>
                    <xdr:rowOff>167640</xdr:rowOff>
                  </to>
                </anchor>
              </controlPr>
            </control>
          </mc:Choice>
        </mc:AlternateContent>
        <mc:AlternateContent xmlns:mc="http://schemas.openxmlformats.org/markup-compatibility/2006">
          <mc:Choice Requires="x14">
            <control shapeId="398509" r:id="rId175" name="Option Button 173">
              <controlPr defaultSize="0" autoFill="0" autoLine="0" autoPict="0">
                <anchor moveWithCells="1">
                  <from>
                    <xdr:col>11</xdr:col>
                    <xdr:colOff>91440</xdr:colOff>
                    <xdr:row>44</xdr:row>
                    <xdr:rowOff>45720</xdr:rowOff>
                  </from>
                  <to>
                    <xdr:col>11</xdr:col>
                    <xdr:colOff>312420</xdr:colOff>
                    <xdr:row>44</xdr:row>
                    <xdr:rowOff>167640</xdr:rowOff>
                  </to>
                </anchor>
              </controlPr>
            </control>
          </mc:Choice>
        </mc:AlternateContent>
        <mc:AlternateContent xmlns:mc="http://schemas.openxmlformats.org/markup-compatibility/2006">
          <mc:Choice Requires="x14">
            <control shapeId="398510" r:id="rId176" name="Option Button 174">
              <controlPr defaultSize="0" autoFill="0" autoLine="0" autoPict="0">
                <anchor moveWithCells="1">
                  <from>
                    <xdr:col>13</xdr:col>
                    <xdr:colOff>91440</xdr:colOff>
                    <xdr:row>44</xdr:row>
                    <xdr:rowOff>45720</xdr:rowOff>
                  </from>
                  <to>
                    <xdr:col>13</xdr:col>
                    <xdr:colOff>312420</xdr:colOff>
                    <xdr:row>44</xdr:row>
                    <xdr:rowOff>167640</xdr:rowOff>
                  </to>
                </anchor>
              </controlPr>
            </control>
          </mc:Choice>
        </mc:AlternateContent>
        <mc:AlternateContent xmlns:mc="http://schemas.openxmlformats.org/markup-compatibility/2006">
          <mc:Choice Requires="x14">
            <control shapeId="398511" r:id="rId177" name="Option Button 175">
              <controlPr defaultSize="0" autoFill="0" autoLine="0" autoPict="0">
                <anchor moveWithCells="1">
                  <from>
                    <xdr:col>15</xdr:col>
                    <xdr:colOff>91440</xdr:colOff>
                    <xdr:row>44</xdr:row>
                    <xdr:rowOff>45720</xdr:rowOff>
                  </from>
                  <to>
                    <xdr:col>15</xdr:col>
                    <xdr:colOff>312420</xdr:colOff>
                    <xdr:row>44</xdr:row>
                    <xdr:rowOff>167640</xdr:rowOff>
                  </to>
                </anchor>
              </controlPr>
            </control>
          </mc:Choice>
        </mc:AlternateContent>
        <mc:AlternateContent xmlns:mc="http://schemas.openxmlformats.org/markup-compatibility/2006">
          <mc:Choice Requires="x14">
            <control shapeId="398512" r:id="rId178" name="Group Box 176">
              <controlPr defaultSize="0" print="0" autoFill="0" autoPict="0">
                <anchor moveWithCells="1">
                  <from>
                    <xdr:col>6</xdr:col>
                    <xdr:colOff>76200</xdr:colOff>
                    <xdr:row>46</xdr:row>
                    <xdr:rowOff>30480</xdr:rowOff>
                  </from>
                  <to>
                    <xdr:col>16</xdr:col>
                    <xdr:colOff>129540</xdr:colOff>
                    <xdr:row>46</xdr:row>
                    <xdr:rowOff>205740</xdr:rowOff>
                  </to>
                </anchor>
              </controlPr>
            </control>
          </mc:Choice>
        </mc:AlternateContent>
        <mc:AlternateContent xmlns:mc="http://schemas.openxmlformats.org/markup-compatibility/2006">
          <mc:Choice Requires="x14">
            <control shapeId="398513" r:id="rId179" name="Option Button 177">
              <controlPr defaultSize="0" autoFill="0" autoLine="0" autoPict="0">
                <anchor moveWithCells="1">
                  <from>
                    <xdr:col>7</xdr:col>
                    <xdr:colOff>91440</xdr:colOff>
                    <xdr:row>46</xdr:row>
                    <xdr:rowOff>60960</xdr:rowOff>
                  </from>
                  <to>
                    <xdr:col>7</xdr:col>
                    <xdr:colOff>312420</xdr:colOff>
                    <xdr:row>46</xdr:row>
                    <xdr:rowOff>175260</xdr:rowOff>
                  </to>
                </anchor>
              </controlPr>
            </control>
          </mc:Choice>
        </mc:AlternateContent>
        <mc:AlternateContent xmlns:mc="http://schemas.openxmlformats.org/markup-compatibility/2006">
          <mc:Choice Requires="x14">
            <control shapeId="398514" r:id="rId180" name="Option Button 178">
              <controlPr defaultSize="0" autoFill="0" autoLine="0" autoPict="0">
                <anchor moveWithCells="1">
                  <from>
                    <xdr:col>9</xdr:col>
                    <xdr:colOff>91440</xdr:colOff>
                    <xdr:row>46</xdr:row>
                    <xdr:rowOff>60960</xdr:rowOff>
                  </from>
                  <to>
                    <xdr:col>9</xdr:col>
                    <xdr:colOff>312420</xdr:colOff>
                    <xdr:row>46</xdr:row>
                    <xdr:rowOff>175260</xdr:rowOff>
                  </to>
                </anchor>
              </controlPr>
            </control>
          </mc:Choice>
        </mc:AlternateContent>
        <mc:AlternateContent xmlns:mc="http://schemas.openxmlformats.org/markup-compatibility/2006">
          <mc:Choice Requires="x14">
            <control shapeId="398515" r:id="rId181" name="Option Button 179">
              <controlPr defaultSize="0" autoFill="0" autoLine="0" autoPict="0">
                <anchor moveWithCells="1">
                  <from>
                    <xdr:col>11</xdr:col>
                    <xdr:colOff>91440</xdr:colOff>
                    <xdr:row>46</xdr:row>
                    <xdr:rowOff>60960</xdr:rowOff>
                  </from>
                  <to>
                    <xdr:col>11</xdr:col>
                    <xdr:colOff>312420</xdr:colOff>
                    <xdr:row>46</xdr:row>
                    <xdr:rowOff>175260</xdr:rowOff>
                  </to>
                </anchor>
              </controlPr>
            </control>
          </mc:Choice>
        </mc:AlternateContent>
        <mc:AlternateContent xmlns:mc="http://schemas.openxmlformats.org/markup-compatibility/2006">
          <mc:Choice Requires="x14">
            <control shapeId="398516" r:id="rId182" name="Option Button 180">
              <controlPr defaultSize="0" autoFill="0" autoLine="0" autoPict="0">
                <anchor moveWithCells="1">
                  <from>
                    <xdr:col>13</xdr:col>
                    <xdr:colOff>91440</xdr:colOff>
                    <xdr:row>46</xdr:row>
                    <xdr:rowOff>60960</xdr:rowOff>
                  </from>
                  <to>
                    <xdr:col>13</xdr:col>
                    <xdr:colOff>312420</xdr:colOff>
                    <xdr:row>46</xdr:row>
                    <xdr:rowOff>175260</xdr:rowOff>
                  </to>
                </anchor>
              </controlPr>
            </control>
          </mc:Choice>
        </mc:AlternateContent>
        <mc:AlternateContent xmlns:mc="http://schemas.openxmlformats.org/markup-compatibility/2006">
          <mc:Choice Requires="x14">
            <control shapeId="398517" r:id="rId183" name="Option Button 181">
              <controlPr defaultSize="0" autoFill="0" autoLine="0" autoPict="0">
                <anchor moveWithCells="1">
                  <from>
                    <xdr:col>15</xdr:col>
                    <xdr:colOff>91440</xdr:colOff>
                    <xdr:row>46</xdr:row>
                    <xdr:rowOff>60960</xdr:rowOff>
                  </from>
                  <to>
                    <xdr:col>15</xdr:col>
                    <xdr:colOff>312420</xdr:colOff>
                    <xdr:row>46</xdr:row>
                    <xdr:rowOff>175260</xdr:rowOff>
                  </to>
                </anchor>
              </controlPr>
            </control>
          </mc:Choice>
        </mc:AlternateContent>
        <mc:AlternateContent xmlns:mc="http://schemas.openxmlformats.org/markup-compatibility/2006">
          <mc:Choice Requires="x14">
            <control shapeId="398518" r:id="rId184" name="Group Box 182">
              <controlPr defaultSize="0" print="0" autoFill="0" autoPict="0">
                <anchor moveWithCells="1">
                  <from>
                    <xdr:col>6</xdr:col>
                    <xdr:colOff>76200</xdr:colOff>
                    <xdr:row>47</xdr:row>
                    <xdr:rowOff>22860</xdr:rowOff>
                  </from>
                  <to>
                    <xdr:col>16</xdr:col>
                    <xdr:colOff>129540</xdr:colOff>
                    <xdr:row>47</xdr:row>
                    <xdr:rowOff>198120</xdr:rowOff>
                  </to>
                </anchor>
              </controlPr>
            </control>
          </mc:Choice>
        </mc:AlternateContent>
        <mc:AlternateContent xmlns:mc="http://schemas.openxmlformats.org/markup-compatibility/2006">
          <mc:Choice Requires="x14">
            <control shapeId="398519" r:id="rId185" name="Option Button 183">
              <controlPr defaultSize="0" autoFill="0" autoLine="0" autoPict="0">
                <anchor moveWithCells="1">
                  <from>
                    <xdr:col>7</xdr:col>
                    <xdr:colOff>91440</xdr:colOff>
                    <xdr:row>47</xdr:row>
                    <xdr:rowOff>45720</xdr:rowOff>
                  </from>
                  <to>
                    <xdr:col>7</xdr:col>
                    <xdr:colOff>312420</xdr:colOff>
                    <xdr:row>47</xdr:row>
                    <xdr:rowOff>160020</xdr:rowOff>
                  </to>
                </anchor>
              </controlPr>
            </control>
          </mc:Choice>
        </mc:AlternateContent>
        <mc:AlternateContent xmlns:mc="http://schemas.openxmlformats.org/markup-compatibility/2006">
          <mc:Choice Requires="x14">
            <control shapeId="398520" r:id="rId186" name="Option Button 184">
              <controlPr defaultSize="0" autoFill="0" autoLine="0" autoPict="0">
                <anchor moveWithCells="1">
                  <from>
                    <xdr:col>9</xdr:col>
                    <xdr:colOff>91440</xdr:colOff>
                    <xdr:row>47</xdr:row>
                    <xdr:rowOff>45720</xdr:rowOff>
                  </from>
                  <to>
                    <xdr:col>9</xdr:col>
                    <xdr:colOff>312420</xdr:colOff>
                    <xdr:row>47</xdr:row>
                    <xdr:rowOff>160020</xdr:rowOff>
                  </to>
                </anchor>
              </controlPr>
            </control>
          </mc:Choice>
        </mc:AlternateContent>
        <mc:AlternateContent xmlns:mc="http://schemas.openxmlformats.org/markup-compatibility/2006">
          <mc:Choice Requires="x14">
            <control shapeId="398521" r:id="rId187" name="Option Button 185">
              <controlPr defaultSize="0" autoFill="0" autoLine="0" autoPict="0">
                <anchor moveWithCells="1">
                  <from>
                    <xdr:col>11</xdr:col>
                    <xdr:colOff>91440</xdr:colOff>
                    <xdr:row>47</xdr:row>
                    <xdr:rowOff>45720</xdr:rowOff>
                  </from>
                  <to>
                    <xdr:col>11</xdr:col>
                    <xdr:colOff>312420</xdr:colOff>
                    <xdr:row>47</xdr:row>
                    <xdr:rowOff>160020</xdr:rowOff>
                  </to>
                </anchor>
              </controlPr>
            </control>
          </mc:Choice>
        </mc:AlternateContent>
        <mc:AlternateContent xmlns:mc="http://schemas.openxmlformats.org/markup-compatibility/2006">
          <mc:Choice Requires="x14">
            <control shapeId="398522" r:id="rId188" name="Option Button 186">
              <controlPr defaultSize="0" autoFill="0" autoLine="0" autoPict="0">
                <anchor moveWithCells="1">
                  <from>
                    <xdr:col>13</xdr:col>
                    <xdr:colOff>91440</xdr:colOff>
                    <xdr:row>47</xdr:row>
                    <xdr:rowOff>45720</xdr:rowOff>
                  </from>
                  <to>
                    <xdr:col>13</xdr:col>
                    <xdr:colOff>312420</xdr:colOff>
                    <xdr:row>47</xdr:row>
                    <xdr:rowOff>160020</xdr:rowOff>
                  </to>
                </anchor>
              </controlPr>
            </control>
          </mc:Choice>
        </mc:AlternateContent>
        <mc:AlternateContent xmlns:mc="http://schemas.openxmlformats.org/markup-compatibility/2006">
          <mc:Choice Requires="x14">
            <control shapeId="398523" r:id="rId189" name="Option Button 187">
              <controlPr defaultSize="0" autoFill="0" autoLine="0" autoPict="0">
                <anchor moveWithCells="1">
                  <from>
                    <xdr:col>15</xdr:col>
                    <xdr:colOff>91440</xdr:colOff>
                    <xdr:row>47</xdr:row>
                    <xdr:rowOff>45720</xdr:rowOff>
                  </from>
                  <to>
                    <xdr:col>15</xdr:col>
                    <xdr:colOff>312420</xdr:colOff>
                    <xdr:row>47</xdr:row>
                    <xdr:rowOff>160020</xdr:rowOff>
                  </to>
                </anchor>
              </controlPr>
            </control>
          </mc:Choice>
        </mc:AlternateContent>
        <mc:AlternateContent xmlns:mc="http://schemas.openxmlformats.org/markup-compatibility/2006">
          <mc:Choice Requires="x14">
            <control shapeId="398524" r:id="rId190" name="Group Box 188">
              <controlPr defaultSize="0" print="0" autoFill="0" autoPict="0">
                <anchor moveWithCells="1">
                  <from>
                    <xdr:col>6</xdr:col>
                    <xdr:colOff>76200</xdr:colOff>
                    <xdr:row>48</xdr:row>
                    <xdr:rowOff>30480</xdr:rowOff>
                  </from>
                  <to>
                    <xdr:col>16</xdr:col>
                    <xdr:colOff>129540</xdr:colOff>
                    <xdr:row>48</xdr:row>
                    <xdr:rowOff>205740</xdr:rowOff>
                  </to>
                </anchor>
              </controlPr>
            </control>
          </mc:Choice>
        </mc:AlternateContent>
        <mc:AlternateContent xmlns:mc="http://schemas.openxmlformats.org/markup-compatibility/2006">
          <mc:Choice Requires="x14">
            <control shapeId="398525" r:id="rId191" name="Option Button 189">
              <controlPr defaultSize="0" autoFill="0" autoLine="0" autoPict="0">
                <anchor moveWithCells="1">
                  <from>
                    <xdr:col>7</xdr:col>
                    <xdr:colOff>91440</xdr:colOff>
                    <xdr:row>48</xdr:row>
                    <xdr:rowOff>60960</xdr:rowOff>
                  </from>
                  <to>
                    <xdr:col>7</xdr:col>
                    <xdr:colOff>312420</xdr:colOff>
                    <xdr:row>48</xdr:row>
                    <xdr:rowOff>175260</xdr:rowOff>
                  </to>
                </anchor>
              </controlPr>
            </control>
          </mc:Choice>
        </mc:AlternateContent>
        <mc:AlternateContent xmlns:mc="http://schemas.openxmlformats.org/markup-compatibility/2006">
          <mc:Choice Requires="x14">
            <control shapeId="398526" r:id="rId192" name="Option Button 190">
              <controlPr defaultSize="0" autoFill="0" autoLine="0" autoPict="0">
                <anchor moveWithCells="1">
                  <from>
                    <xdr:col>9</xdr:col>
                    <xdr:colOff>91440</xdr:colOff>
                    <xdr:row>48</xdr:row>
                    <xdr:rowOff>60960</xdr:rowOff>
                  </from>
                  <to>
                    <xdr:col>9</xdr:col>
                    <xdr:colOff>312420</xdr:colOff>
                    <xdr:row>48</xdr:row>
                    <xdr:rowOff>175260</xdr:rowOff>
                  </to>
                </anchor>
              </controlPr>
            </control>
          </mc:Choice>
        </mc:AlternateContent>
        <mc:AlternateContent xmlns:mc="http://schemas.openxmlformats.org/markup-compatibility/2006">
          <mc:Choice Requires="x14">
            <control shapeId="398527" r:id="rId193" name="Option Button 191">
              <controlPr defaultSize="0" autoFill="0" autoLine="0" autoPict="0">
                <anchor moveWithCells="1">
                  <from>
                    <xdr:col>11</xdr:col>
                    <xdr:colOff>91440</xdr:colOff>
                    <xdr:row>48</xdr:row>
                    <xdr:rowOff>60960</xdr:rowOff>
                  </from>
                  <to>
                    <xdr:col>11</xdr:col>
                    <xdr:colOff>312420</xdr:colOff>
                    <xdr:row>48</xdr:row>
                    <xdr:rowOff>175260</xdr:rowOff>
                  </to>
                </anchor>
              </controlPr>
            </control>
          </mc:Choice>
        </mc:AlternateContent>
        <mc:AlternateContent xmlns:mc="http://schemas.openxmlformats.org/markup-compatibility/2006">
          <mc:Choice Requires="x14">
            <control shapeId="398528" r:id="rId194" name="Option Button 192">
              <controlPr defaultSize="0" autoFill="0" autoLine="0" autoPict="0">
                <anchor moveWithCells="1">
                  <from>
                    <xdr:col>13</xdr:col>
                    <xdr:colOff>91440</xdr:colOff>
                    <xdr:row>48</xdr:row>
                    <xdr:rowOff>60960</xdr:rowOff>
                  </from>
                  <to>
                    <xdr:col>13</xdr:col>
                    <xdr:colOff>312420</xdr:colOff>
                    <xdr:row>48</xdr:row>
                    <xdr:rowOff>175260</xdr:rowOff>
                  </to>
                </anchor>
              </controlPr>
            </control>
          </mc:Choice>
        </mc:AlternateContent>
        <mc:AlternateContent xmlns:mc="http://schemas.openxmlformats.org/markup-compatibility/2006">
          <mc:Choice Requires="x14">
            <control shapeId="398529" r:id="rId195" name="Option Button 193">
              <controlPr defaultSize="0" autoFill="0" autoLine="0" autoPict="0">
                <anchor moveWithCells="1">
                  <from>
                    <xdr:col>15</xdr:col>
                    <xdr:colOff>91440</xdr:colOff>
                    <xdr:row>48</xdr:row>
                    <xdr:rowOff>60960</xdr:rowOff>
                  </from>
                  <to>
                    <xdr:col>15</xdr:col>
                    <xdr:colOff>312420</xdr:colOff>
                    <xdr:row>48</xdr:row>
                    <xdr:rowOff>175260</xdr:rowOff>
                  </to>
                </anchor>
              </controlPr>
            </control>
          </mc:Choice>
        </mc:AlternateContent>
        <mc:AlternateContent xmlns:mc="http://schemas.openxmlformats.org/markup-compatibility/2006">
          <mc:Choice Requires="x14">
            <control shapeId="398530" r:id="rId196" name="Group Box 194">
              <controlPr defaultSize="0" print="0" autoFill="0" autoPict="0">
                <anchor moveWithCells="1">
                  <from>
                    <xdr:col>6</xdr:col>
                    <xdr:colOff>76200</xdr:colOff>
                    <xdr:row>50</xdr:row>
                    <xdr:rowOff>7620</xdr:rowOff>
                  </from>
                  <to>
                    <xdr:col>16</xdr:col>
                    <xdr:colOff>129540</xdr:colOff>
                    <xdr:row>50</xdr:row>
                    <xdr:rowOff>205740</xdr:rowOff>
                  </to>
                </anchor>
              </controlPr>
            </control>
          </mc:Choice>
        </mc:AlternateContent>
        <mc:AlternateContent xmlns:mc="http://schemas.openxmlformats.org/markup-compatibility/2006">
          <mc:Choice Requires="x14">
            <control shapeId="398531" r:id="rId197" name="Option Button 195">
              <controlPr defaultSize="0" autoFill="0" autoLine="0" autoPict="0">
                <anchor moveWithCells="1">
                  <from>
                    <xdr:col>7</xdr:col>
                    <xdr:colOff>91440</xdr:colOff>
                    <xdr:row>50</xdr:row>
                    <xdr:rowOff>45720</xdr:rowOff>
                  </from>
                  <to>
                    <xdr:col>7</xdr:col>
                    <xdr:colOff>312420</xdr:colOff>
                    <xdr:row>50</xdr:row>
                    <xdr:rowOff>167640</xdr:rowOff>
                  </to>
                </anchor>
              </controlPr>
            </control>
          </mc:Choice>
        </mc:AlternateContent>
        <mc:AlternateContent xmlns:mc="http://schemas.openxmlformats.org/markup-compatibility/2006">
          <mc:Choice Requires="x14">
            <control shapeId="398532" r:id="rId198" name="Option Button 196">
              <controlPr defaultSize="0" autoFill="0" autoLine="0" autoPict="0">
                <anchor moveWithCells="1">
                  <from>
                    <xdr:col>9</xdr:col>
                    <xdr:colOff>91440</xdr:colOff>
                    <xdr:row>50</xdr:row>
                    <xdr:rowOff>45720</xdr:rowOff>
                  </from>
                  <to>
                    <xdr:col>9</xdr:col>
                    <xdr:colOff>312420</xdr:colOff>
                    <xdr:row>50</xdr:row>
                    <xdr:rowOff>167640</xdr:rowOff>
                  </to>
                </anchor>
              </controlPr>
            </control>
          </mc:Choice>
        </mc:AlternateContent>
        <mc:AlternateContent xmlns:mc="http://schemas.openxmlformats.org/markup-compatibility/2006">
          <mc:Choice Requires="x14">
            <control shapeId="398533" r:id="rId199" name="Option Button 197">
              <controlPr defaultSize="0" autoFill="0" autoLine="0" autoPict="0">
                <anchor moveWithCells="1">
                  <from>
                    <xdr:col>11</xdr:col>
                    <xdr:colOff>91440</xdr:colOff>
                    <xdr:row>50</xdr:row>
                    <xdr:rowOff>45720</xdr:rowOff>
                  </from>
                  <to>
                    <xdr:col>11</xdr:col>
                    <xdr:colOff>312420</xdr:colOff>
                    <xdr:row>50</xdr:row>
                    <xdr:rowOff>167640</xdr:rowOff>
                  </to>
                </anchor>
              </controlPr>
            </control>
          </mc:Choice>
        </mc:AlternateContent>
        <mc:AlternateContent xmlns:mc="http://schemas.openxmlformats.org/markup-compatibility/2006">
          <mc:Choice Requires="x14">
            <control shapeId="398534" r:id="rId200" name="Option Button 198">
              <controlPr defaultSize="0" autoFill="0" autoLine="0" autoPict="0">
                <anchor moveWithCells="1">
                  <from>
                    <xdr:col>13</xdr:col>
                    <xdr:colOff>91440</xdr:colOff>
                    <xdr:row>50</xdr:row>
                    <xdr:rowOff>45720</xdr:rowOff>
                  </from>
                  <to>
                    <xdr:col>13</xdr:col>
                    <xdr:colOff>312420</xdr:colOff>
                    <xdr:row>50</xdr:row>
                    <xdr:rowOff>167640</xdr:rowOff>
                  </to>
                </anchor>
              </controlPr>
            </control>
          </mc:Choice>
        </mc:AlternateContent>
        <mc:AlternateContent xmlns:mc="http://schemas.openxmlformats.org/markup-compatibility/2006">
          <mc:Choice Requires="x14">
            <control shapeId="398535" r:id="rId201" name="Option Button 199">
              <controlPr defaultSize="0" autoFill="0" autoLine="0" autoPict="0">
                <anchor moveWithCells="1">
                  <from>
                    <xdr:col>15</xdr:col>
                    <xdr:colOff>91440</xdr:colOff>
                    <xdr:row>50</xdr:row>
                    <xdr:rowOff>45720</xdr:rowOff>
                  </from>
                  <to>
                    <xdr:col>15</xdr:col>
                    <xdr:colOff>312420</xdr:colOff>
                    <xdr:row>50</xdr:row>
                    <xdr:rowOff>167640</xdr:rowOff>
                  </to>
                </anchor>
              </controlPr>
            </control>
          </mc:Choice>
        </mc:AlternateContent>
        <mc:AlternateContent xmlns:mc="http://schemas.openxmlformats.org/markup-compatibility/2006">
          <mc:Choice Requires="x14">
            <control shapeId="398536" r:id="rId202" name="Group Box 200">
              <controlPr defaultSize="0" print="0" autoFill="0" autoPict="0">
                <anchor moveWithCells="1">
                  <from>
                    <xdr:col>6</xdr:col>
                    <xdr:colOff>76200</xdr:colOff>
                    <xdr:row>51</xdr:row>
                    <xdr:rowOff>7620</xdr:rowOff>
                  </from>
                  <to>
                    <xdr:col>16</xdr:col>
                    <xdr:colOff>129540</xdr:colOff>
                    <xdr:row>51</xdr:row>
                    <xdr:rowOff>205740</xdr:rowOff>
                  </to>
                </anchor>
              </controlPr>
            </control>
          </mc:Choice>
        </mc:AlternateContent>
        <mc:AlternateContent xmlns:mc="http://schemas.openxmlformats.org/markup-compatibility/2006">
          <mc:Choice Requires="x14">
            <control shapeId="398537" r:id="rId203" name="Option Button 201">
              <controlPr defaultSize="0" autoFill="0" autoLine="0" autoPict="0">
                <anchor moveWithCells="1">
                  <from>
                    <xdr:col>7</xdr:col>
                    <xdr:colOff>91440</xdr:colOff>
                    <xdr:row>51</xdr:row>
                    <xdr:rowOff>45720</xdr:rowOff>
                  </from>
                  <to>
                    <xdr:col>7</xdr:col>
                    <xdr:colOff>312420</xdr:colOff>
                    <xdr:row>51</xdr:row>
                    <xdr:rowOff>167640</xdr:rowOff>
                  </to>
                </anchor>
              </controlPr>
            </control>
          </mc:Choice>
        </mc:AlternateContent>
        <mc:AlternateContent xmlns:mc="http://schemas.openxmlformats.org/markup-compatibility/2006">
          <mc:Choice Requires="x14">
            <control shapeId="398538" r:id="rId204" name="Option Button 202">
              <controlPr defaultSize="0" autoFill="0" autoLine="0" autoPict="0">
                <anchor moveWithCells="1">
                  <from>
                    <xdr:col>9</xdr:col>
                    <xdr:colOff>91440</xdr:colOff>
                    <xdr:row>51</xdr:row>
                    <xdr:rowOff>45720</xdr:rowOff>
                  </from>
                  <to>
                    <xdr:col>9</xdr:col>
                    <xdr:colOff>312420</xdr:colOff>
                    <xdr:row>51</xdr:row>
                    <xdr:rowOff>167640</xdr:rowOff>
                  </to>
                </anchor>
              </controlPr>
            </control>
          </mc:Choice>
        </mc:AlternateContent>
        <mc:AlternateContent xmlns:mc="http://schemas.openxmlformats.org/markup-compatibility/2006">
          <mc:Choice Requires="x14">
            <control shapeId="398539" r:id="rId205" name="Option Button 203">
              <controlPr defaultSize="0" autoFill="0" autoLine="0" autoPict="0">
                <anchor moveWithCells="1">
                  <from>
                    <xdr:col>11</xdr:col>
                    <xdr:colOff>91440</xdr:colOff>
                    <xdr:row>51</xdr:row>
                    <xdr:rowOff>45720</xdr:rowOff>
                  </from>
                  <to>
                    <xdr:col>11</xdr:col>
                    <xdr:colOff>312420</xdr:colOff>
                    <xdr:row>51</xdr:row>
                    <xdr:rowOff>167640</xdr:rowOff>
                  </to>
                </anchor>
              </controlPr>
            </control>
          </mc:Choice>
        </mc:AlternateContent>
        <mc:AlternateContent xmlns:mc="http://schemas.openxmlformats.org/markup-compatibility/2006">
          <mc:Choice Requires="x14">
            <control shapeId="398540" r:id="rId206" name="Option Button 204">
              <controlPr defaultSize="0" autoFill="0" autoLine="0" autoPict="0">
                <anchor moveWithCells="1">
                  <from>
                    <xdr:col>13</xdr:col>
                    <xdr:colOff>91440</xdr:colOff>
                    <xdr:row>51</xdr:row>
                    <xdr:rowOff>45720</xdr:rowOff>
                  </from>
                  <to>
                    <xdr:col>13</xdr:col>
                    <xdr:colOff>312420</xdr:colOff>
                    <xdr:row>51</xdr:row>
                    <xdr:rowOff>167640</xdr:rowOff>
                  </to>
                </anchor>
              </controlPr>
            </control>
          </mc:Choice>
        </mc:AlternateContent>
        <mc:AlternateContent xmlns:mc="http://schemas.openxmlformats.org/markup-compatibility/2006">
          <mc:Choice Requires="x14">
            <control shapeId="398541" r:id="rId207" name="Option Button 205">
              <controlPr defaultSize="0" autoFill="0" autoLine="0" autoPict="0">
                <anchor moveWithCells="1">
                  <from>
                    <xdr:col>15</xdr:col>
                    <xdr:colOff>91440</xdr:colOff>
                    <xdr:row>51</xdr:row>
                    <xdr:rowOff>45720</xdr:rowOff>
                  </from>
                  <to>
                    <xdr:col>15</xdr:col>
                    <xdr:colOff>312420</xdr:colOff>
                    <xdr:row>51</xdr:row>
                    <xdr:rowOff>167640</xdr:rowOff>
                  </to>
                </anchor>
              </controlPr>
            </control>
          </mc:Choice>
        </mc:AlternateContent>
        <mc:AlternateContent xmlns:mc="http://schemas.openxmlformats.org/markup-compatibility/2006">
          <mc:Choice Requires="x14">
            <control shapeId="398542" r:id="rId208" name="Group Box 206">
              <controlPr defaultSize="0" print="0" autoFill="0" autoPict="0">
                <anchor moveWithCells="1">
                  <from>
                    <xdr:col>6</xdr:col>
                    <xdr:colOff>76200</xdr:colOff>
                    <xdr:row>52</xdr:row>
                    <xdr:rowOff>7620</xdr:rowOff>
                  </from>
                  <to>
                    <xdr:col>16</xdr:col>
                    <xdr:colOff>129540</xdr:colOff>
                    <xdr:row>52</xdr:row>
                    <xdr:rowOff>205740</xdr:rowOff>
                  </to>
                </anchor>
              </controlPr>
            </control>
          </mc:Choice>
        </mc:AlternateContent>
        <mc:AlternateContent xmlns:mc="http://schemas.openxmlformats.org/markup-compatibility/2006">
          <mc:Choice Requires="x14">
            <control shapeId="398543" r:id="rId209" name="Option Button 207">
              <controlPr defaultSize="0" autoFill="0" autoLine="0" autoPict="0">
                <anchor moveWithCells="1">
                  <from>
                    <xdr:col>7</xdr:col>
                    <xdr:colOff>91440</xdr:colOff>
                    <xdr:row>52</xdr:row>
                    <xdr:rowOff>45720</xdr:rowOff>
                  </from>
                  <to>
                    <xdr:col>7</xdr:col>
                    <xdr:colOff>312420</xdr:colOff>
                    <xdr:row>52</xdr:row>
                    <xdr:rowOff>167640</xdr:rowOff>
                  </to>
                </anchor>
              </controlPr>
            </control>
          </mc:Choice>
        </mc:AlternateContent>
        <mc:AlternateContent xmlns:mc="http://schemas.openxmlformats.org/markup-compatibility/2006">
          <mc:Choice Requires="x14">
            <control shapeId="398544" r:id="rId210" name="Option Button 208">
              <controlPr defaultSize="0" autoFill="0" autoLine="0" autoPict="0">
                <anchor moveWithCells="1">
                  <from>
                    <xdr:col>9</xdr:col>
                    <xdr:colOff>91440</xdr:colOff>
                    <xdr:row>52</xdr:row>
                    <xdr:rowOff>45720</xdr:rowOff>
                  </from>
                  <to>
                    <xdr:col>9</xdr:col>
                    <xdr:colOff>312420</xdr:colOff>
                    <xdr:row>52</xdr:row>
                    <xdr:rowOff>167640</xdr:rowOff>
                  </to>
                </anchor>
              </controlPr>
            </control>
          </mc:Choice>
        </mc:AlternateContent>
        <mc:AlternateContent xmlns:mc="http://schemas.openxmlformats.org/markup-compatibility/2006">
          <mc:Choice Requires="x14">
            <control shapeId="398545" r:id="rId211" name="Option Button 209">
              <controlPr defaultSize="0" autoFill="0" autoLine="0" autoPict="0">
                <anchor moveWithCells="1">
                  <from>
                    <xdr:col>11</xdr:col>
                    <xdr:colOff>91440</xdr:colOff>
                    <xdr:row>52</xdr:row>
                    <xdr:rowOff>45720</xdr:rowOff>
                  </from>
                  <to>
                    <xdr:col>11</xdr:col>
                    <xdr:colOff>312420</xdr:colOff>
                    <xdr:row>52</xdr:row>
                    <xdr:rowOff>167640</xdr:rowOff>
                  </to>
                </anchor>
              </controlPr>
            </control>
          </mc:Choice>
        </mc:AlternateContent>
        <mc:AlternateContent xmlns:mc="http://schemas.openxmlformats.org/markup-compatibility/2006">
          <mc:Choice Requires="x14">
            <control shapeId="398546" r:id="rId212" name="Option Button 210">
              <controlPr defaultSize="0" autoFill="0" autoLine="0" autoPict="0">
                <anchor moveWithCells="1">
                  <from>
                    <xdr:col>13</xdr:col>
                    <xdr:colOff>91440</xdr:colOff>
                    <xdr:row>52</xdr:row>
                    <xdr:rowOff>45720</xdr:rowOff>
                  </from>
                  <to>
                    <xdr:col>13</xdr:col>
                    <xdr:colOff>312420</xdr:colOff>
                    <xdr:row>52</xdr:row>
                    <xdr:rowOff>167640</xdr:rowOff>
                  </to>
                </anchor>
              </controlPr>
            </control>
          </mc:Choice>
        </mc:AlternateContent>
        <mc:AlternateContent xmlns:mc="http://schemas.openxmlformats.org/markup-compatibility/2006">
          <mc:Choice Requires="x14">
            <control shapeId="398547" r:id="rId213" name="Option Button 211">
              <controlPr defaultSize="0" autoFill="0" autoLine="0" autoPict="0">
                <anchor moveWithCells="1">
                  <from>
                    <xdr:col>15</xdr:col>
                    <xdr:colOff>91440</xdr:colOff>
                    <xdr:row>52</xdr:row>
                    <xdr:rowOff>45720</xdr:rowOff>
                  </from>
                  <to>
                    <xdr:col>15</xdr:col>
                    <xdr:colOff>312420</xdr:colOff>
                    <xdr:row>52</xdr:row>
                    <xdr:rowOff>167640</xdr:rowOff>
                  </to>
                </anchor>
              </controlPr>
            </control>
          </mc:Choice>
        </mc:AlternateContent>
        <mc:AlternateContent xmlns:mc="http://schemas.openxmlformats.org/markup-compatibility/2006">
          <mc:Choice Requires="x14">
            <control shapeId="398548" r:id="rId214" name="Group Box 212">
              <controlPr defaultSize="0" print="0" autoFill="0" autoPict="0">
                <anchor moveWithCells="1">
                  <from>
                    <xdr:col>6</xdr:col>
                    <xdr:colOff>76200</xdr:colOff>
                    <xdr:row>53</xdr:row>
                    <xdr:rowOff>0</xdr:rowOff>
                  </from>
                  <to>
                    <xdr:col>16</xdr:col>
                    <xdr:colOff>129540</xdr:colOff>
                    <xdr:row>53</xdr:row>
                    <xdr:rowOff>190500</xdr:rowOff>
                  </to>
                </anchor>
              </controlPr>
            </control>
          </mc:Choice>
        </mc:AlternateContent>
        <mc:AlternateContent xmlns:mc="http://schemas.openxmlformats.org/markup-compatibility/2006">
          <mc:Choice Requires="x14">
            <control shapeId="398549" r:id="rId215" name="Option Button 213">
              <controlPr defaultSize="0" autoFill="0" autoLine="0" autoPict="0">
                <anchor moveWithCells="1">
                  <from>
                    <xdr:col>7</xdr:col>
                    <xdr:colOff>91440</xdr:colOff>
                    <xdr:row>53</xdr:row>
                    <xdr:rowOff>30480</xdr:rowOff>
                  </from>
                  <to>
                    <xdr:col>7</xdr:col>
                    <xdr:colOff>312420</xdr:colOff>
                    <xdr:row>53</xdr:row>
                    <xdr:rowOff>160020</xdr:rowOff>
                  </to>
                </anchor>
              </controlPr>
            </control>
          </mc:Choice>
        </mc:AlternateContent>
        <mc:AlternateContent xmlns:mc="http://schemas.openxmlformats.org/markup-compatibility/2006">
          <mc:Choice Requires="x14">
            <control shapeId="398550" r:id="rId216" name="Option Button 214">
              <controlPr defaultSize="0" autoFill="0" autoLine="0" autoPict="0">
                <anchor moveWithCells="1">
                  <from>
                    <xdr:col>9</xdr:col>
                    <xdr:colOff>91440</xdr:colOff>
                    <xdr:row>53</xdr:row>
                    <xdr:rowOff>30480</xdr:rowOff>
                  </from>
                  <to>
                    <xdr:col>9</xdr:col>
                    <xdr:colOff>312420</xdr:colOff>
                    <xdr:row>53</xdr:row>
                    <xdr:rowOff>160020</xdr:rowOff>
                  </to>
                </anchor>
              </controlPr>
            </control>
          </mc:Choice>
        </mc:AlternateContent>
        <mc:AlternateContent xmlns:mc="http://schemas.openxmlformats.org/markup-compatibility/2006">
          <mc:Choice Requires="x14">
            <control shapeId="398551" r:id="rId217" name="Option Button 215">
              <controlPr defaultSize="0" autoFill="0" autoLine="0" autoPict="0">
                <anchor moveWithCells="1">
                  <from>
                    <xdr:col>11</xdr:col>
                    <xdr:colOff>91440</xdr:colOff>
                    <xdr:row>53</xdr:row>
                    <xdr:rowOff>30480</xdr:rowOff>
                  </from>
                  <to>
                    <xdr:col>11</xdr:col>
                    <xdr:colOff>312420</xdr:colOff>
                    <xdr:row>53</xdr:row>
                    <xdr:rowOff>160020</xdr:rowOff>
                  </to>
                </anchor>
              </controlPr>
            </control>
          </mc:Choice>
        </mc:AlternateContent>
        <mc:AlternateContent xmlns:mc="http://schemas.openxmlformats.org/markup-compatibility/2006">
          <mc:Choice Requires="x14">
            <control shapeId="398552" r:id="rId218" name="Option Button 216">
              <controlPr defaultSize="0" autoFill="0" autoLine="0" autoPict="0">
                <anchor moveWithCells="1">
                  <from>
                    <xdr:col>13</xdr:col>
                    <xdr:colOff>91440</xdr:colOff>
                    <xdr:row>53</xdr:row>
                    <xdr:rowOff>30480</xdr:rowOff>
                  </from>
                  <to>
                    <xdr:col>13</xdr:col>
                    <xdr:colOff>312420</xdr:colOff>
                    <xdr:row>53</xdr:row>
                    <xdr:rowOff>160020</xdr:rowOff>
                  </to>
                </anchor>
              </controlPr>
            </control>
          </mc:Choice>
        </mc:AlternateContent>
        <mc:AlternateContent xmlns:mc="http://schemas.openxmlformats.org/markup-compatibility/2006">
          <mc:Choice Requires="x14">
            <control shapeId="398553" r:id="rId219" name="Option Button 217">
              <controlPr defaultSize="0" autoFill="0" autoLine="0" autoPict="0">
                <anchor moveWithCells="1">
                  <from>
                    <xdr:col>15</xdr:col>
                    <xdr:colOff>91440</xdr:colOff>
                    <xdr:row>53</xdr:row>
                    <xdr:rowOff>30480</xdr:rowOff>
                  </from>
                  <to>
                    <xdr:col>15</xdr:col>
                    <xdr:colOff>312420</xdr:colOff>
                    <xdr:row>53</xdr:row>
                    <xdr:rowOff>160020</xdr:rowOff>
                  </to>
                </anchor>
              </controlPr>
            </control>
          </mc:Choice>
        </mc:AlternateContent>
        <mc:AlternateContent xmlns:mc="http://schemas.openxmlformats.org/markup-compatibility/2006">
          <mc:Choice Requires="x14">
            <control shapeId="398554" r:id="rId220" name="Group Box 218">
              <controlPr defaultSize="0" print="0" autoFill="0" autoPict="0">
                <anchor moveWithCells="1">
                  <from>
                    <xdr:col>6</xdr:col>
                    <xdr:colOff>76200</xdr:colOff>
                    <xdr:row>55</xdr:row>
                    <xdr:rowOff>30480</xdr:rowOff>
                  </from>
                  <to>
                    <xdr:col>16</xdr:col>
                    <xdr:colOff>129540</xdr:colOff>
                    <xdr:row>55</xdr:row>
                    <xdr:rowOff>205740</xdr:rowOff>
                  </to>
                </anchor>
              </controlPr>
            </control>
          </mc:Choice>
        </mc:AlternateContent>
        <mc:AlternateContent xmlns:mc="http://schemas.openxmlformats.org/markup-compatibility/2006">
          <mc:Choice Requires="x14">
            <control shapeId="398555" r:id="rId221" name="Option Button 219">
              <controlPr defaultSize="0" autoFill="0" autoLine="0" autoPict="0">
                <anchor moveWithCells="1">
                  <from>
                    <xdr:col>7</xdr:col>
                    <xdr:colOff>91440</xdr:colOff>
                    <xdr:row>55</xdr:row>
                    <xdr:rowOff>60960</xdr:rowOff>
                  </from>
                  <to>
                    <xdr:col>7</xdr:col>
                    <xdr:colOff>312420</xdr:colOff>
                    <xdr:row>55</xdr:row>
                    <xdr:rowOff>175260</xdr:rowOff>
                  </to>
                </anchor>
              </controlPr>
            </control>
          </mc:Choice>
        </mc:AlternateContent>
        <mc:AlternateContent xmlns:mc="http://schemas.openxmlformats.org/markup-compatibility/2006">
          <mc:Choice Requires="x14">
            <control shapeId="398556" r:id="rId222" name="Option Button 220">
              <controlPr defaultSize="0" autoFill="0" autoLine="0" autoPict="0">
                <anchor moveWithCells="1">
                  <from>
                    <xdr:col>9</xdr:col>
                    <xdr:colOff>91440</xdr:colOff>
                    <xdr:row>55</xdr:row>
                    <xdr:rowOff>60960</xdr:rowOff>
                  </from>
                  <to>
                    <xdr:col>9</xdr:col>
                    <xdr:colOff>312420</xdr:colOff>
                    <xdr:row>55</xdr:row>
                    <xdr:rowOff>175260</xdr:rowOff>
                  </to>
                </anchor>
              </controlPr>
            </control>
          </mc:Choice>
        </mc:AlternateContent>
        <mc:AlternateContent xmlns:mc="http://schemas.openxmlformats.org/markup-compatibility/2006">
          <mc:Choice Requires="x14">
            <control shapeId="398557" r:id="rId223" name="Option Button 221">
              <controlPr defaultSize="0" autoFill="0" autoLine="0" autoPict="0">
                <anchor moveWithCells="1">
                  <from>
                    <xdr:col>11</xdr:col>
                    <xdr:colOff>91440</xdr:colOff>
                    <xdr:row>55</xdr:row>
                    <xdr:rowOff>60960</xdr:rowOff>
                  </from>
                  <to>
                    <xdr:col>11</xdr:col>
                    <xdr:colOff>312420</xdr:colOff>
                    <xdr:row>55</xdr:row>
                    <xdr:rowOff>175260</xdr:rowOff>
                  </to>
                </anchor>
              </controlPr>
            </control>
          </mc:Choice>
        </mc:AlternateContent>
        <mc:AlternateContent xmlns:mc="http://schemas.openxmlformats.org/markup-compatibility/2006">
          <mc:Choice Requires="x14">
            <control shapeId="398558" r:id="rId224" name="Option Button 222">
              <controlPr defaultSize="0" autoFill="0" autoLine="0" autoPict="0">
                <anchor moveWithCells="1">
                  <from>
                    <xdr:col>13</xdr:col>
                    <xdr:colOff>91440</xdr:colOff>
                    <xdr:row>55</xdr:row>
                    <xdr:rowOff>60960</xdr:rowOff>
                  </from>
                  <to>
                    <xdr:col>13</xdr:col>
                    <xdr:colOff>312420</xdr:colOff>
                    <xdr:row>55</xdr:row>
                    <xdr:rowOff>175260</xdr:rowOff>
                  </to>
                </anchor>
              </controlPr>
            </control>
          </mc:Choice>
        </mc:AlternateContent>
        <mc:AlternateContent xmlns:mc="http://schemas.openxmlformats.org/markup-compatibility/2006">
          <mc:Choice Requires="x14">
            <control shapeId="398559" r:id="rId225" name="Option Button 223">
              <controlPr defaultSize="0" autoFill="0" autoLine="0" autoPict="0">
                <anchor moveWithCells="1">
                  <from>
                    <xdr:col>15</xdr:col>
                    <xdr:colOff>91440</xdr:colOff>
                    <xdr:row>55</xdr:row>
                    <xdr:rowOff>60960</xdr:rowOff>
                  </from>
                  <to>
                    <xdr:col>15</xdr:col>
                    <xdr:colOff>312420</xdr:colOff>
                    <xdr:row>55</xdr:row>
                    <xdr:rowOff>175260</xdr:rowOff>
                  </to>
                </anchor>
              </controlPr>
            </control>
          </mc:Choice>
        </mc:AlternateContent>
        <mc:AlternateContent xmlns:mc="http://schemas.openxmlformats.org/markup-compatibility/2006">
          <mc:Choice Requires="x14">
            <control shapeId="398560" r:id="rId226" name="Group Box 224">
              <controlPr defaultSize="0" print="0" autoFill="0" autoPict="0">
                <anchor moveWithCells="1">
                  <from>
                    <xdr:col>6</xdr:col>
                    <xdr:colOff>76200</xdr:colOff>
                    <xdr:row>56</xdr:row>
                    <xdr:rowOff>30480</xdr:rowOff>
                  </from>
                  <to>
                    <xdr:col>16</xdr:col>
                    <xdr:colOff>129540</xdr:colOff>
                    <xdr:row>56</xdr:row>
                    <xdr:rowOff>205740</xdr:rowOff>
                  </to>
                </anchor>
              </controlPr>
            </control>
          </mc:Choice>
        </mc:AlternateContent>
        <mc:AlternateContent xmlns:mc="http://schemas.openxmlformats.org/markup-compatibility/2006">
          <mc:Choice Requires="x14">
            <control shapeId="398561" r:id="rId227" name="Option Button 225">
              <controlPr defaultSize="0" autoFill="0" autoLine="0" autoPict="0">
                <anchor moveWithCells="1">
                  <from>
                    <xdr:col>7</xdr:col>
                    <xdr:colOff>91440</xdr:colOff>
                    <xdr:row>56</xdr:row>
                    <xdr:rowOff>60960</xdr:rowOff>
                  </from>
                  <to>
                    <xdr:col>7</xdr:col>
                    <xdr:colOff>312420</xdr:colOff>
                    <xdr:row>56</xdr:row>
                    <xdr:rowOff>175260</xdr:rowOff>
                  </to>
                </anchor>
              </controlPr>
            </control>
          </mc:Choice>
        </mc:AlternateContent>
        <mc:AlternateContent xmlns:mc="http://schemas.openxmlformats.org/markup-compatibility/2006">
          <mc:Choice Requires="x14">
            <control shapeId="398562" r:id="rId228" name="Option Button 226">
              <controlPr defaultSize="0" autoFill="0" autoLine="0" autoPict="0">
                <anchor moveWithCells="1">
                  <from>
                    <xdr:col>9</xdr:col>
                    <xdr:colOff>91440</xdr:colOff>
                    <xdr:row>56</xdr:row>
                    <xdr:rowOff>60960</xdr:rowOff>
                  </from>
                  <to>
                    <xdr:col>9</xdr:col>
                    <xdr:colOff>312420</xdr:colOff>
                    <xdr:row>56</xdr:row>
                    <xdr:rowOff>175260</xdr:rowOff>
                  </to>
                </anchor>
              </controlPr>
            </control>
          </mc:Choice>
        </mc:AlternateContent>
        <mc:AlternateContent xmlns:mc="http://schemas.openxmlformats.org/markup-compatibility/2006">
          <mc:Choice Requires="x14">
            <control shapeId="398563" r:id="rId229" name="Option Button 227">
              <controlPr defaultSize="0" autoFill="0" autoLine="0" autoPict="0">
                <anchor moveWithCells="1">
                  <from>
                    <xdr:col>11</xdr:col>
                    <xdr:colOff>91440</xdr:colOff>
                    <xdr:row>56</xdr:row>
                    <xdr:rowOff>60960</xdr:rowOff>
                  </from>
                  <to>
                    <xdr:col>11</xdr:col>
                    <xdr:colOff>312420</xdr:colOff>
                    <xdr:row>56</xdr:row>
                    <xdr:rowOff>175260</xdr:rowOff>
                  </to>
                </anchor>
              </controlPr>
            </control>
          </mc:Choice>
        </mc:AlternateContent>
        <mc:AlternateContent xmlns:mc="http://schemas.openxmlformats.org/markup-compatibility/2006">
          <mc:Choice Requires="x14">
            <control shapeId="398564" r:id="rId230" name="Option Button 228">
              <controlPr defaultSize="0" autoFill="0" autoLine="0" autoPict="0">
                <anchor moveWithCells="1">
                  <from>
                    <xdr:col>13</xdr:col>
                    <xdr:colOff>91440</xdr:colOff>
                    <xdr:row>56</xdr:row>
                    <xdr:rowOff>60960</xdr:rowOff>
                  </from>
                  <to>
                    <xdr:col>13</xdr:col>
                    <xdr:colOff>312420</xdr:colOff>
                    <xdr:row>56</xdr:row>
                    <xdr:rowOff>175260</xdr:rowOff>
                  </to>
                </anchor>
              </controlPr>
            </control>
          </mc:Choice>
        </mc:AlternateContent>
        <mc:AlternateContent xmlns:mc="http://schemas.openxmlformats.org/markup-compatibility/2006">
          <mc:Choice Requires="x14">
            <control shapeId="398565" r:id="rId231" name="Option Button 229">
              <controlPr defaultSize="0" autoFill="0" autoLine="0" autoPict="0">
                <anchor moveWithCells="1">
                  <from>
                    <xdr:col>15</xdr:col>
                    <xdr:colOff>91440</xdr:colOff>
                    <xdr:row>56</xdr:row>
                    <xdr:rowOff>60960</xdr:rowOff>
                  </from>
                  <to>
                    <xdr:col>15</xdr:col>
                    <xdr:colOff>312420</xdr:colOff>
                    <xdr:row>56</xdr:row>
                    <xdr:rowOff>175260</xdr:rowOff>
                  </to>
                </anchor>
              </controlPr>
            </control>
          </mc:Choice>
        </mc:AlternateContent>
        <mc:AlternateContent xmlns:mc="http://schemas.openxmlformats.org/markup-compatibility/2006">
          <mc:Choice Requires="x14">
            <control shapeId="398566" r:id="rId232" name="Group Box 230">
              <controlPr defaultSize="0" print="0" autoFill="0" autoPict="0">
                <anchor moveWithCells="1">
                  <from>
                    <xdr:col>6</xdr:col>
                    <xdr:colOff>76200</xdr:colOff>
                    <xdr:row>38</xdr:row>
                    <xdr:rowOff>30480</xdr:rowOff>
                  </from>
                  <to>
                    <xdr:col>16</xdr:col>
                    <xdr:colOff>129540</xdr:colOff>
                    <xdr:row>38</xdr:row>
                    <xdr:rowOff>213360</xdr:rowOff>
                  </to>
                </anchor>
              </controlPr>
            </control>
          </mc:Choice>
        </mc:AlternateContent>
        <mc:AlternateContent xmlns:mc="http://schemas.openxmlformats.org/markup-compatibility/2006">
          <mc:Choice Requires="x14">
            <control shapeId="398567" r:id="rId233" name="Option Button 231">
              <controlPr defaultSize="0" autoFill="0" autoLine="0" autoPict="0">
                <anchor moveWithCells="1">
                  <from>
                    <xdr:col>7</xdr:col>
                    <xdr:colOff>91440</xdr:colOff>
                    <xdr:row>38</xdr:row>
                    <xdr:rowOff>60960</xdr:rowOff>
                  </from>
                  <to>
                    <xdr:col>7</xdr:col>
                    <xdr:colOff>312420</xdr:colOff>
                    <xdr:row>38</xdr:row>
                    <xdr:rowOff>182880</xdr:rowOff>
                  </to>
                </anchor>
              </controlPr>
            </control>
          </mc:Choice>
        </mc:AlternateContent>
        <mc:AlternateContent xmlns:mc="http://schemas.openxmlformats.org/markup-compatibility/2006">
          <mc:Choice Requires="x14">
            <control shapeId="398568" r:id="rId234" name="Option Button 232">
              <controlPr defaultSize="0" autoFill="0" autoLine="0" autoPict="0">
                <anchor moveWithCells="1">
                  <from>
                    <xdr:col>9</xdr:col>
                    <xdr:colOff>91440</xdr:colOff>
                    <xdr:row>38</xdr:row>
                    <xdr:rowOff>60960</xdr:rowOff>
                  </from>
                  <to>
                    <xdr:col>9</xdr:col>
                    <xdr:colOff>312420</xdr:colOff>
                    <xdr:row>38</xdr:row>
                    <xdr:rowOff>182880</xdr:rowOff>
                  </to>
                </anchor>
              </controlPr>
            </control>
          </mc:Choice>
        </mc:AlternateContent>
        <mc:AlternateContent xmlns:mc="http://schemas.openxmlformats.org/markup-compatibility/2006">
          <mc:Choice Requires="x14">
            <control shapeId="398569" r:id="rId235" name="Option Button 233">
              <controlPr defaultSize="0" autoFill="0" autoLine="0" autoPict="0">
                <anchor moveWithCells="1">
                  <from>
                    <xdr:col>11</xdr:col>
                    <xdr:colOff>91440</xdr:colOff>
                    <xdr:row>38</xdr:row>
                    <xdr:rowOff>60960</xdr:rowOff>
                  </from>
                  <to>
                    <xdr:col>11</xdr:col>
                    <xdr:colOff>312420</xdr:colOff>
                    <xdr:row>38</xdr:row>
                    <xdr:rowOff>182880</xdr:rowOff>
                  </to>
                </anchor>
              </controlPr>
            </control>
          </mc:Choice>
        </mc:AlternateContent>
        <mc:AlternateContent xmlns:mc="http://schemas.openxmlformats.org/markup-compatibility/2006">
          <mc:Choice Requires="x14">
            <control shapeId="398570" r:id="rId236" name="Option Button 234">
              <controlPr defaultSize="0" autoFill="0" autoLine="0" autoPict="0">
                <anchor moveWithCells="1">
                  <from>
                    <xdr:col>13</xdr:col>
                    <xdr:colOff>91440</xdr:colOff>
                    <xdr:row>38</xdr:row>
                    <xdr:rowOff>60960</xdr:rowOff>
                  </from>
                  <to>
                    <xdr:col>13</xdr:col>
                    <xdr:colOff>312420</xdr:colOff>
                    <xdr:row>38</xdr:row>
                    <xdr:rowOff>182880</xdr:rowOff>
                  </to>
                </anchor>
              </controlPr>
            </control>
          </mc:Choice>
        </mc:AlternateContent>
        <mc:AlternateContent xmlns:mc="http://schemas.openxmlformats.org/markup-compatibility/2006">
          <mc:Choice Requires="x14">
            <control shapeId="398571" r:id="rId237" name="Option Button 235">
              <controlPr defaultSize="0" autoFill="0" autoLine="0" autoPict="0">
                <anchor moveWithCells="1">
                  <from>
                    <xdr:col>15</xdr:col>
                    <xdr:colOff>91440</xdr:colOff>
                    <xdr:row>38</xdr:row>
                    <xdr:rowOff>60960</xdr:rowOff>
                  </from>
                  <to>
                    <xdr:col>15</xdr:col>
                    <xdr:colOff>312420</xdr:colOff>
                    <xdr:row>38</xdr:row>
                    <xdr:rowOff>182880</xdr:rowOff>
                  </to>
                </anchor>
              </controlPr>
            </control>
          </mc:Choice>
        </mc:AlternateContent>
        <mc:AlternateContent xmlns:mc="http://schemas.openxmlformats.org/markup-compatibility/2006">
          <mc:Choice Requires="x14">
            <control shapeId="398572" r:id="rId238" name="Drop Down 236">
              <controlPr defaultSize="0" print="0" autoLine="0" autoPict="0">
                <anchor moveWithCells="1">
                  <from>
                    <xdr:col>20</xdr:col>
                    <xdr:colOff>1798320</xdr:colOff>
                    <xdr:row>1</xdr:row>
                    <xdr:rowOff>68580</xdr:rowOff>
                  </from>
                  <to>
                    <xdr:col>20</xdr:col>
                    <xdr:colOff>2659380</xdr:colOff>
                    <xdr:row>1</xdr:row>
                    <xdr:rowOff>228600</xdr:rowOff>
                  </to>
                </anchor>
              </controlPr>
            </control>
          </mc:Choice>
        </mc:AlternateContent>
        <mc:AlternateContent xmlns:mc="http://schemas.openxmlformats.org/markup-compatibility/2006">
          <mc:Choice Requires="x14">
            <control shapeId="398573" r:id="rId239" name="Group Box 237">
              <controlPr defaultSize="0" print="0" autoFill="0" autoPict="0">
                <anchor moveWithCells="1">
                  <from>
                    <xdr:col>22</xdr:col>
                    <xdr:colOff>335280</xdr:colOff>
                    <xdr:row>10</xdr:row>
                    <xdr:rowOff>228600</xdr:rowOff>
                  </from>
                  <to>
                    <xdr:col>27</xdr:col>
                    <xdr:colOff>640080</xdr:colOff>
                    <xdr:row>11</xdr:row>
                    <xdr:rowOff>30480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iconSet" priority="14" id="{D1252464-3764-4733-9160-1E7DF50B9EF4}">
            <x14:iconSet iconSet="5Boxes">
              <x14:cfvo type="percent">
                <xm:f>0</xm:f>
              </x14:cfvo>
              <x14:cfvo type="num">
                <xm:f>3</xm:f>
              </x14:cfvo>
              <x14:cfvo type="num">
                <xm:f>6</xm:f>
              </x14:cfvo>
              <x14:cfvo type="num">
                <xm:f>9</xm:f>
              </x14:cfvo>
              <x14:cfvo type="num">
                <xm:f>10</xm:f>
              </x14:cfvo>
            </x14:iconSet>
          </x14:cfRule>
          <xm:sqref>W59:X61</xm:sqref>
        </x14:conditionalFormatting>
        <x14:conditionalFormatting xmlns:xm="http://schemas.microsoft.com/office/excel/2006/main">
          <x14:cfRule type="iconSet" priority="11" id="{A3479A1E-9D33-47A3-AF17-D4B8C0A97754}">
            <x14:iconSet iconSet="3Symbols2" showValue="0" custom="1">
              <x14:cfvo type="percent">
                <xm:f>0</xm:f>
              </x14:cfvo>
              <x14:cfvo type="num">
                <xm:f>0</xm:f>
              </x14:cfvo>
              <x14:cfvo type="num">
                <xm:f>1</xm:f>
              </x14:cfvo>
              <x14:cfIcon iconSet="3Symbols2" iconId="1"/>
              <x14:cfIcon iconSet="3Symbols2" iconId="0"/>
              <x14:cfIcon iconSet="3Symbols2" iconId="2"/>
            </x14:iconSet>
          </x14:cfRule>
          <xm:sqref>Z4</xm:sqref>
        </x14:conditionalFormatting>
        <x14:conditionalFormatting xmlns:xm="http://schemas.microsoft.com/office/excel/2006/main">
          <x14:cfRule type="iconSet" priority="10" id="{4249A4D3-43AC-4B7C-88DA-E220098D9026}">
            <x14:iconSet iconSet="3Symbols2" showValue="0" custom="1">
              <x14:cfvo type="percent">
                <xm:f>0</xm:f>
              </x14:cfvo>
              <x14:cfvo type="num">
                <xm:f>0</xm:f>
              </x14:cfvo>
              <x14:cfvo type="num">
                <xm:f>1</xm:f>
              </x14:cfvo>
              <x14:cfIcon iconSet="3Symbols2" iconId="1"/>
              <x14:cfIcon iconSet="3Symbols2" iconId="0"/>
              <x14:cfIcon iconSet="3Symbols2" iconId="2"/>
            </x14:iconSet>
          </x14:cfRule>
          <xm:sqref>Z5</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9">
    <tabColor theme="6" tint="-0.249977111117893"/>
  </sheetPr>
  <dimension ref="A1:AB200"/>
  <sheetViews>
    <sheetView showGridLines="0" zoomScaleNormal="100" workbookViewId="0">
      <pane ySplit="7" topLeftCell="A8" activePane="bottomLeft" state="frozen"/>
      <selection activeCell="N25" sqref="N25"/>
      <selection pane="bottomLeft" activeCell="A8" sqref="A8"/>
    </sheetView>
  </sheetViews>
  <sheetFormatPr baseColWidth="10" defaultColWidth="12.5546875" defaultRowHeight="14.4" x14ac:dyDescent="0.3"/>
  <cols>
    <col min="1" max="1" width="7" style="6" customWidth="1"/>
    <col min="2" max="2" width="3.33203125" style="6" customWidth="1"/>
    <col min="3" max="3" width="0.5546875" style="7" customWidth="1"/>
    <col min="4" max="4" width="15.33203125" style="6" customWidth="1"/>
    <col min="5" max="5" width="36.6640625" style="6" customWidth="1"/>
    <col min="6" max="6" width="0.5546875" style="7" customWidth="1"/>
    <col min="7" max="7" width="1.6640625" style="6" customWidth="1"/>
    <col min="8" max="8" width="5" style="6" customWidth="1"/>
    <col min="9" max="9" width="1.6640625" style="6" customWidth="1"/>
    <col min="10" max="10" width="5" style="6" customWidth="1"/>
    <col min="11" max="11" width="1.6640625" style="6" customWidth="1"/>
    <col min="12" max="12" width="5" style="6" customWidth="1"/>
    <col min="13" max="13" width="1.6640625" style="6" customWidth="1"/>
    <col min="14" max="14" width="5" style="6" customWidth="1"/>
    <col min="15" max="15" width="1.6640625" style="6" customWidth="1"/>
    <col min="16" max="16" width="5" style="6" customWidth="1"/>
    <col min="17" max="17" width="1.6640625" style="6" customWidth="1"/>
    <col min="18" max="18" width="0.109375" style="6" customWidth="1"/>
    <col min="19" max="19" width="5.44140625" style="7" customWidth="1"/>
    <col min="20" max="20" width="0.5546875" style="7" customWidth="1"/>
    <col min="21" max="21" width="39" style="7" customWidth="1"/>
    <col min="22" max="22" width="4.5546875" style="12" customWidth="1"/>
    <col min="23" max="23" width="6.44140625" style="69" customWidth="1"/>
    <col min="24" max="24" width="5.88671875" style="69" customWidth="1"/>
    <col min="25" max="25" width="5" style="12" customWidth="1"/>
    <col min="26" max="26" width="11" style="7" customWidth="1"/>
    <col min="27" max="27" width="12.5546875" style="14"/>
    <col min="28" max="16384" width="12.5546875" style="6"/>
  </cols>
  <sheetData>
    <row r="1" spans="1:28" s="1" customFormat="1" ht="42.6" customHeight="1" x14ac:dyDescent="0.3">
      <c r="B1" s="2" t="str">
        <f ca="1">' '!A442</f>
        <v>C A N V A S : O P P O R T U N I T É S   &amp;  D A N G E R S</v>
      </c>
      <c r="C1" s="4"/>
      <c r="D1" s="4"/>
      <c r="E1" s="4"/>
      <c r="F1" s="4"/>
      <c r="G1" s="4"/>
      <c r="H1" s="4"/>
      <c r="I1" s="4"/>
      <c r="J1" s="4"/>
      <c r="K1" s="4"/>
      <c r="L1" s="4"/>
      <c r="M1" s="4"/>
      <c r="N1" s="4"/>
      <c r="O1" s="4"/>
      <c r="P1" s="4"/>
      <c r="Q1" s="4"/>
      <c r="R1" s="5"/>
      <c r="S1" s="4"/>
      <c r="T1" s="4"/>
      <c r="U1" s="107"/>
      <c r="V1" s="58"/>
      <c r="W1" s="59"/>
      <c r="X1" s="59"/>
      <c r="Y1" s="60"/>
      <c r="AA1" s="43"/>
    </row>
    <row r="2" spans="1:28" s="1" customFormat="1" ht="19.5" customHeight="1" x14ac:dyDescent="0.3">
      <c r="B2" s="106"/>
      <c r="C2" s="3"/>
      <c r="D2" s="5"/>
      <c r="E2" s="5"/>
      <c r="G2" s="3"/>
      <c r="H2" s="3"/>
      <c r="I2" s="3"/>
      <c r="J2" s="3"/>
      <c r="K2" s="3"/>
      <c r="L2" s="3"/>
      <c r="M2" s="3"/>
      <c r="N2" s="3"/>
      <c r="O2" s="3"/>
      <c r="P2" s="3"/>
      <c r="Q2" s="3"/>
      <c r="R2" s="44"/>
      <c r="V2" s="61"/>
      <c r="W2" s="59"/>
      <c r="X2" s="59"/>
      <c r="Y2" s="60"/>
      <c r="AA2" s="43"/>
    </row>
    <row r="3" spans="1:28" ht="17.25" customHeight="1" x14ac:dyDescent="0.3">
      <c r="B3" s="46"/>
      <c r="C3" s="47"/>
      <c r="D3" s="48"/>
      <c r="E3" s="83">
        <f>(N10+N18+N27+N31+N40+N48+N56+N63+N69)</f>
        <v>184</v>
      </c>
      <c r="G3" s="1178"/>
      <c r="H3" s="1179" t="str">
        <f ca="1">' '!A393</f>
        <v xml:space="preserve">ne correspond pas du tout </v>
      </c>
      <c r="I3" s="50"/>
      <c r="J3" s="1179" t="str">
        <f ca="1">' '!A392</f>
        <v>correspond peu</v>
      </c>
      <c r="K3" s="50"/>
      <c r="L3" s="1179" t="str">
        <f ca="1">' '!A391</f>
        <v xml:space="preserve">correspond partiellement </v>
      </c>
      <c r="M3" s="50"/>
      <c r="N3" s="1179" t="str">
        <f ca="1">' '!A390</f>
        <v xml:space="preserve">correspond plutôt </v>
      </c>
      <c r="O3" s="50"/>
      <c r="P3" s="1179" t="str">
        <f ca="1">' '!A389</f>
        <v xml:space="preserve">correspond tout à fait </v>
      </c>
      <c r="Q3" s="50"/>
      <c r="R3" s="50"/>
      <c r="S3" s="1180" t="str">
        <f ca="1">' '!A433</f>
        <v>Impact (1 - 10)</v>
      </c>
      <c r="T3" s="45"/>
      <c r="U3" s="51"/>
      <c r="V3" s="62"/>
      <c r="W3" s="102"/>
      <c r="X3" s="102"/>
      <c r="Y3" s="1181"/>
      <c r="Z3" s="42"/>
    </row>
    <row r="4" spans="1:28" ht="17.25" customHeight="1" x14ac:dyDescent="0.3">
      <c r="B4" s="46"/>
      <c r="C4" s="47"/>
      <c r="D4" s="49"/>
      <c r="E4" s="83">
        <f>(P10+P18+P27+P31+P40+P48+P56+P63+P69)</f>
        <v>295</v>
      </c>
      <c r="G4" s="1178"/>
      <c r="H4" s="1179"/>
      <c r="I4" s="50"/>
      <c r="J4" s="1179"/>
      <c r="K4" s="50"/>
      <c r="L4" s="1179"/>
      <c r="M4" s="50"/>
      <c r="N4" s="1179"/>
      <c r="O4" s="50"/>
      <c r="P4" s="1179"/>
      <c r="Q4" s="50"/>
      <c r="R4" s="50"/>
      <c r="S4" s="1180"/>
      <c r="T4" s="45"/>
      <c r="U4" s="51"/>
      <c r="V4" s="63"/>
      <c r="W4" s="102"/>
      <c r="X4" s="102"/>
      <c r="Y4" s="1181"/>
      <c r="Z4" s="41"/>
    </row>
    <row r="5" spans="1:28" ht="17.25" customHeight="1" x14ac:dyDescent="0.3">
      <c r="B5" s="46"/>
      <c r="C5" s="47"/>
      <c r="D5" s="49"/>
      <c r="E5" s="57"/>
      <c r="G5" s="1178"/>
      <c r="H5" s="1179"/>
      <c r="I5" s="50"/>
      <c r="J5" s="1179"/>
      <c r="K5" s="50"/>
      <c r="L5" s="1179"/>
      <c r="M5" s="50"/>
      <c r="N5" s="1179"/>
      <c r="O5" s="50"/>
      <c r="P5" s="1179"/>
      <c r="Q5" s="50"/>
      <c r="R5" s="50"/>
      <c r="S5" s="1180"/>
      <c r="T5" s="45"/>
      <c r="U5" s="51"/>
      <c r="V5" s="63"/>
      <c r="W5" s="102"/>
      <c r="X5" s="102"/>
      <c r="Y5" s="1181"/>
      <c r="Z5" s="40"/>
    </row>
    <row r="6" spans="1:28" ht="24.75" customHeight="1" x14ac:dyDescent="0.3">
      <c r="B6" s="46"/>
      <c r="C6" s="82"/>
      <c r="D6" s="84"/>
      <c r="E6" s="99"/>
      <c r="G6" s="1178"/>
      <c r="H6" s="1179"/>
      <c r="I6" s="50"/>
      <c r="J6" s="1179"/>
      <c r="K6" s="50"/>
      <c r="L6" s="1179"/>
      <c r="M6" s="50"/>
      <c r="N6" s="1179"/>
      <c r="O6" s="50"/>
      <c r="P6" s="1179"/>
      <c r="Q6" s="50"/>
      <c r="R6" s="50"/>
      <c r="S6" s="1180"/>
      <c r="T6" s="45"/>
      <c r="U6" s="85" t="str">
        <f ca="1">CONCATENATE(' '!A437,"  ",E3," / ",E4)</f>
        <v>Total points :  184 / 295</v>
      </c>
      <c r="V6" s="64"/>
      <c r="W6" s="65"/>
      <c r="X6" s="65"/>
      <c r="Y6" s="65"/>
      <c r="Z6" s="39"/>
    </row>
    <row r="7" spans="1:28" s="7" customFormat="1" ht="13.5" customHeight="1" x14ac:dyDescent="0.4">
      <c r="D7" s="38"/>
      <c r="E7" s="38"/>
      <c r="G7" s="39"/>
      <c r="H7" s="80">
        <f>(COUNTIF(B134:B200,1)/59)</f>
        <v>8.4745762711864403E-2</v>
      </c>
      <c r="I7" s="81"/>
      <c r="J7" s="80">
        <f>(COUNTIF(B134:B200,2)/59)</f>
        <v>0.2711864406779661</v>
      </c>
      <c r="K7" s="81"/>
      <c r="L7" s="80">
        <f>(COUNTIF(B134:B200,3)/59)</f>
        <v>0.2711864406779661</v>
      </c>
      <c r="M7" s="81"/>
      <c r="N7" s="80">
        <f>(COUNTIF(B134:B200,4)/59)</f>
        <v>0.1864406779661017</v>
      </c>
      <c r="O7" s="81"/>
      <c r="P7" s="80">
        <f>(COUNTIF(B134:B200,5)/59)</f>
        <v>0.1864406779661017</v>
      </c>
      <c r="Q7" s="39"/>
      <c r="R7" s="6"/>
      <c r="AA7" s="18"/>
    </row>
    <row r="8" spans="1:28" ht="0.9" customHeight="1" x14ac:dyDescent="0.4">
      <c r="A8" s="72"/>
      <c r="D8" s="37"/>
      <c r="E8" s="37"/>
      <c r="G8" s="35"/>
      <c r="H8" s="35"/>
      <c r="I8" s="36"/>
      <c r="J8" s="35"/>
      <c r="K8" s="36"/>
      <c r="L8" s="35"/>
      <c r="M8" s="36"/>
      <c r="N8" s="35"/>
      <c r="O8" s="36"/>
      <c r="P8" s="35"/>
    </row>
    <row r="9" spans="1:28" ht="5.25" customHeight="1" x14ac:dyDescent="0.4">
      <c r="A9" s="72"/>
      <c r="D9" s="37"/>
      <c r="E9" s="37"/>
      <c r="G9" s="35"/>
      <c r="H9" s="35"/>
      <c r="I9" s="36"/>
      <c r="J9" s="35"/>
      <c r="K9" s="36"/>
      <c r="L9" s="35"/>
      <c r="M9" s="36"/>
      <c r="N9" s="35"/>
      <c r="O9" s="36"/>
      <c r="P9" s="35"/>
    </row>
    <row r="10" spans="1:28" ht="15.75" customHeight="1" x14ac:dyDescent="0.3">
      <c r="B10" s="24">
        <v>1</v>
      </c>
      <c r="C10" s="28"/>
      <c r="D10" s="1182" t="s">
        <v>695</v>
      </c>
      <c r="E10" s="1182"/>
      <c r="G10" s="52">
        <f>SUM(B134:B137)</f>
        <v>14</v>
      </c>
      <c r="H10" s="1182"/>
      <c r="I10" s="1182"/>
      <c r="J10" s="23"/>
      <c r="K10" s="23"/>
      <c r="L10" s="1183"/>
      <c r="M10" s="1183"/>
      <c r="N10" s="55">
        <f>SUM(B134:B140)</f>
        <v>24</v>
      </c>
      <c r="O10" s="53" t="s">
        <v>723</v>
      </c>
      <c r="P10" s="55">
        <v>35</v>
      </c>
      <c r="Q10" s="56"/>
      <c r="R10" s="19"/>
      <c r="S10" s="103"/>
      <c r="T10" s="54"/>
      <c r="U10" s="70"/>
      <c r="V10" s="6"/>
      <c r="W10" s="6"/>
      <c r="X10" s="6"/>
      <c r="Y10" s="6"/>
      <c r="Z10" s="6"/>
      <c r="AA10" s="33"/>
    </row>
    <row r="11" spans="1:28" ht="31.5" customHeight="1" x14ac:dyDescent="0.3">
      <c r="B11" s="30">
        <v>1.1000000000000001</v>
      </c>
      <c r="C11" s="18"/>
      <c r="D11" s="1177" t="str">
        <f ca="1">' '!A443</f>
        <v>Nous pouvons générer des revenus récurrents en convertissant des produits en services</v>
      </c>
      <c r="E11" s="1177"/>
      <c r="G11" s="21"/>
      <c r="H11" s="21"/>
      <c r="I11" s="21"/>
      <c r="J11" s="21"/>
      <c r="K11" s="21"/>
      <c r="L11" s="21"/>
      <c r="M11" s="21"/>
      <c r="N11" s="21"/>
      <c r="O11" s="21"/>
      <c r="P11" s="21"/>
      <c r="Q11" s="21"/>
      <c r="R11" s="19"/>
      <c r="S11" s="104">
        <v>9</v>
      </c>
      <c r="T11" s="20"/>
      <c r="U11" s="71"/>
      <c r="V11" s="6"/>
      <c r="W11" s="6"/>
      <c r="X11" s="6"/>
      <c r="Y11" s="6"/>
      <c r="Z11" s="6"/>
      <c r="AB11" s="34"/>
    </row>
    <row r="12" spans="1:28" ht="32.25" customHeight="1" x14ac:dyDescent="0.3">
      <c r="B12" s="30">
        <v>1.2</v>
      </c>
      <c r="C12" s="28"/>
      <c r="D12" s="1177" t="str">
        <f ca="1">' '!A444</f>
        <v>Nous pouvons mieux intégrer nos produits ou services</v>
      </c>
      <c r="E12" s="1177"/>
      <c r="G12" s="21"/>
      <c r="H12" s="21"/>
      <c r="I12" s="21"/>
      <c r="J12" s="21"/>
      <c r="K12" s="21"/>
      <c r="L12" s="21"/>
      <c r="M12" s="21"/>
      <c r="N12" s="21"/>
      <c r="O12" s="21"/>
      <c r="P12" s="21"/>
      <c r="Q12" s="21"/>
      <c r="R12" s="19"/>
      <c r="S12" s="104">
        <v>8</v>
      </c>
      <c r="T12" s="20"/>
      <c r="U12" s="71"/>
      <c r="V12" s="6"/>
      <c r="W12" s="6"/>
      <c r="X12" s="6"/>
      <c r="Y12" s="6"/>
      <c r="Z12" s="6"/>
      <c r="AA12" s="33"/>
    </row>
    <row r="13" spans="1:28" ht="32.25" customHeight="1" x14ac:dyDescent="0.3">
      <c r="B13" s="30">
        <v>1.3</v>
      </c>
      <c r="C13" s="26"/>
      <c r="D13" s="1177" t="str">
        <f ca="1">' '!A445</f>
        <v>Nous pourrions satisfaire d'autres besoins de nos clients</v>
      </c>
      <c r="E13" s="1177"/>
      <c r="G13" s="21"/>
      <c r="H13" s="21"/>
      <c r="I13" s="21"/>
      <c r="J13" s="21"/>
      <c r="K13" s="21"/>
      <c r="L13" s="21"/>
      <c r="M13" s="21"/>
      <c r="N13" s="21"/>
      <c r="O13" s="21"/>
      <c r="P13" s="21"/>
      <c r="Q13" s="21"/>
      <c r="R13" s="19"/>
      <c r="S13" s="104">
        <v>7</v>
      </c>
      <c r="T13" s="20"/>
      <c r="U13" s="71"/>
      <c r="V13" s="6"/>
      <c r="W13" s="6"/>
      <c r="X13" s="6"/>
      <c r="Y13" s="6"/>
      <c r="Z13" s="6"/>
    </row>
    <row r="14" spans="1:28" ht="31.5" customHeight="1" x14ac:dyDescent="0.3">
      <c r="B14" s="30">
        <v>1.4</v>
      </c>
      <c r="C14" s="28"/>
      <c r="D14" s="1177" t="str">
        <f ca="1">' '!A446</f>
        <v>Il existe des compléments ou des extensions possibles de notre proposition de valeur</v>
      </c>
      <c r="E14" s="1177"/>
      <c r="G14" s="21"/>
      <c r="H14" s="21"/>
      <c r="I14" s="21"/>
      <c r="J14" s="21"/>
      <c r="K14" s="21"/>
      <c r="L14" s="21"/>
      <c r="M14" s="21"/>
      <c r="N14" s="21"/>
      <c r="O14" s="21"/>
      <c r="P14" s="21"/>
      <c r="Q14" s="21"/>
      <c r="R14" s="19"/>
      <c r="S14" s="104">
        <v>6</v>
      </c>
      <c r="T14" s="20"/>
      <c r="U14" s="71"/>
      <c r="V14" s="6"/>
      <c r="W14" s="6"/>
      <c r="X14" s="6"/>
      <c r="Y14" s="6"/>
      <c r="Z14" s="6"/>
    </row>
    <row r="15" spans="1:28" ht="31.5" customHeight="1" x14ac:dyDescent="0.3">
      <c r="B15" s="30">
        <v>1.5</v>
      </c>
      <c r="C15" s="28"/>
      <c r="D15" s="1177" t="str">
        <f ca="1">' '!A447</f>
        <v>Nous pourrions accomplir d'autres tâches pour nos clients</v>
      </c>
      <c r="E15" s="1177"/>
      <c r="G15" s="21"/>
      <c r="H15" s="21"/>
      <c r="I15" s="21"/>
      <c r="J15" s="21"/>
      <c r="K15" s="21"/>
      <c r="L15" s="21"/>
      <c r="M15" s="21"/>
      <c r="N15" s="21"/>
      <c r="O15" s="21"/>
      <c r="P15" s="21"/>
      <c r="Q15" s="21"/>
      <c r="R15" s="19"/>
      <c r="S15" s="104">
        <v>4</v>
      </c>
      <c r="T15" s="20"/>
      <c r="U15" s="71"/>
      <c r="V15" s="6"/>
      <c r="W15" s="6"/>
      <c r="X15" s="6"/>
      <c r="Y15" s="6"/>
      <c r="Z15" s="6"/>
    </row>
    <row r="16" spans="1:28" ht="31.5" customHeight="1" x14ac:dyDescent="0.3">
      <c r="B16" s="30">
        <v>1.6</v>
      </c>
      <c r="C16" s="28"/>
      <c r="D16" s="1177" t="str">
        <f ca="1">' '!A448</f>
        <v>Des produits et des services de substitution sont disponibles</v>
      </c>
      <c r="E16" s="1177"/>
      <c r="G16" s="21"/>
      <c r="H16" s="21"/>
      <c r="I16" s="21"/>
      <c r="J16" s="21"/>
      <c r="K16" s="21"/>
      <c r="L16" s="21"/>
      <c r="M16" s="21"/>
      <c r="N16" s="21"/>
      <c r="O16" s="21"/>
      <c r="P16" s="21"/>
      <c r="Q16" s="21"/>
      <c r="R16" s="19"/>
      <c r="S16" s="104">
        <v>3</v>
      </c>
      <c r="T16" s="20"/>
      <c r="U16" s="71"/>
      <c r="V16" s="6"/>
      <c r="W16" s="6"/>
      <c r="X16" s="6"/>
      <c r="Y16" s="6"/>
      <c r="Z16" s="6"/>
    </row>
    <row r="17" spans="2:26" ht="31.5" customHeight="1" x14ac:dyDescent="0.3">
      <c r="B17" s="30">
        <v>1.7</v>
      </c>
      <c r="C17" s="28"/>
      <c r="D17" s="1177" t="str">
        <f ca="1">' '!A449</f>
        <v>Les concurrents menacent d'offrir de meilleurs prix ou plus de valeur</v>
      </c>
      <c r="E17" s="1177"/>
      <c r="G17" s="21"/>
      <c r="H17" s="21"/>
      <c r="I17" s="21"/>
      <c r="J17" s="21"/>
      <c r="K17" s="21"/>
      <c r="L17" s="21"/>
      <c r="M17" s="21"/>
      <c r="N17" s="409"/>
      <c r="O17" s="21"/>
      <c r="P17" s="21"/>
      <c r="Q17" s="21"/>
      <c r="R17" s="19"/>
      <c r="S17" s="104">
        <v>3</v>
      </c>
      <c r="T17" s="20"/>
      <c r="U17" s="71"/>
      <c r="V17" s="6"/>
      <c r="W17" s="6"/>
      <c r="X17" s="6"/>
      <c r="Y17" s="6"/>
      <c r="Z17" s="6"/>
    </row>
    <row r="18" spans="2:26" ht="15.75" customHeight="1" x14ac:dyDescent="0.3">
      <c r="B18" s="24">
        <v>2</v>
      </c>
      <c r="C18" s="28"/>
      <c r="D18" s="1182" t="s">
        <v>696</v>
      </c>
      <c r="E18" s="1182"/>
      <c r="G18" s="23"/>
      <c r="H18" s="23"/>
      <c r="I18" s="23"/>
      <c r="J18" s="23"/>
      <c r="K18" s="23"/>
      <c r="L18" s="23"/>
      <c r="M18" s="23"/>
      <c r="N18" s="55">
        <f>SUM(B142:B149)</f>
        <v>22</v>
      </c>
      <c r="O18" s="53" t="s">
        <v>723</v>
      </c>
      <c r="P18" s="55">
        <v>40</v>
      </c>
      <c r="Q18" s="56"/>
      <c r="R18" s="19"/>
      <c r="S18" s="103"/>
      <c r="T18" s="22"/>
      <c r="U18" s="70"/>
      <c r="V18" s="6"/>
      <c r="W18" s="6"/>
      <c r="X18" s="6"/>
      <c r="Y18" s="6"/>
      <c r="Z18" s="6"/>
    </row>
    <row r="19" spans="2:26" ht="31.5" customHeight="1" x14ac:dyDescent="0.3">
      <c r="B19" s="27">
        <v>2.1</v>
      </c>
      <c r="C19" s="26"/>
      <c r="D19" s="1184" t="str">
        <f ca="1">' '!A450</f>
        <v>Nous pourrions remplacer des revenus de transactions ponctuels par des revenus récurrents</v>
      </c>
      <c r="E19" s="1184"/>
      <c r="G19" s="25"/>
      <c r="H19" s="25"/>
      <c r="I19" s="25"/>
      <c r="J19" s="25"/>
      <c r="K19" s="25"/>
      <c r="L19" s="25"/>
      <c r="M19" s="25"/>
      <c r="N19" s="25"/>
      <c r="O19" s="25"/>
      <c r="P19" s="25"/>
      <c r="Q19" s="25"/>
      <c r="R19" s="19"/>
      <c r="S19" s="105">
        <v>10</v>
      </c>
      <c r="T19" s="20"/>
      <c r="U19" s="71"/>
      <c r="V19" s="6"/>
      <c r="W19" s="6"/>
      <c r="X19" s="6"/>
      <c r="Y19" s="6"/>
      <c r="Z19" s="6"/>
    </row>
    <row r="20" spans="2:26" ht="31.5" customHeight="1" x14ac:dyDescent="0.3">
      <c r="B20" s="27">
        <v>2.2000000000000002</v>
      </c>
      <c r="C20" s="26"/>
      <c r="D20" s="1184" t="str">
        <f ca="1">' '!A451</f>
        <v>Nos clients seraient disposés à payer pour d'autres produits et services</v>
      </c>
      <c r="E20" s="1184"/>
      <c r="G20" s="25"/>
      <c r="H20" s="25"/>
      <c r="I20" s="25"/>
      <c r="J20" s="25"/>
      <c r="K20" s="25"/>
      <c r="L20" s="25"/>
      <c r="M20" s="25"/>
      <c r="N20" s="25"/>
      <c r="O20" s="25"/>
      <c r="P20" s="25"/>
      <c r="Q20" s="25"/>
      <c r="R20" s="19"/>
      <c r="S20" s="105">
        <v>9</v>
      </c>
      <c r="T20" s="20"/>
      <c r="U20" s="71"/>
      <c r="V20" s="6"/>
      <c r="W20" s="6"/>
      <c r="X20" s="6"/>
      <c r="Y20" s="6"/>
      <c r="Z20" s="6"/>
    </row>
    <row r="21" spans="2:26" ht="31.5" customHeight="1" x14ac:dyDescent="0.3">
      <c r="B21" s="27">
        <v>2.2999999999999998</v>
      </c>
      <c r="C21" s="18"/>
      <c r="D21" s="1184" t="str">
        <f ca="1">' '!A452</f>
        <v>Nous avons des occasions de ventes croisées/associées soit en interne, soit avec des partenaires</v>
      </c>
      <c r="E21" s="1184"/>
      <c r="G21" s="25"/>
      <c r="H21" s="25"/>
      <c r="I21" s="25"/>
      <c r="J21" s="25"/>
      <c r="K21" s="25"/>
      <c r="L21" s="25"/>
      <c r="M21" s="25"/>
      <c r="N21" s="25"/>
      <c r="O21" s="25"/>
      <c r="P21" s="25"/>
      <c r="Q21" s="25"/>
      <c r="R21" s="19"/>
      <c r="S21" s="105">
        <v>8</v>
      </c>
      <c r="T21" s="20"/>
      <c r="U21" s="71"/>
      <c r="V21" s="6"/>
      <c r="W21" s="6"/>
      <c r="X21" s="6"/>
      <c r="Y21" s="6"/>
      <c r="Z21" s="6"/>
    </row>
    <row r="22" spans="2:26" ht="31.5" customHeight="1" x14ac:dyDescent="0.3">
      <c r="B22" s="27">
        <v>2.4</v>
      </c>
      <c r="C22" s="18"/>
      <c r="D22" s="1184" t="str">
        <f ca="1">' '!A453</f>
        <v>Nous pourrions rajouter ou créer d'autres flux de revenus</v>
      </c>
      <c r="E22" s="1184"/>
      <c r="G22" s="25"/>
      <c r="H22" s="25"/>
      <c r="I22" s="25"/>
      <c r="J22" s="25"/>
      <c r="K22" s="25"/>
      <c r="L22" s="25"/>
      <c r="M22" s="25"/>
      <c r="N22" s="25"/>
      <c r="O22" s="25"/>
      <c r="P22" s="25"/>
      <c r="Q22" s="25"/>
      <c r="R22" s="19"/>
      <c r="S22" s="105">
        <v>7</v>
      </c>
      <c r="T22" s="20"/>
      <c r="U22" s="71"/>
      <c r="V22" s="6"/>
      <c r="W22" s="6"/>
      <c r="X22" s="6"/>
      <c r="Y22" s="6"/>
      <c r="Z22" s="6"/>
    </row>
    <row r="23" spans="2:26" ht="31.5" customHeight="1" x14ac:dyDescent="0.3">
      <c r="B23" s="27">
        <v>2.5</v>
      </c>
      <c r="C23" s="18"/>
      <c r="D23" s="1184" t="str">
        <f ca="1">' '!A454</f>
        <v>Nous pouvons augmenter les prix</v>
      </c>
      <c r="E23" s="1184"/>
      <c r="G23" s="25"/>
      <c r="H23" s="25"/>
      <c r="I23" s="25"/>
      <c r="J23" s="25"/>
      <c r="K23" s="25"/>
      <c r="L23" s="25"/>
      <c r="M23" s="25"/>
      <c r="N23" s="25"/>
      <c r="O23" s="25"/>
      <c r="P23" s="25"/>
      <c r="Q23" s="25"/>
      <c r="R23" s="19"/>
      <c r="S23" s="105">
        <v>6</v>
      </c>
      <c r="T23" s="20"/>
      <c r="U23" s="71"/>
      <c r="V23" s="6"/>
      <c r="W23" s="6"/>
      <c r="X23" s="6"/>
      <c r="Y23" s="6"/>
      <c r="Z23" s="6"/>
    </row>
    <row r="24" spans="2:26" ht="31.5" customHeight="1" x14ac:dyDescent="0.3">
      <c r="B24" s="27">
        <v>2.6</v>
      </c>
      <c r="C24" s="18"/>
      <c r="D24" s="1184" t="str">
        <f ca="1">' '!A455</f>
        <v>Nos marges sont menacées par des concurrents, et/ou des nouvelles technologies</v>
      </c>
      <c r="E24" s="1184"/>
      <c r="G24" s="25"/>
      <c r="H24" s="25"/>
      <c r="I24" s="25"/>
      <c r="J24" s="25"/>
      <c r="K24" s="25"/>
      <c r="L24" s="25"/>
      <c r="M24" s="25"/>
      <c r="N24" s="25"/>
      <c r="O24" s="25"/>
      <c r="P24" s="25"/>
      <c r="Q24" s="25"/>
      <c r="R24" s="19"/>
      <c r="S24" s="105">
        <v>5</v>
      </c>
      <c r="T24" s="20"/>
      <c r="U24" s="71"/>
      <c r="V24" s="6"/>
      <c r="W24" s="6"/>
      <c r="X24" s="6"/>
      <c r="Y24" s="6"/>
      <c r="Z24" s="6"/>
    </row>
    <row r="25" spans="2:26" ht="31.5" customHeight="1" x14ac:dyDescent="0.3">
      <c r="B25" s="27">
        <v>2.7</v>
      </c>
      <c r="C25" s="18"/>
      <c r="D25" s="1184" t="str">
        <f ca="1">' '!A456</f>
        <v>Nous sommes trop dépendants d'un ou de plusieurs flux de revenus</v>
      </c>
      <c r="E25" s="1184"/>
      <c r="G25" s="25"/>
      <c r="H25" s="25"/>
      <c r="I25" s="25"/>
      <c r="J25" s="25"/>
      <c r="K25" s="25"/>
      <c r="L25" s="25"/>
      <c r="M25" s="25"/>
      <c r="N25" s="25"/>
      <c r="O25" s="25"/>
      <c r="P25" s="25"/>
      <c r="Q25" s="25"/>
      <c r="R25" s="19"/>
      <c r="S25" s="105">
        <v>4</v>
      </c>
      <c r="T25" s="20"/>
      <c r="U25" s="71"/>
      <c r="V25" s="6"/>
      <c r="W25" s="6"/>
      <c r="X25" s="6"/>
      <c r="Y25" s="6"/>
      <c r="Z25" s="6"/>
    </row>
    <row r="26" spans="2:26" ht="31.5" customHeight="1" x14ac:dyDescent="0.3">
      <c r="B26" s="27">
        <v>2.8</v>
      </c>
      <c r="C26" s="18"/>
      <c r="D26" s="1184" t="str">
        <f ca="1">' '!A457</f>
        <v xml:space="preserve">Nous avons des flux de revenus appelés à disparaître </v>
      </c>
      <c r="E26" s="1184"/>
      <c r="G26" s="25"/>
      <c r="H26" s="25"/>
      <c r="I26" s="25"/>
      <c r="J26" s="25"/>
      <c r="K26" s="25"/>
      <c r="L26" s="25"/>
      <c r="M26" s="25"/>
      <c r="N26" s="25"/>
      <c r="O26" s="25"/>
      <c r="P26" s="25"/>
      <c r="Q26" s="25"/>
      <c r="R26" s="19"/>
      <c r="S26" s="105">
        <v>3</v>
      </c>
      <c r="T26" s="20"/>
      <c r="U26" s="71"/>
      <c r="V26" s="6"/>
      <c r="W26" s="6"/>
      <c r="X26" s="6"/>
      <c r="Y26" s="6"/>
      <c r="Z26" s="6"/>
    </row>
    <row r="27" spans="2:26" ht="15.75" customHeight="1" x14ac:dyDescent="0.3">
      <c r="B27" s="24">
        <v>3</v>
      </c>
      <c r="C27" s="28"/>
      <c r="D27" s="1182" t="s">
        <v>697</v>
      </c>
      <c r="E27" s="1182"/>
      <c r="G27" s="23"/>
      <c r="H27" s="23"/>
      <c r="I27" s="23"/>
      <c r="J27" s="23"/>
      <c r="K27" s="23"/>
      <c r="L27" s="23"/>
      <c r="M27" s="23"/>
      <c r="N27" s="55">
        <f>SUM(B151:B153)</f>
        <v>9</v>
      </c>
      <c r="O27" s="53" t="s">
        <v>723</v>
      </c>
      <c r="P27" s="55">
        <v>15</v>
      </c>
      <c r="Q27" s="55"/>
      <c r="R27" s="19"/>
      <c r="S27" s="103"/>
      <c r="T27" s="22"/>
      <c r="U27" s="70"/>
      <c r="V27" s="6"/>
      <c r="W27" s="6"/>
      <c r="X27" s="6"/>
      <c r="Y27" s="6"/>
      <c r="Z27" s="6"/>
    </row>
    <row r="28" spans="2:26" ht="31.5" customHeight="1" x14ac:dyDescent="0.3">
      <c r="B28" s="30">
        <v>3.1</v>
      </c>
      <c r="C28" s="18"/>
      <c r="D28" s="1177" t="str">
        <f ca="1">' '!A458</f>
        <v>Nous pouvons réduire nos coûts</v>
      </c>
      <c r="E28" s="1177"/>
      <c r="G28" s="21"/>
      <c r="H28" s="21"/>
      <c r="I28" s="21"/>
      <c r="J28" s="21"/>
      <c r="K28" s="21"/>
      <c r="L28" s="21"/>
      <c r="M28" s="21"/>
      <c r="N28" s="21"/>
      <c r="O28" s="21"/>
      <c r="P28" s="21"/>
      <c r="Q28" s="21"/>
      <c r="R28" s="19"/>
      <c r="S28" s="104">
        <v>10</v>
      </c>
      <c r="T28" s="20"/>
      <c r="U28" s="71"/>
      <c r="V28" s="6"/>
      <c r="W28" s="6"/>
      <c r="X28" s="6"/>
      <c r="Y28" s="6"/>
      <c r="Z28" s="6"/>
    </row>
    <row r="29" spans="2:26" ht="31.5" customHeight="1" x14ac:dyDescent="0.3">
      <c r="B29" s="30">
        <v>3.2</v>
      </c>
      <c r="C29" s="28"/>
      <c r="D29" s="1177" t="str">
        <f ca="1">' '!A459</f>
        <v>Certains coûts risquent de devenir imprévisibles</v>
      </c>
      <c r="E29" s="1177"/>
      <c r="G29" s="21"/>
      <c r="H29" s="21"/>
      <c r="I29" s="21"/>
      <c r="J29" s="21"/>
      <c r="K29" s="21"/>
      <c r="L29" s="21"/>
      <c r="M29" s="21"/>
      <c r="N29" s="21"/>
      <c r="O29" s="21"/>
      <c r="P29" s="21"/>
      <c r="Q29" s="32"/>
      <c r="R29" s="31"/>
      <c r="S29" s="104">
        <v>4</v>
      </c>
      <c r="T29" s="20"/>
      <c r="U29" s="71"/>
      <c r="V29" s="6"/>
      <c r="W29" s="6"/>
      <c r="X29" s="6"/>
      <c r="Y29" s="6"/>
      <c r="Z29" s="6"/>
    </row>
    <row r="30" spans="2:26" ht="90.75" customHeight="1" x14ac:dyDescent="0.3">
      <c r="B30" s="30">
        <v>3.3</v>
      </c>
      <c r="C30" s="26"/>
      <c r="D30" s="1177" t="str">
        <f ca="1">' '!A460</f>
        <v>Certains coûts menacent d'augmenter plus rapidement que les revenus correspondants</v>
      </c>
      <c r="E30" s="1177"/>
      <c r="G30" s="21"/>
      <c r="H30" s="21"/>
      <c r="I30" s="21"/>
      <c r="J30" s="21"/>
      <c r="K30" s="21"/>
      <c r="L30" s="21"/>
      <c r="M30" s="21"/>
      <c r="N30" s="21"/>
      <c r="O30" s="21"/>
      <c r="P30" s="21"/>
      <c r="Q30" s="101"/>
      <c r="R30" s="29"/>
      <c r="S30" s="104">
        <v>10</v>
      </c>
      <c r="T30" s="20"/>
      <c r="U30" s="71"/>
      <c r="V30" s="6"/>
      <c r="W30" s="6"/>
      <c r="X30" s="6"/>
      <c r="Y30" s="6"/>
      <c r="Z30" s="6"/>
    </row>
    <row r="31" spans="2:26" ht="15.6" x14ac:dyDescent="0.3">
      <c r="B31" s="24">
        <v>4</v>
      </c>
      <c r="C31" s="28"/>
      <c r="D31" s="1182" t="s">
        <v>701</v>
      </c>
      <c r="E31" s="1182"/>
      <c r="G31" s="23"/>
      <c r="H31" s="23"/>
      <c r="I31" s="23"/>
      <c r="J31" s="23"/>
      <c r="K31" s="23"/>
      <c r="L31" s="23"/>
      <c r="M31" s="23"/>
      <c r="N31" s="55">
        <f>SUM(B155:B162)</f>
        <v>24</v>
      </c>
      <c r="O31" s="53" t="s">
        <v>723</v>
      </c>
      <c r="P31" s="55">
        <v>40</v>
      </c>
      <c r="Q31" s="55"/>
      <c r="R31" s="19"/>
      <c r="S31" s="103"/>
      <c r="T31" s="22"/>
      <c r="U31" s="70"/>
      <c r="V31" s="6"/>
      <c r="W31" s="6"/>
      <c r="X31" s="6"/>
      <c r="Y31" s="6"/>
      <c r="Z31" s="6"/>
    </row>
    <row r="32" spans="2:26" ht="31.5" customHeight="1" x14ac:dyDescent="0.3">
      <c r="B32" s="27">
        <v>4.0999999999999996</v>
      </c>
      <c r="C32" s="26"/>
      <c r="D32" s="1184" t="str">
        <f ca="1">' '!A461</f>
        <v>Nous pourrions bénéficier d'un marché en pleine croissance/expansion</v>
      </c>
      <c r="E32" s="1184"/>
      <c r="G32" s="25"/>
      <c r="H32" s="25"/>
      <c r="I32" s="25"/>
      <c r="J32" s="25"/>
      <c r="K32" s="25"/>
      <c r="L32" s="25"/>
      <c r="M32" s="25"/>
      <c r="N32" s="25"/>
      <c r="O32" s="25"/>
      <c r="P32" s="25"/>
      <c r="Q32" s="25"/>
      <c r="R32" s="19"/>
      <c r="S32" s="105">
        <v>10</v>
      </c>
      <c r="T32" s="20"/>
      <c r="U32" s="71"/>
      <c r="V32" s="6"/>
      <c r="W32" s="6"/>
      <c r="X32" s="6"/>
      <c r="Y32" s="6"/>
      <c r="Z32" s="6"/>
    </row>
    <row r="33" spans="2:26" ht="31.5" customHeight="1" x14ac:dyDescent="0.3">
      <c r="B33" s="27">
        <v>4.2</v>
      </c>
      <c r="C33" s="26"/>
      <c r="D33" s="1184" t="str">
        <f ca="1">' '!A462</f>
        <v>Nous pourrions servir de nouveaux segments de clientèle</v>
      </c>
      <c r="E33" s="1184"/>
      <c r="G33" s="25"/>
      <c r="H33" s="25"/>
      <c r="I33" s="25"/>
      <c r="J33" s="25"/>
      <c r="K33" s="25"/>
      <c r="L33" s="25"/>
      <c r="M33" s="25"/>
      <c r="N33" s="25"/>
      <c r="O33" s="25"/>
      <c r="P33" s="25"/>
      <c r="Q33" s="25"/>
      <c r="R33" s="19"/>
      <c r="S33" s="105">
        <v>9</v>
      </c>
      <c r="T33" s="20"/>
      <c r="U33" s="71"/>
      <c r="V33" s="6"/>
      <c r="W33" s="6"/>
      <c r="X33" s="6"/>
      <c r="Y33" s="6"/>
      <c r="Z33" s="6"/>
    </row>
    <row r="34" spans="2:26" ht="31.5" customHeight="1" x14ac:dyDescent="0.3">
      <c r="B34" s="27">
        <v>4.3</v>
      </c>
      <c r="C34" s="26"/>
      <c r="D34" s="1184" t="str">
        <f ca="1">' '!A463</f>
        <v>Nous pourrions mieux servir nos clients grâce à une segmentation plus fine</v>
      </c>
      <c r="E34" s="1184"/>
      <c r="G34" s="25"/>
      <c r="H34" s="25"/>
      <c r="I34" s="25"/>
      <c r="J34" s="25"/>
      <c r="K34" s="25"/>
      <c r="L34" s="25"/>
      <c r="M34" s="25"/>
      <c r="N34" s="25"/>
      <c r="O34" s="25"/>
      <c r="P34" s="25"/>
      <c r="Q34" s="25"/>
      <c r="R34" s="19"/>
      <c r="S34" s="105">
        <v>8</v>
      </c>
      <c r="T34" s="20"/>
      <c r="U34" s="71"/>
      <c r="V34" s="6"/>
      <c r="W34" s="6"/>
      <c r="X34" s="6"/>
      <c r="Y34" s="6"/>
      <c r="Z34" s="6"/>
    </row>
    <row r="35" spans="2:26" ht="31.5" customHeight="1" x14ac:dyDescent="0.3">
      <c r="B35" s="27">
        <v>4.4000000000000004</v>
      </c>
      <c r="C35" s="26"/>
      <c r="D35" s="1184" t="str">
        <f ca="1">' '!A464</f>
        <v>Notre marché risque d'être bientôt saturé</v>
      </c>
      <c r="E35" s="1184"/>
      <c r="G35" s="25"/>
      <c r="H35" s="25"/>
      <c r="I35" s="25"/>
      <c r="J35" s="25"/>
      <c r="K35" s="25"/>
      <c r="L35" s="25"/>
      <c r="M35" s="25"/>
      <c r="N35" s="25"/>
      <c r="O35" s="25"/>
      <c r="P35" s="25"/>
      <c r="Q35" s="25"/>
      <c r="R35" s="19"/>
      <c r="S35" s="105">
        <v>7</v>
      </c>
      <c r="T35" s="20"/>
      <c r="U35" s="71"/>
      <c r="V35" s="6"/>
      <c r="W35" s="6"/>
      <c r="X35" s="6"/>
      <c r="Y35" s="6"/>
      <c r="Z35" s="6"/>
    </row>
    <row r="36" spans="2:26" ht="31.5" customHeight="1" x14ac:dyDescent="0.3">
      <c r="B36" s="27">
        <v>4.5</v>
      </c>
      <c r="C36" s="26"/>
      <c r="D36" s="1184" t="str">
        <f ca="1">' '!A465</f>
        <v>Nos concurrents menacent nos parts de marché</v>
      </c>
      <c r="E36" s="1184"/>
      <c r="G36" s="25"/>
      <c r="H36" s="25"/>
      <c r="I36" s="25"/>
      <c r="J36" s="25"/>
      <c r="K36" s="25"/>
      <c r="L36" s="25"/>
      <c r="M36" s="25"/>
      <c r="N36" s="25"/>
      <c r="O36" s="25"/>
      <c r="P36" s="25"/>
      <c r="Q36" s="25"/>
      <c r="R36" s="19"/>
      <c r="S36" s="105">
        <v>6</v>
      </c>
      <c r="T36" s="20"/>
      <c r="U36" s="71"/>
      <c r="V36" s="6"/>
      <c r="W36" s="6"/>
      <c r="X36" s="6"/>
      <c r="Y36" s="6"/>
      <c r="Z36" s="6"/>
    </row>
    <row r="37" spans="2:26" ht="31.5" customHeight="1" x14ac:dyDescent="0.3">
      <c r="B37" s="27">
        <v>4.5999999999999996</v>
      </c>
      <c r="C37" s="26"/>
      <c r="D37" s="1184" t="str">
        <f ca="1">' '!A466</f>
        <v>Il y a une probabilité que nos clients nous quittent</v>
      </c>
      <c r="E37" s="1184"/>
      <c r="G37" s="25"/>
      <c r="H37" s="25"/>
      <c r="I37" s="25"/>
      <c r="J37" s="25"/>
      <c r="K37" s="25"/>
      <c r="L37" s="25"/>
      <c r="M37" s="25"/>
      <c r="N37" s="25"/>
      <c r="O37" s="25"/>
      <c r="P37" s="25"/>
      <c r="Q37" s="25"/>
      <c r="R37" s="19"/>
      <c r="S37" s="105">
        <v>5</v>
      </c>
      <c r="T37" s="20"/>
      <c r="U37" s="71"/>
      <c r="V37" s="6"/>
      <c r="W37" s="6"/>
      <c r="X37" s="6"/>
      <c r="Y37" s="6"/>
      <c r="Z37" s="6"/>
    </row>
    <row r="38" spans="2:26" ht="31.5" customHeight="1" x14ac:dyDescent="0.3">
      <c r="B38" s="27">
        <v>4.7</v>
      </c>
      <c r="C38" s="26"/>
      <c r="D38" s="1184" t="str">
        <f ca="1">' '!A467</f>
        <v>Il y a des chances que nos clients sont en défaut de paiement</v>
      </c>
      <c r="E38" s="1184"/>
      <c r="G38" s="25"/>
      <c r="H38" s="25"/>
      <c r="I38" s="25"/>
      <c r="J38" s="25"/>
      <c r="K38" s="25"/>
      <c r="L38" s="25"/>
      <c r="M38" s="25"/>
      <c r="N38" s="25"/>
      <c r="O38" s="25"/>
      <c r="P38" s="25"/>
      <c r="Q38" s="25"/>
      <c r="R38" s="19"/>
      <c r="S38" s="105">
        <v>4</v>
      </c>
      <c r="T38" s="20"/>
      <c r="U38" s="71"/>
      <c r="V38" s="6"/>
      <c r="W38" s="6"/>
      <c r="X38" s="6"/>
      <c r="Y38" s="6"/>
      <c r="Z38" s="6"/>
    </row>
    <row r="39" spans="2:26" ht="31.5" customHeight="1" x14ac:dyDescent="0.3">
      <c r="B39" s="27">
        <v>4.8</v>
      </c>
      <c r="C39" s="26"/>
      <c r="D39" s="1184" t="str">
        <f ca="1">' '!A468</f>
        <v>La concurrence risque de s'intensifier rapidement sur notre marché</v>
      </c>
      <c r="E39" s="1184"/>
      <c r="G39" s="25"/>
      <c r="H39" s="25"/>
      <c r="I39" s="25"/>
      <c r="J39" s="25"/>
      <c r="K39" s="25"/>
      <c r="L39" s="25"/>
      <c r="M39" s="25"/>
      <c r="N39" s="25"/>
      <c r="O39" s="25"/>
      <c r="P39" s="25"/>
      <c r="Q39" s="25"/>
      <c r="R39" s="19"/>
      <c r="S39" s="105">
        <v>3</v>
      </c>
      <c r="T39" s="20"/>
      <c r="U39" s="71"/>
      <c r="V39" s="6"/>
      <c r="W39" s="6"/>
      <c r="X39" s="6"/>
      <c r="Y39" s="6"/>
      <c r="Z39" s="6"/>
    </row>
    <row r="40" spans="2:26" ht="15.6" x14ac:dyDescent="0.3">
      <c r="B40" s="24">
        <v>5</v>
      </c>
      <c r="C40" s="28"/>
      <c r="D40" s="1182" t="s">
        <v>706</v>
      </c>
      <c r="E40" s="1182"/>
      <c r="G40" s="23"/>
      <c r="H40" s="23"/>
      <c r="I40" s="23"/>
      <c r="J40" s="23"/>
      <c r="K40" s="23"/>
      <c r="L40" s="23"/>
      <c r="M40" s="23"/>
      <c r="N40" s="55">
        <f>SUM(B164:B170)</f>
        <v>20</v>
      </c>
      <c r="O40" s="53" t="s">
        <v>723</v>
      </c>
      <c r="P40" s="55">
        <v>35</v>
      </c>
      <c r="Q40" s="56"/>
      <c r="R40" s="19"/>
      <c r="S40" s="103"/>
      <c r="T40" s="20"/>
      <c r="U40" s="71"/>
      <c r="V40" s="6"/>
      <c r="W40" s="6"/>
      <c r="X40" s="6"/>
      <c r="Y40" s="6"/>
      <c r="Z40" s="6"/>
    </row>
    <row r="41" spans="2:26" ht="31.5" customHeight="1" x14ac:dyDescent="0.3">
      <c r="B41" s="30">
        <v>5.0999999999999996</v>
      </c>
      <c r="C41" s="18"/>
      <c r="D41" s="1177" t="str">
        <f ca="1">' '!A469</f>
        <v>Nous pourrions améliorer l'efficacité, la rentabilité et la performance de nos canaux</v>
      </c>
      <c r="E41" s="1177"/>
      <c r="G41" s="21"/>
      <c r="H41" s="21"/>
      <c r="I41" s="21"/>
      <c r="J41" s="21"/>
      <c r="K41" s="21"/>
      <c r="L41" s="21"/>
      <c r="M41" s="21"/>
      <c r="N41" s="21"/>
      <c r="O41" s="21"/>
      <c r="P41" s="21"/>
      <c r="Q41" s="21"/>
      <c r="R41" s="19"/>
      <c r="S41" s="104">
        <v>1</v>
      </c>
      <c r="T41" s="20"/>
      <c r="U41" s="71"/>
      <c r="V41" s="6"/>
      <c r="W41" s="6"/>
      <c r="X41" s="6"/>
      <c r="Y41" s="6"/>
      <c r="Z41" s="6"/>
    </row>
    <row r="42" spans="2:26" ht="31.5" customHeight="1" x14ac:dyDescent="0.3">
      <c r="B42" s="30">
        <v>5.2</v>
      </c>
      <c r="C42" s="28"/>
      <c r="D42" s="1177" t="str">
        <f ca="1">' '!A470</f>
        <v>Nous pourrions améliorer l'intégration de nos canaux</v>
      </c>
      <c r="E42" s="1177"/>
      <c r="G42" s="21"/>
      <c r="H42" s="21"/>
      <c r="I42" s="21"/>
      <c r="J42" s="21"/>
      <c r="K42" s="21"/>
      <c r="L42" s="21"/>
      <c r="M42" s="21"/>
      <c r="N42" s="21"/>
      <c r="O42" s="21"/>
      <c r="P42" s="21"/>
      <c r="Q42" s="32"/>
      <c r="R42" s="19"/>
      <c r="S42" s="104">
        <v>2</v>
      </c>
      <c r="T42" s="20"/>
      <c r="U42" s="71"/>
      <c r="V42" s="6"/>
      <c r="W42" s="6"/>
      <c r="X42" s="6"/>
      <c r="Y42" s="6"/>
      <c r="Z42" s="6"/>
    </row>
    <row r="43" spans="2:26" ht="31.5" customHeight="1" x14ac:dyDescent="0.3">
      <c r="B43" s="30">
        <v>5.3</v>
      </c>
      <c r="C43" s="26"/>
      <c r="D43" s="1177" t="str">
        <f ca="1">' '!A471</f>
        <v>Nous pourrions trouver de nouveaux canaux partenaires complémentaires</v>
      </c>
      <c r="E43" s="1177"/>
      <c r="G43" s="21"/>
      <c r="H43" s="21"/>
      <c r="I43" s="21"/>
      <c r="J43" s="21"/>
      <c r="K43" s="21"/>
      <c r="L43" s="21"/>
      <c r="M43" s="21"/>
      <c r="N43" s="21"/>
      <c r="O43" s="21"/>
      <c r="P43" s="21"/>
      <c r="Q43" s="101"/>
      <c r="R43" s="19"/>
      <c r="S43" s="104">
        <v>3</v>
      </c>
      <c r="T43" s="20"/>
      <c r="U43" s="71"/>
      <c r="V43" s="6"/>
      <c r="W43" s="6"/>
      <c r="X43" s="6"/>
      <c r="Y43" s="6"/>
      <c r="Z43" s="6"/>
    </row>
    <row r="44" spans="2:26" ht="31.5" customHeight="1" x14ac:dyDescent="0.3">
      <c r="B44" s="30">
        <v>5.4</v>
      </c>
      <c r="C44" s="28"/>
      <c r="D44" s="1177" t="str">
        <f ca="1">' '!A472</f>
        <v>Nous pourrions augmenter nos marges en servant directement nos clients</v>
      </c>
      <c r="E44" s="1177"/>
      <c r="G44" s="21"/>
      <c r="H44" s="21"/>
      <c r="I44" s="21"/>
      <c r="J44" s="21"/>
      <c r="K44" s="21"/>
      <c r="L44" s="21"/>
      <c r="M44" s="21"/>
      <c r="N44" s="21"/>
      <c r="O44" s="21"/>
      <c r="P44" s="21"/>
      <c r="Q44" s="21"/>
      <c r="R44" s="19"/>
      <c r="S44" s="104">
        <v>4</v>
      </c>
      <c r="T44" s="20"/>
      <c r="U44" s="71"/>
      <c r="V44" s="6"/>
      <c r="W44" s="6"/>
      <c r="X44" s="6"/>
      <c r="Y44" s="6"/>
      <c r="Z44" s="6"/>
    </row>
    <row r="45" spans="2:26" ht="31.5" customHeight="1" x14ac:dyDescent="0.3">
      <c r="B45" s="30">
        <v>5.5</v>
      </c>
      <c r="C45" s="18"/>
      <c r="D45" s="1177" t="str">
        <f ca="1">' '!A473</f>
        <v>Nous pouvons améliorer l'adéquation des canaux et des segments de clients</v>
      </c>
      <c r="E45" s="1177"/>
      <c r="G45" s="21"/>
      <c r="H45" s="21"/>
      <c r="I45" s="21"/>
      <c r="J45" s="21"/>
      <c r="K45" s="21"/>
      <c r="L45" s="21"/>
      <c r="M45" s="21"/>
      <c r="N45" s="21"/>
      <c r="O45" s="21"/>
      <c r="P45" s="21"/>
      <c r="Q45" s="21"/>
      <c r="R45" s="19"/>
      <c r="S45" s="104">
        <v>5</v>
      </c>
      <c r="T45" s="20"/>
      <c r="U45" s="71"/>
      <c r="V45" s="6"/>
      <c r="W45" s="6"/>
      <c r="X45" s="6"/>
      <c r="Y45" s="6"/>
      <c r="Z45" s="6"/>
    </row>
    <row r="46" spans="2:26" ht="31.5" customHeight="1" x14ac:dyDescent="0.3">
      <c r="B46" s="30">
        <v>5.6</v>
      </c>
      <c r="C46" s="28"/>
      <c r="D46" s="1177" t="str">
        <f ca="1">' '!A474</f>
        <v>Nos concurrents menacent nos canaux de distribution</v>
      </c>
      <c r="E46" s="1177"/>
      <c r="G46" s="21"/>
      <c r="H46" s="21"/>
      <c r="I46" s="21"/>
      <c r="J46" s="21"/>
      <c r="K46" s="21"/>
      <c r="L46" s="21"/>
      <c r="M46" s="21"/>
      <c r="N46" s="21"/>
      <c r="O46" s="21"/>
      <c r="P46" s="21"/>
      <c r="Q46" s="32"/>
      <c r="R46" s="19"/>
      <c r="S46" s="104">
        <v>6</v>
      </c>
      <c r="T46" s="20"/>
      <c r="U46" s="71"/>
      <c r="V46" s="6"/>
      <c r="W46" s="6"/>
      <c r="X46" s="6"/>
      <c r="Y46" s="6"/>
      <c r="Z46" s="6"/>
    </row>
    <row r="47" spans="2:26" ht="31.5" customHeight="1" x14ac:dyDescent="0.3">
      <c r="B47" s="30">
        <v>5.7</v>
      </c>
      <c r="C47" s="26"/>
      <c r="D47" s="1177" t="str">
        <f ca="1">' '!A475</f>
        <v>Nos canaux de distribution risquent de ne plus être pertinents/adaptés pour nos clients</v>
      </c>
      <c r="E47" s="1177"/>
      <c r="G47" s="21"/>
      <c r="H47" s="21"/>
      <c r="I47" s="21"/>
      <c r="J47" s="21"/>
      <c r="K47" s="21"/>
      <c r="L47" s="21"/>
      <c r="M47" s="21"/>
      <c r="N47" s="21"/>
      <c r="O47" s="21"/>
      <c r="P47" s="21"/>
      <c r="Q47" s="101"/>
      <c r="R47" s="19"/>
      <c r="S47" s="104">
        <v>7</v>
      </c>
      <c r="T47" s="20"/>
      <c r="U47" s="71"/>
      <c r="V47" s="6"/>
      <c r="W47" s="6"/>
      <c r="X47" s="6"/>
      <c r="Y47" s="6"/>
      <c r="Z47" s="6"/>
    </row>
    <row r="48" spans="2:26" ht="15.6" x14ac:dyDescent="0.3">
      <c r="B48" s="24">
        <v>6</v>
      </c>
      <c r="C48" s="28"/>
      <c r="D48" s="1182" t="s">
        <v>695</v>
      </c>
      <c r="E48" s="1182"/>
      <c r="G48" s="23"/>
      <c r="H48" s="23"/>
      <c r="I48" s="23"/>
      <c r="J48" s="23"/>
      <c r="K48" s="23"/>
      <c r="L48" s="23"/>
      <c r="M48" s="23"/>
      <c r="N48" s="55">
        <f>SUM(B172:B178)</f>
        <v>20</v>
      </c>
      <c r="O48" s="53" t="s">
        <v>723</v>
      </c>
      <c r="P48" s="55">
        <v>35</v>
      </c>
      <c r="Q48" s="56"/>
      <c r="R48" s="19"/>
      <c r="S48" s="103"/>
      <c r="T48" s="20"/>
      <c r="U48" s="71"/>
      <c r="V48" s="6"/>
      <c r="W48" s="6"/>
      <c r="X48" s="6"/>
      <c r="Y48" s="6"/>
      <c r="Z48" s="6"/>
    </row>
    <row r="49" spans="2:26" ht="31.5" customHeight="1" x14ac:dyDescent="0.3">
      <c r="B49" s="27">
        <v>6.1</v>
      </c>
      <c r="C49" s="26"/>
      <c r="D49" s="1184" t="str">
        <f ca="1">' '!A476</f>
        <v>Le suivi clients recèle un potentiel d'amélioration</v>
      </c>
      <c r="E49" s="1184"/>
      <c r="G49" s="25"/>
      <c r="H49" s="25"/>
      <c r="I49" s="25"/>
      <c r="J49" s="25"/>
      <c r="K49" s="25"/>
      <c r="L49" s="25"/>
      <c r="M49" s="25"/>
      <c r="N49" s="25"/>
      <c r="O49" s="25"/>
      <c r="P49" s="25"/>
      <c r="Q49" s="25"/>
      <c r="R49" s="19"/>
      <c r="S49" s="105">
        <v>8</v>
      </c>
      <c r="T49" s="20"/>
      <c r="U49" s="71"/>
      <c r="V49" s="6"/>
      <c r="W49" s="6"/>
      <c r="X49" s="6"/>
      <c r="Y49" s="6"/>
      <c r="Z49" s="6"/>
    </row>
    <row r="50" spans="2:26" ht="31.5" customHeight="1" x14ac:dyDescent="0.3">
      <c r="B50" s="27">
        <v>6.2</v>
      </c>
      <c r="C50" s="26"/>
      <c r="D50" s="1184" t="str">
        <f ca="1">' '!A477</f>
        <v>Nous pourrions resserrer nos relations avec nos clients</v>
      </c>
      <c r="E50" s="1184"/>
      <c r="G50" s="25"/>
      <c r="H50" s="25"/>
      <c r="I50" s="25"/>
      <c r="J50" s="25"/>
      <c r="K50" s="25"/>
      <c r="L50" s="25"/>
      <c r="M50" s="25"/>
      <c r="N50" s="25"/>
      <c r="O50" s="25"/>
      <c r="P50" s="25"/>
      <c r="Q50" s="25"/>
      <c r="R50" s="19"/>
      <c r="S50" s="105">
        <v>7</v>
      </c>
      <c r="T50" s="20"/>
      <c r="U50" s="71"/>
      <c r="V50" s="6"/>
      <c r="W50" s="6"/>
      <c r="X50" s="6"/>
      <c r="Y50" s="6"/>
      <c r="Z50" s="6"/>
    </row>
    <row r="51" spans="2:26" ht="31.5" customHeight="1" x14ac:dyDescent="0.3">
      <c r="B51" s="27">
        <v>6.3</v>
      </c>
      <c r="C51" s="26"/>
      <c r="D51" s="1184" t="str">
        <f ca="1">' '!A478</f>
        <v>Nous pourrions améliorer la personnalisation</v>
      </c>
      <c r="E51" s="1184"/>
      <c r="G51" s="25"/>
      <c r="H51" s="25"/>
      <c r="I51" s="25"/>
      <c r="J51" s="25"/>
      <c r="K51" s="25"/>
      <c r="L51" s="25"/>
      <c r="M51" s="25"/>
      <c r="N51" s="25"/>
      <c r="O51" s="25"/>
      <c r="P51" s="25"/>
      <c r="Q51" s="25"/>
      <c r="R51" s="19"/>
      <c r="S51" s="105">
        <v>6</v>
      </c>
      <c r="T51" s="20"/>
      <c r="U51" s="71"/>
      <c r="V51" s="6"/>
      <c r="W51" s="6"/>
      <c r="X51" s="6"/>
      <c r="Y51" s="6"/>
      <c r="Z51" s="6"/>
    </row>
    <row r="52" spans="2:26" ht="31.5" customHeight="1" x14ac:dyDescent="0.3">
      <c r="B52" s="27">
        <v>6.4</v>
      </c>
      <c r="C52" s="26"/>
      <c r="D52" s="1184" t="str">
        <f ca="1">' '!A479</f>
        <v>Nous pourrions augmenter les coûts de changement (switching costs)</v>
      </c>
      <c r="E52" s="1184"/>
      <c r="G52" s="25"/>
      <c r="H52" s="25"/>
      <c r="I52" s="25"/>
      <c r="J52" s="25"/>
      <c r="K52" s="25"/>
      <c r="L52" s="25"/>
      <c r="M52" s="25"/>
      <c r="N52" s="25"/>
      <c r="O52" s="25"/>
      <c r="P52" s="25"/>
      <c r="Q52" s="25"/>
      <c r="R52" s="19"/>
      <c r="S52" s="105">
        <v>5</v>
      </c>
      <c r="T52" s="20"/>
      <c r="U52" s="71"/>
      <c r="V52" s="6"/>
      <c r="W52" s="6"/>
      <c r="X52" s="6"/>
      <c r="Y52" s="6"/>
      <c r="Z52" s="6"/>
    </row>
    <row r="53" spans="2:26" ht="31.5" customHeight="1" x14ac:dyDescent="0.3">
      <c r="B53" s="27">
        <v>6.5</v>
      </c>
      <c r="C53" s="26"/>
      <c r="D53" s="1184" t="str">
        <f ca="1">' '!A480</f>
        <v>Nous avons identifié et "éliminé" les clients non rentables</v>
      </c>
      <c r="E53" s="1184"/>
      <c r="G53" s="25"/>
      <c r="H53" s="25"/>
      <c r="I53" s="25"/>
      <c r="J53" s="25"/>
      <c r="K53" s="25"/>
      <c r="L53" s="25"/>
      <c r="M53" s="25"/>
      <c r="N53" s="25"/>
      <c r="O53" s="25"/>
      <c r="P53" s="25"/>
      <c r="Q53" s="25"/>
      <c r="R53" s="19"/>
      <c r="S53" s="105">
        <v>4</v>
      </c>
      <c r="T53" s="20"/>
      <c r="U53" s="71"/>
      <c r="V53" s="6"/>
      <c r="W53" s="6"/>
      <c r="X53" s="6"/>
      <c r="Y53" s="6"/>
      <c r="Z53" s="6"/>
    </row>
    <row r="54" spans="2:26" ht="31.5" customHeight="1" x14ac:dyDescent="0.3">
      <c r="B54" s="27">
        <v>6.6</v>
      </c>
      <c r="C54" s="26"/>
      <c r="D54" s="1184" t="str">
        <f ca="1">' '!A481</f>
        <v>Nous avons automatisé certaines relations</v>
      </c>
      <c r="E54" s="1184"/>
      <c r="G54" s="25"/>
      <c r="H54" s="25"/>
      <c r="I54" s="25"/>
      <c r="J54" s="25"/>
      <c r="K54" s="25"/>
      <c r="L54" s="25"/>
      <c r="M54" s="25"/>
      <c r="N54" s="25"/>
      <c r="O54" s="25"/>
      <c r="P54" s="25"/>
      <c r="Q54" s="25"/>
      <c r="R54" s="19"/>
      <c r="S54" s="105">
        <v>3</v>
      </c>
      <c r="T54" s="20"/>
      <c r="U54" s="71"/>
      <c r="V54" s="6"/>
      <c r="W54" s="6"/>
      <c r="X54" s="6"/>
      <c r="Y54" s="6"/>
      <c r="Z54" s="6"/>
    </row>
    <row r="55" spans="2:26" ht="31.5" customHeight="1" x14ac:dyDescent="0.3">
      <c r="B55" s="27">
        <v>6.7</v>
      </c>
      <c r="C55" s="26"/>
      <c r="D55" s="1184" t="str">
        <f ca="1">' '!A482</f>
        <v>Nos relations avec les clients risquent de se détériorer</v>
      </c>
      <c r="E55" s="1184"/>
      <c r="G55" s="25"/>
      <c r="H55" s="25"/>
      <c r="I55" s="25"/>
      <c r="J55" s="25"/>
      <c r="K55" s="25"/>
      <c r="L55" s="25"/>
      <c r="M55" s="25"/>
      <c r="N55" s="25"/>
      <c r="O55" s="25"/>
      <c r="P55" s="25"/>
      <c r="Q55" s="25"/>
      <c r="R55" s="19"/>
      <c r="S55" s="105">
        <v>1</v>
      </c>
      <c r="T55" s="20"/>
      <c r="U55" s="71"/>
      <c r="V55" s="6"/>
      <c r="W55" s="6"/>
      <c r="X55" s="6"/>
      <c r="Y55" s="6"/>
      <c r="Z55" s="6"/>
    </row>
    <row r="56" spans="2:26" ht="15.6" x14ac:dyDescent="0.3">
      <c r="B56" s="24">
        <v>7</v>
      </c>
      <c r="C56" s="28"/>
      <c r="D56" s="1182" t="s">
        <v>714</v>
      </c>
      <c r="E56" s="1182"/>
      <c r="G56" s="23"/>
      <c r="H56" s="23"/>
      <c r="I56" s="23"/>
      <c r="J56" s="23"/>
      <c r="K56" s="23"/>
      <c r="L56" s="23"/>
      <c r="M56" s="23"/>
      <c r="N56" s="55">
        <f>SUM(B180:B185)</f>
        <v>17</v>
      </c>
      <c r="O56" s="53" t="s">
        <v>723</v>
      </c>
      <c r="P56" s="55">
        <v>30</v>
      </c>
      <c r="Q56" s="56"/>
      <c r="R56" s="19"/>
      <c r="S56" s="103"/>
      <c r="T56" s="20"/>
      <c r="U56" s="71"/>
      <c r="V56" s="6"/>
      <c r="W56" s="6"/>
      <c r="X56" s="6"/>
      <c r="Y56" s="6"/>
      <c r="Z56" s="6"/>
    </row>
    <row r="57" spans="2:26" ht="31.5" customHeight="1" x14ac:dyDescent="0.3">
      <c r="B57" s="30">
        <v>7.1</v>
      </c>
      <c r="C57" s="18"/>
      <c r="D57" s="1177" t="str">
        <f ca="1">' '!A483</f>
        <v>Nous pouvons utiliser moins de ressources coûteuses pour arriver au même résultat</v>
      </c>
      <c r="E57" s="1177"/>
      <c r="G57" s="21"/>
      <c r="H57" s="21"/>
      <c r="I57" s="21"/>
      <c r="J57" s="21"/>
      <c r="K57" s="21"/>
      <c r="L57" s="21"/>
      <c r="M57" s="21"/>
      <c r="N57" s="21"/>
      <c r="O57" s="21"/>
      <c r="P57" s="21"/>
      <c r="Q57" s="21"/>
      <c r="R57" s="19"/>
      <c r="S57" s="104">
        <v>9</v>
      </c>
      <c r="T57" s="20"/>
      <c r="U57" s="71"/>
      <c r="V57" s="6"/>
      <c r="W57" s="6"/>
      <c r="X57" s="6"/>
      <c r="Y57" s="6"/>
      <c r="Z57" s="6"/>
    </row>
    <row r="58" spans="2:26" ht="31.5" customHeight="1" x14ac:dyDescent="0.3">
      <c r="B58" s="30">
        <v>7.2</v>
      </c>
      <c r="C58" s="18"/>
      <c r="D58" s="1177" t="str">
        <f ca="1">' '!A484</f>
        <v>Nous avons besoins des ressources clés pour lesquels il serait préférable de se procurer auprès de partenaires</v>
      </c>
      <c r="E58" s="1177"/>
      <c r="G58" s="21"/>
      <c r="H58" s="21"/>
      <c r="I58" s="21"/>
      <c r="J58" s="21"/>
      <c r="K58" s="21"/>
      <c r="L58" s="21"/>
      <c r="M58" s="21"/>
      <c r="N58" s="21"/>
      <c r="O58" s="21"/>
      <c r="P58" s="21"/>
      <c r="Q58" s="21"/>
      <c r="R58" s="19"/>
      <c r="S58" s="104">
        <v>8</v>
      </c>
      <c r="T58" s="20"/>
      <c r="U58" s="71"/>
      <c r="V58" s="6"/>
      <c r="W58" s="6"/>
      <c r="X58" s="6"/>
      <c r="Y58" s="6"/>
      <c r="Z58" s="6"/>
    </row>
    <row r="59" spans="2:26" ht="31.5" customHeight="1" x14ac:dyDescent="0.3">
      <c r="B59" s="30">
        <v>7.3</v>
      </c>
      <c r="C59" s="18"/>
      <c r="D59" s="1177" t="str">
        <f ca="1">' '!A485</f>
        <v>Nous avons des ressources clés qui sont sous-exploitées</v>
      </c>
      <c r="E59" s="1177"/>
      <c r="G59" s="21"/>
      <c r="H59" s="21"/>
      <c r="I59" s="21"/>
      <c r="J59" s="21"/>
      <c r="K59" s="21"/>
      <c r="L59" s="21"/>
      <c r="M59" s="21"/>
      <c r="N59" s="21"/>
      <c r="O59" s="21"/>
      <c r="P59" s="21"/>
      <c r="Q59" s="21"/>
      <c r="R59" s="19"/>
      <c r="S59" s="104">
        <v>7</v>
      </c>
      <c r="T59" s="20"/>
      <c r="U59" s="71"/>
      <c r="V59" s="6"/>
      <c r="W59" s="6"/>
      <c r="X59" s="6"/>
      <c r="Y59" s="6"/>
      <c r="Z59" s="6"/>
    </row>
    <row r="60" spans="2:26" ht="31.5" customHeight="1" x14ac:dyDescent="0.3">
      <c r="B60" s="30">
        <v>7.4</v>
      </c>
      <c r="C60" s="18"/>
      <c r="D60" s="1177" t="str">
        <f ca="1">' '!A486</f>
        <v>Nous avons des brevets ou d'autres découvertes inexploités qui pourraient avoir de la valeur pour d'autres</v>
      </c>
      <c r="E60" s="1177"/>
      <c r="G60" s="21"/>
      <c r="H60" s="21"/>
      <c r="I60" s="21"/>
      <c r="J60" s="21"/>
      <c r="K60" s="21"/>
      <c r="L60" s="21"/>
      <c r="M60" s="21"/>
      <c r="N60" s="21"/>
      <c r="O60" s="21"/>
      <c r="P60" s="21"/>
      <c r="Q60" s="21"/>
      <c r="R60" s="19"/>
      <c r="S60" s="104">
        <v>6</v>
      </c>
      <c r="T60" s="20"/>
      <c r="U60" s="71"/>
      <c r="V60" s="6"/>
      <c r="W60" s="6"/>
      <c r="X60" s="6"/>
      <c r="Y60" s="6"/>
      <c r="Z60" s="6"/>
    </row>
    <row r="61" spans="2:26" ht="31.5" customHeight="1" x14ac:dyDescent="0.3">
      <c r="B61" s="30">
        <v>7.5</v>
      </c>
      <c r="C61" s="18"/>
      <c r="D61" s="1177" t="str">
        <f ca="1">' '!A487</f>
        <v>Nous risquons d'être confrontés à une rupture de l'offre de certaines ressources</v>
      </c>
      <c r="E61" s="1177"/>
      <c r="G61" s="21"/>
      <c r="H61" s="21"/>
      <c r="I61" s="21"/>
      <c r="J61" s="21"/>
      <c r="K61" s="21"/>
      <c r="L61" s="21"/>
      <c r="M61" s="21"/>
      <c r="N61" s="21"/>
      <c r="O61" s="21"/>
      <c r="P61" s="21"/>
      <c r="Q61" s="21"/>
      <c r="R61" s="19"/>
      <c r="S61" s="104">
        <v>5</v>
      </c>
      <c r="T61" s="20"/>
      <c r="U61" s="71"/>
      <c r="V61" s="6"/>
      <c r="W61" s="6"/>
      <c r="X61" s="6"/>
      <c r="Y61" s="6"/>
      <c r="Z61" s="6"/>
    </row>
    <row r="62" spans="2:26" ht="31.5" customHeight="1" x14ac:dyDescent="0.3">
      <c r="B62" s="30">
        <v>7.6</v>
      </c>
      <c r="C62" s="18"/>
      <c r="D62" s="1177" t="str">
        <f ca="1">' '!A488</f>
        <v>La qualité de nos ressources est menacée</v>
      </c>
      <c r="E62" s="1177"/>
      <c r="G62" s="21"/>
      <c r="H62" s="21"/>
      <c r="I62" s="21"/>
      <c r="J62" s="21"/>
      <c r="K62" s="21"/>
      <c r="L62" s="21"/>
      <c r="M62" s="21"/>
      <c r="N62" s="21"/>
      <c r="O62" s="21"/>
      <c r="P62" s="21"/>
      <c r="Q62" s="21"/>
      <c r="R62" s="19"/>
      <c r="S62" s="104">
        <v>4</v>
      </c>
      <c r="T62" s="20"/>
      <c r="U62" s="71"/>
      <c r="V62" s="6"/>
      <c r="W62" s="6"/>
      <c r="X62" s="6"/>
      <c r="Y62" s="6"/>
      <c r="Z62" s="6"/>
    </row>
    <row r="63" spans="2:26" ht="15.6" x14ac:dyDescent="0.3">
      <c r="B63" s="24">
        <v>8</v>
      </c>
      <c r="C63" s="28"/>
      <c r="D63" s="1182" t="s">
        <v>719</v>
      </c>
      <c r="E63" s="1182"/>
      <c r="G63" s="23"/>
      <c r="H63" s="23"/>
      <c r="I63" s="23"/>
      <c r="J63" s="23"/>
      <c r="K63" s="23"/>
      <c r="L63" s="23"/>
      <c r="M63" s="23"/>
      <c r="N63" s="55">
        <f>SUM(B187:B191)</f>
        <v>15</v>
      </c>
      <c r="O63" s="53" t="s">
        <v>723</v>
      </c>
      <c r="P63" s="55">
        <v>25</v>
      </c>
      <c r="Q63" s="56"/>
      <c r="R63" s="19"/>
      <c r="S63" s="103"/>
      <c r="T63" s="20"/>
      <c r="U63" s="71"/>
      <c r="V63" s="6"/>
      <c r="W63" s="6"/>
      <c r="X63" s="6"/>
      <c r="Y63" s="6"/>
      <c r="Z63" s="6"/>
    </row>
    <row r="64" spans="2:26" ht="31.5" customHeight="1" x14ac:dyDescent="0.3">
      <c r="B64" s="27">
        <v>8.1</v>
      </c>
      <c r="C64" s="26"/>
      <c r="D64" s="1184" t="str">
        <f ca="1">' '!A489</f>
        <v>Nous pouvons standardiser certaines activités clés</v>
      </c>
      <c r="E64" s="1184"/>
      <c r="G64" s="25"/>
      <c r="H64" s="25"/>
      <c r="I64" s="25"/>
      <c r="J64" s="25"/>
      <c r="K64" s="25"/>
      <c r="L64" s="25"/>
      <c r="M64" s="25"/>
      <c r="N64" s="25"/>
      <c r="O64" s="25"/>
      <c r="P64" s="25"/>
      <c r="Q64" s="25"/>
      <c r="R64" s="19"/>
      <c r="S64" s="105">
        <v>8</v>
      </c>
      <c r="T64" s="20"/>
      <c r="U64" s="71"/>
      <c r="V64" s="6"/>
      <c r="W64" s="6"/>
      <c r="X64" s="6"/>
      <c r="Y64" s="6"/>
      <c r="Z64" s="6"/>
    </row>
    <row r="65" spans="2:26" ht="31.5" customHeight="1" x14ac:dyDescent="0.3">
      <c r="B65" s="27">
        <v>8.1999999999999993</v>
      </c>
      <c r="C65" s="26"/>
      <c r="D65" s="1184" t="str">
        <f ca="1">' '!A490</f>
        <v>Nous pourrions améliorer notre performance de manière générale</v>
      </c>
      <c r="E65" s="1184"/>
      <c r="G65" s="25"/>
      <c r="H65" s="25"/>
      <c r="I65" s="25"/>
      <c r="J65" s="25"/>
      <c r="K65" s="25"/>
      <c r="L65" s="25"/>
      <c r="M65" s="25"/>
      <c r="N65" s="25"/>
      <c r="O65" s="25"/>
      <c r="P65" s="25"/>
      <c r="Q65" s="25"/>
      <c r="R65" s="19"/>
      <c r="S65" s="105">
        <v>5</v>
      </c>
      <c r="T65" s="20"/>
      <c r="U65" s="71"/>
      <c r="V65" s="6"/>
      <c r="W65" s="6"/>
      <c r="X65" s="6"/>
      <c r="Y65" s="6"/>
      <c r="Z65" s="6"/>
    </row>
    <row r="66" spans="2:26" ht="31.5" customHeight="1" x14ac:dyDescent="0.3">
      <c r="B66" s="27">
        <v>8.3000000000000007</v>
      </c>
      <c r="C66" s="26"/>
      <c r="D66" s="1184" t="str">
        <f ca="1">' '!A491</f>
        <v>Un support informatique pourrait améliorer notre performance</v>
      </c>
      <c r="E66" s="1184"/>
      <c r="G66" s="25"/>
      <c r="H66" s="25"/>
      <c r="I66" s="25"/>
      <c r="J66" s="25"/>
      <c r="K66" s="25"/>
      <c r="L66" s="25"/>
      <c r="M66" s="25"/>
      <c r="N66" s="25"/>
      <c r="O66" s="25"/>
      <c r="P66" s="25"/>
      <c r="Q66" s="25"/>
      <c r="R66" s="19"/>
      <c r="S66" s="105">
        <v>2</v>
      </c>
      <c r="T66" s="20"/>
      <c r="U66" s="71"/>
      <c r="V66" s="6"/>
      <c r="W66" s="6"/>
      <c r="X66" s="6"/>
      <c r="Y66" s="6"/>
      <c r="Z66" s="6"/>
    </row>
    <row r="67" spans="2:26" ht="31.5" customHeight="1" x14ac:dyDescent="0.3">
      <c r="B67" s="27">
        <v>8.4</v>
      </c>
      <c r="C67" s="26"/>
      <c r="D67" s="1184" t="str">
        <f ca="1">' '!A492</f>
        <v>Des activités clés pourraient être bouleversées</v>
      </c>
      <c r="E67" s="1184"/>
      <c r="G67" s="25"/>
      <c r="H67" s="25"/>
      <c r="I67" s="25"/>
      <c r="J67" s="25"/>
      <c r="K67" s="25"/>
      <c r="L67" s="25"/>
      <c r="M67" s="25"/>
      <c r="N67" s="25"/>
      <c r="O67" s="25"/>
      <c r="P67" s="25"/>
      <c r="Q67" s="25"/>
      <c r="R67" s="19"/>
      <c r="S67" s="105">
        <v>6</v>
      </c>
      <c r="T67" s="20"/>
      <c r="U67" s="71"/>
      <c r="V67" s="6"/>
      <c r="W67" s="6"/>
      <c r="X67" s="6"/>
      <c r="Y67" s="6"/>
      <c r="Z67" s="6"/>
    </row>
    <row r="68" spans="2:26" ht="31.5" customHeight="1" x14ac:dyDescent="0.3">
      <c r="B68" s="27">
        <v>8.5</v>
      </c>
      <c r="C68" s="26"/>
      <c r="D68" s="1184" t="str">
        <f ca="1">' '!A493</f>
        <v>La qualité de nos activités est menacée</v>
      </c>
      <c r="E68" s="1184"/>
      <c r="G68" s="25"/>
      <c r="H68" s="25"/>
      <c r="I68" s="25"/>
      <c r="J68" s="25"/>
      <c r="K68" s="25"/>
      <c r="L68" s="25"/>
      <c r="M68" s="25"/>
      <c r="N68" s="25"/>
      <c r="O68" s="25"/>
      <c r="P68" s="25"/>
      <c r="Q68" s="25"/>
      <c r="R68" s="19"/>
      <c r="S68" s="105">
        <v>7</v>
      </c>
      <c r="T68" s="20"/>
      <c r="U68" s="71"/>
      <c r="V68" s="6"/>
      <c r="W68" s="6"/>
      <c r="X68" s="6"/>
      <c r="Y68" s="6"/>
      <c r="Z68" s="6"/>
    </row>
    <row r="69" spans="2:26" ht="15.6" x14ac:dyDescent="0.3">
      <c r="B69" s="24">
        <v>9</v>
      </c>
      <c r="C69" s="28"/>
      <c r="D69" s="1182" t="s">
        <v>722</v>
      </c>
      <c r="E69" s="1182"/>
      <c r="G69" s="23"/>
      <c r="H69" s="23"/>
      <c r="I69" s="23"/>
      <c r="J69" s="23"/>
      <c r="K69" s="23"/>
      <c r="L69" s="23"/>
      <c r="M69" s="23"/>
      <c r="N69" s="55">
        <f>SUM(B193:B200)</f>
        <v>33</v>
      </c>
      <c r="O69" s="53" t="s">
        <v>723</v>
      </c>
      <c r="P69" s="55">
        <v>40</v>
      </c>
      <c r="Q69" s="56"/>
      <c r="R69" s="19"/>
      <c r="S69" s="103"/>
      <c r="T69" s="20"/>
      <c r="U69" s="71"/>
      <c r="V69" s="6"/>
      <c r="W69" s="6"/>
      <c r="X69" s="6"/>
      <c r="Y69" s="6"/>
      <c r="Z69" s="6"/>
    </row>
    <row r="70" spans="2:26" ht="31.5" customHeight="1" x14ac:dyDescent="0.3">
      <c r="B70" s="30">
        <v>9.1</v>
      </c>
      <c r="C70" s="18"/>
      <c r="D70" s="1177" t="str">
        <f ca="1">' '!A495</f>
        <v>Des opportunités d'externationalisation existent</v>
      </c>
      <c r="E70" s="1177"/>
      <c r="G70" s="21"/>
      <c r="H70" s="21"/>
      <c r="I70" s="21"/>
      <c r="J70" s="21"/>
      <c r="K70" s="21"/>
      <c r="L70" s="21"/>
      <c r="M70" s="21"/>
      <c r="N70" s="21"/>
      <c r="O70" s="21"/>
      <c r="P70" s="21"/>
      <c r="Q70" s="21"/>
      <c r="R70" s="19"/>
      <c r="S70" s="104">
        <v>10</v>
      </c>
      <c r="T70" s="20"/>
      <c r="U70" s="71"/>
      <c r="V70" s="6"/>
      <c r="W70" s="6"/>
      <c r="X70" s="6"/>
      <c r="Y70" s="6"/>
      <c r="Z70" s="6"/>
    </row>
    <row r="71" spans="2:26" ht="31.5" customHeight="1" x14ac:dyDescent="0.3">
      <c r="B71" s="30">
        <v>9.1999999999999993</v>
      </c>
      <c r="C71" s="18"/>
      <c r="D71" s="1177" t="str">
        <f ca="1">' '!A496</f>
        <v>Une collaboration plus étroite avec nos partenaires nous aiderait à nous concentrer sur notre cœur d'activité</v>
      </c>
      <c r="E71" s="1177"/>
      <c r="G71" s="21"/>
      <c r="H71" s="21"/>
      <c r="I71" s="21"/>
      <c r="J71" s="21"/>
      <c r="K71" s="21"/>
      <c r="L71" s="21"/>
      <c r="M71" s="21"/>
      <c r="N71" s="21"/>
      <c r="O71" s="21"/>
      <c r="P71" s="21"/>
      <c r="Q71" s="21"/>
      <c r="R71" s="19"/>
      <c r="S71" s="104">
        <v>7</v>
      </c>
      <c r="T71" s="20"/>
      <c r="U71" s="71"/>
      <c r="V71" s="6"/>
      <c r="W71" s="6"/>
      <c r="X71" s="6"/>
      <c r="Y71" s="6"/>
      <c r="Z71" s="6"/>
    </row>
    <row r="72" spans="2:26" ht="31.5" customHeight="1" x14ac:dyDescent="0.3">
      <c r="B72" s="30">
        <v>9.3000000000000007</v>
      </c>
      <c r="C72" s="18"/>
      <c r="D72" s="1177" t="str">
        <f ca="1">' '!A497</f>
        <v>Il existe des opportunités de ventes-croisées/associées avec nos partenaires</v>
      </c>
      <c r="E72" s="1177"/>
      <c r="G72" s="21"/>
      <c r="H72" s="21"/>
      <c r="I72" s="21"/>
      <c r="J72" s="21"/>
      <c r="K72" s="21"/>
      <c r="L72" s="21"/>
      <c r="M72" s="21"/>
      <c r="N72" s="21"/>
      <c r="O72" s="21"/>
      <c r="P72" s="21"/>
      <c r="Q72" s="21"/>
      <c r="R72" s="19"/>
      <c r="S72" s="104">
        <v>5</v>
      </c>
      <c r="T72" s="20"/>
      <c r="U72" s="71"/>
      <c r="V72" s="6"/>
      <c r="W72" s="6"/>
      <c r="X72" s="6"/>
      <c r="Y72" s="6"/>
      <c r="Z72" s="6"/>
    </row>
    <row r="73" spans="2:26" ht="31.5" customHeight="1" x14ac:dyDescent="0.3">
      <c r="B73" s="30">
        <v>9.4</v>
      </c>
      <c r="C73" s="18"/>
      <c r="D73" s="1177" t="str">
        <f ca="1">' '!A498</f>
        <v>Les canaux de distribution de partenaires pourraient nous aider à toucher davantage de clients</v>
      </c>
      <c r="E73" s="1177"/>
      <c r="G73" s="21"/>
      <c r="H73" s="21"/>
      <c r="I73" s="21"/>
      <c r="J73" s="21"/>
      <c r="K73" s="21"/>
      <c r="L73" s="21"/>
      <c r="M73" s="21"/>
      <c r="N73" s="21"/>
      <c r="O73" s="21"/>
      <c r="P73" s="21"/>
      <c r="Q73" s="21"/>
      <c r="R73" s="19"/>
      <c r="S73" s="104">
        <v>6</v>
      </c>
      <c r="T73" s="20"/>
      <c r="U73" s="71"/>
      <c r="V73" s="6"/>
      <c r="W73" s="6"/>
      <c r="X73" s="6"/>
      <c r="Y73" s="6"/>
      <c r="Z73" s="6"/>
    </row>
    <row r="74" spans="2:26" ht="31.5" customHeight="1" x14ac:dyDescent="0.3">
      <c r="B74" s="30">
        <v>9.5</v>
      </c>
      <c r="C74" s="18"/>
      <c r="D74" s="1177" t="str">
        <f ca="1">' '!A499</f>
        <v>Nos partenaires pourraient compléter notre proposition de valeur</v>
      </c>
      <c r="E74" s="1177"/>
      <c r="G74" s="21"/>
      <c r="H74" s="21"/>
      <c r="I74" s="21"/>
      <c r="J74" s="21"/>
      <c r="K74" s="21"/>
      <c r="L74" s="21"/>
      <c r="M74" s="21"/>
      <c r="N74" s="21"/>
      <c r="O74" s="21"/>
      <c r="P74" s="21"/>
      <c r="Q74" s="21"/>
      <c r="R74" s="19"/>
      <c r="S74" s="104">
        <v>9</v>
      </c>
      <c r="T74" s="20"/>
      <c r="U74" s="71"/>
      <c r="V74" s="6"/>
      <c r="W74" s="6"/>
      <c r="X74" s="6"/>
      <c r="Y74" s="6"/>
      <c r="Z74" s="6"/>
    </row>
    <row r="75" spans="2:26" ht="31.5" customHeight="1" x14ac:dyDescent="0.3">
      <c r="B75" s="30">
        <v>9.6</v>
      </c>
      <c r="C75" s="18"/>
      <c r="D75" s="1177" t="str">
        <f ca="1">' '!A500</f>
        <v>Nous risquons de perdre des partenaires</v>
      </c>
      <c r="E75" s="1177"/>
      <c r="G75" s="21"/>
      <c r="H75" s="21"/>
      <c r="I75" s="21"/>
      <c r="J75" s="21"/>
      <c r="K75" s="21"/>
      <c r="L75" s="21"/>
      <c r="M75" s="21"/>
      <c r="N75" s="21"/>
      <c r="O75" s="21"/>
      <c r="P75" s="21"/>
      <c r="Q75" s="21"/>
      <c r="R75" s="19"/>
      <c r="S75" s="104">
        <v>6</v>
      </c>
      <c r="T75" s="20"/>
      <c r="U75" s="71"/>
      <c r="V75" s="6"/>
      <c r="W75" s="6"/>
      <c r="X75" s="6"/>
      <c r="Y75" s="6"/>
      <c r="Z75" s="6"/>
    </row>
    <row r="76" spans="2:26" ht="31.5" customHeight="1" x14ac:dyDescent="0.3">
      <c r="B76" s="30">
        <v>9.6999999999999993</v>
      </c>
      <c r="C76" s="18"/>
      <c r="D76" s="1177" t="str">
        <f ca="1">' '!A501</f>
        <v>Nos partenaires pourraient collaborer avec des concurrents</v>
      </c>
      <c r="E76" s="1177"/>
      <c r="G76" s="21"/>
      <c r="H76" s="21"/>
      <c r="I76" s="21"/>
      <c r="J76" s="21"/>
      <c r="K76" s="21"/>
      <c r="L76" s="21"/>
      <c r="M76" s="21"/>
      <c r="N76" s="21"/>
      <c r="O76" s="21"/>
      <c r="P76" s="21"/>
      <c r="Q76" s="21"/>
      <c r="R76" s="19"/>
      <c r="S76" s="104">
        <v>10</v>
      </c>
      <c r="T76" s="20"/>
      <c r="U76" s="71"/>
      <c r="V76" s="6"/>
      <c r="W76" s="6"/>
      <c r="X76" s="6"/>
      <c r="Y76" s="6"/>
      <c r="Z76" s="6"/>
    </row>
    <row r="77" spans="2:26" ht="31.5" customHeight="1" x14ac:dyDescent="0.3">
      <c r="B77" s="30">
        <v>9.8000000000000007</v>
      </c>
      <c r="C77" s="18"/>
      <c r="D77" s="1177" t="str">
        <f ca="1">' '!A502</f>
        <v>Nous sommes trop dépendants de certains partenaires</v>
      </c>
      <c r="E77" s="1177"/>
      <c r="G77" s="21"/>
      <c r="H77" s="21"/>
      <c r="I77" s="21"/>
      <c r="J77" s="21"/>
      <c r="K77" s="21"/>
      <c r="L77" s="21"/>
      <c r="M77" s="21"/>
      <c r="N77" s="21"/>
      <c r="O77" s="21"/>
      <c r="P77" s="21"/>
      <c r="Q77" s="21"/>
      <c r="R77" s="19"/>
      <c r="S77" s="104">
        <v>10</v>
      </c>
      <c r="T77" s="20"/>
      <c r="U77" s="71"/>
      <c r="V77" s="6"/>
      <c r="W77" s="6"/>
      <c r="X77" s="6"/>
      <c r="Y77" s="6"/>
      <c r="Z77" s="6"/>
    </row>
    <row r="78" spans="2:26" ht="5.25" customHeight="1" x14ac:dyDescent="0.3">
      <c r="B78" s="15"/>
      <c r="D78" s="1186"/>
      <c r="E78" s="1186"/>
      <c r="F78" s="1186"/>
      <c r="G78" s="1186"/>
      <c r="H78" s="1186"/>
      <c r="I78" s="1186"/>
      <c r="J78" s="1186"/>
      <c r="K78" s="1186"/>
      <c r="L78" s="1186"/>
      <c r="M78" s="1186"/>
      <c r="N78" s="1186"/>
      <c r="O78" s="1186"/>
      <c r="P78" s="1186"/>
      <c r="Q78" s="1186"/>
      <c r="R78" s="1186"/>
      <c r="S78" s="1186"/>
      <c r="T78" s="1186"/>
      <c r="U78" s="1186"/>
      <c r="V78" s="68"/>
      <c r="Z78" s="79"/>
    </row>
    <row r="79" spans="2:26" ht="13.5" customHeight="1" x14ac:dyDescent="0.3">
      <c r="B79" s="110" t="s">
        <v>1310</v>
      </c>
      <c r="C79"/>
      <c r="D79" s="8"/>
      <c r="E79" s="17"/>
      <c r="G79" s="9"/>
      <c r="H79" s="9"/>
      <c r="I79" s="9"/>
      <c r="J79" s="9"/>
      <c r="K79" s="9"/>
      <c r="L79" s="9"/>
      <c r="M79" s="9"/>
      <c r="N79" s="9"/>
      <c r="O79" s="9"/>
      <c r="P79" s="9"/>
      <c r="Q79" s="9"/>
      <c r="R79" s="16"/>
      <c r="V79" s="66"/>
      <c r="W79" s="67"/>
      <c r="X79" s="67"/>
      <c r="Z79" s="79"/>
    </row>
    <row r="80" spans="2:26" ht="8.25" customHeight="1" x14ac:dyDescent="0.3">
      <c r="B80" s="10"/>
      <c r="C80" s="10"/>
      <c r="D80" s="8"/>
      <c r="E80" s="8"/>
      <c r="G80" s="9"/>
      <c r="H80" s="9"/>
      <c r="I80" s="9"/>
      <c r="J80" s="9"/>
      <c r="K80" s="9"/>
      <c r="L80" s="9"/>
      <c r="M80" s="9"/>
      <c r="N80" s="9"/>
      <c r="O80" s="9"/>
      <c r="P80" s="9"/>
      <c r="Q80" s="9"/>
      <c r="R80" s="16"/>
      <c r="V80" s="66"/>
      <c r="W80" s="67"/>
      <c r="X80" s="67"/>
    </row>
    <row r="81" spans="2:25" ht="14.25" customHeight="1" x14ac:dyDescent="0.3">
      <c r="B81" s="10"/>
      <c r="C81" s="10"/>
      <c r="D81" s="8"/>
      <c r="E81" s="8"/>
      <c r="G81" s="9"/>
      <c r="H81" s="9"/>
      <c r="I81" s="9"/>
      <c r="J81" s="9"/>
      <c r="K81" s="9"/>
      <c r="L81" s="9"/>
      <c r="M81" s="9"/>
      <c r="N81" s="9"/>
      <c r="O81" s="9"/>
      <c r="P81" s="9"/>
      <c r="Q81" s="9"/>
      <c r="R81" s="16"/>
      <c r="V81" s="66"/>
      <c r="W81" s="67"/>
      <c r="X81" s="67"/>
    </row>
    <row r="82" spans="2:25" x14ac:dyDescent="0.3">
      <c r="B82" s="77" t="str">
        <f>D10</f>
        <v>CUSTOMER RELATIONSHIP</v>
      </c>
      <c r="C82" s="77">
        <f>5/P10*N10</f>
        <v>3.4285714285714284</v>
      </c>
      <c r="D82" s="1185"/>
      <c r="E82" s="1185"/>
      <c r="F82" s="1185"/>
      <c r="G82" s="1185"/>
      <c r="H82" s="1185"/>
      <c r="I82" s="1185"/>
      <c r="J82" s="1185"/>
      <c r="K82" s="1185"/>
      <c r="L82" s="1185"/>
      <c r="M82" s="1185"/>
      <c r="N82" s="1185"/>
      <c r="O82" s="1185"/>
      <c r="P82" s="1185"/>
      <c r="Q82" s="1185"/>
      <c r="R82" s="1185"/>
      <c r="S82" s="1185"/>
      <c r="T82" s="1185"/>
      <c r="U82" s="1185"/>
      <c r="V82" s="68"/>
    </row>
    <row r="83" spans="2:25" x14ac:dyDescent="0.3">
      <c r="B83" s="77" t="str">
        <f>D18</f>
        <v>REVENUE STREAMS</v>
      </c>
      <c r="C83" s="77">
        <f>5/P18*N18</f>
        <v>2.75</v>
      </c>
      <c r="D83" s="1185"/>
      <c r="E83" s="1185"/>
      <c r="F83" s="1185"/>
      <c r="G83" s="1185"/>
      <c r="H83" s="1185"/>
      <c r="I83" s="1185"/>
      <c r="J83" s="1185"/>
      <c r="K83" s="1185"/>
      <c r="L83" s="1185"/>
      <c r="M83" s="1185"/>
      <c r="N83" s="1185"/>
      <c r="O83" s="1185"/>
      <c r="P83" s="1185"/>
      <c r="Q83" s="1185"/>
      <c r="R83" s="1185"/>
      <c r="S83" s="1185"/>
      <c r="T83" s="1185"/>
      <c r="U83" s="1185"/>
      <c r="V83" s="68"/>
    </row>
    <row r="84" spans="2:25" x14ac:dyDescent="0.3">
      <c r="B84" s="77" t="str">
        <f>D27</f>
        <v>COST STRUCTURE</v>
      </c>
      <c r="C84" s="77">
        <f>5/P27*N27</f>
        <v>3</v>
      </c>
      <c r="D84" s="1185"/>
      <c r="E84" s="1185"/>
      <c r="F84" s="1185"/>
      <c r="G84" s="1185"/>
      <c r="H84" s="1185"/>
      <c r="I84" s="1185"/>
      <c r="J84" s="1185"/>
      <c r="K84" s="1185"/>
      <c r="L84" s="1185"/>
      <c r="M84" s="1185"/>
      <c r="N84" s="1185"/>
      <c r="O84" s="1185"/>
      <c r="P84" s="1185"/>
      <c r="Q84" s="1185"/>
      <c r="R84" s="1185"/>
      <c r="S84" s="1185"/>
      <c r="T84" s="1185"/>
      <c r="U84" s="1185"/>
      <c r="V84" s="68"/>
    </row>
    <row r="85" spans="2:25" x14ac:dyDescent="0.3">
      <c r="B85" s="77" t="str">
        <f>D31</f>
        <v>CUSTOMER SEGMENTS</v>
      </c>
      <c r="C85" s="77">
        <f>5/P31*N31</f>
        <v>3</v>
      </c>
      <c r="D85" s="1185"/>
      <c r="E85" s="1185"/>
      <c r="F85" s="1185"/>
      <c r="G85" s="1185"/>
      <c r="H85" s="1185"/>
      <c r="I85" s="1185"/>
      <c r="J85" s="1185"/>
      <c r="K85" s="1185"/>
      <c r="L85" s="1185"/>
      <c r="M85" s="1185"/>
      <c r="N85" s="1185"/>
      <c r="O85" s="1185"/>
      <c r="P85" s="1185"/>
      <c r="Q85" s="1185"/>
      <c r="R85" s="1185"/>
      <c r="S85" s="1185"/>
      <c r="T85" s="1185"/>
      <c r="U85" s="1185"/>
      <c r="V85" s="68"/>
    </row>
    <row r="86" spans="2:25" x14ac:dyDescent="0.3">
      <c r="B86" s="77" t="str">
        <f>D40</f>
        <v>CHANNELS</v>
      </c>
      <c r="C86" s="77">
        <f>5/P40*N40</f>
        <v>2.8571428571428568</v>
      </c>
      <c r="D86" s="1185"/>
      <c r="E86" s="1185"/>
      <c r="F86" s="1185"/>
      <c r="G86" s="1185"/>
      <c r="H86" s="1185"/>
      <c r="I86" s="1185"/>
      <c r="J86" s="1185"/>
      <c r="K86" s="1185"/>
      <c r="L86" s="1185"/>
      <c r="M86" s="1185"/>
      <c r="N86" s="1185"/>
      <c r="O86" s="1185"/>
      <c r="P86" s="1185"/>
      <c r="Q86" s="1185"/>
      <c r="R86" s="1185"/>
      <c r="S86" s="1185"/>
      <c r="T86" s="1185"/>
      <c r="U86" s="1185"/>
      <c r="V86" s="68"/>
    </row>
    <row r="87" spans="2:25" x14ac:dyDescent="0.3">
      <c r="B87" s="77" t="str">
        <f>D48</f>
        <v>CUSTOMER RELATIONSHIP</v>
      </c>
      <c r="C87" s="77">
        <f>5/40*23</f>
        <v>2.875</v>
      </c>
      <c r="D87" s="1185"/>
      <c r="E87" s="1185"/>
      <c r="F87" s="1185"/>
      <c r="G87" s="1185"/>
      <c r="H87" s="1185"/>
      <c r="I87" s="1185"/>
      <c r="J87" s="1185"/>
      <c r="K87" s="1185"/>
      <c r="L87" s="1185"/>
      <c r="M87" s="1185"/>
      <c r="N87" s="1185"/>
      <c r="O87" s="1185"/>
      <c r="P87" s="1185"/>
      <c r="Q87" s="1185"/>
      <c r="R87" s="1185"/>
      <c r="S87" s="1185"/>
      <c r="T87" s="1185"/>
      <c r="U87" s="1185"/>
      <c r="V87" s="68"/>
    </row>
    <row r="88" spans="2:25" x14ac:dyDescent="0.3">
      <c r="B88" s="77" t="str">
        <f>D56</f>
        <v>KEY RESSOURCES</v>
      </c>
      <c r="C88" s="77">
        <f>5/P56*N56</f>
        <v>2.833333333333333</v>
      </c>
      <c r="D88" s="1185"/>
      <c r="E88" s="1185"/>
      <c r="F88" s="1185"/>
      <c r="G88" s="1185"/>
      <c r="H88" s="1185"/>
      <c r="I88" s="1185"/>
      <c r="J88" s="1185"/>
      <c r="K88" s="1185"/>
      <c r="L88" s="1185"/>
      <c r="M88" s="1185"/>
      <c r="N88" s="1185"/>
      <c r="O88" s="1185"/>
      <c r="P88" s="1185"/>
      <c r="Q88" s="1185"/>
      <c r="R88" s="1185"/>
      <c r="S88" s="1185"/>
      <c r="T88" s="1185"/>
      <c r="U88" s="1185"/>
      <c r="V88" s="68"/>
    </row>
    <row r="89" spans="2:25" x14ac:dyDescent="0.3">
      <c r="B89" s="77" t="str">
        <f>D63</f>
        <v>KEY ACTIVITIES</v>
      </c>
      <c r="C89" s="77">
        <f>5/P63*N63</f>
        <v>3</v>
      </c>
      <c r="D89" s="1185"/>
      <c r="E89" s="1185"/>
      <c r="F89" s="1185"/>
      <c r="G89" s="1185"/>
      <c r="H89" s="1185"/>
      <c r="I89" s="1185"/>
      <c r="J89" s="1185"/>
      <c r="K89" s="1185"/>
      <c r="L89" s="1185"/>
      <c r="M89" s="1185"/>
      <c r="N89" s="1185"/>
      <c r="O89" s="1185"/>
      <c r="P89" s="1185"/>
      <c r="Q89" s="1185"/>
      <c r="R89" s="1185"/>
      <c r="S89" s="1185"/>
      <c r="T89" s="1185"/>
      <c r="U89" s="1185"/>
      <c r="V89" s="6"/>
      <c r="W89" s="6"/>
      <c r="X89" s="6"/>
      <c r="Y89" s="6"/>
    </row>
    <row r="90" spans="2:25" x14ac:dyDescent="0.3">
      <c r="B90" s="77" t="str">
        <f>D69</f>
        <v>KEY PARTNERSHIP</v>
      </c>
      <c r="C90" s="77">
        <f>5/P69*N69</f>
        <v>4.125</v>
      </c>
      <c r="D90" s="1185"/>
      <c r="E90" s="1185"/>
      <c r="F90" s="1185"/>
      <c r="G90" s="1185"/>
      <c r="H90" s="1185"/>
      <c r="I90" s="1185"/>
      <c r="J90" s="1185"/>
      <c r="K90" s="1185"/>
      <c r="L90" s="1185"/>
      <c r="M90" s="1185"/>
      <c r="N90" s="1185"/>
      <c r="O90" s="1185"/>
      <c r="P90" s="1185"/>
      <c r="Q90" s="1185"/>
      <c r="R90" s="1185"/>
      <c r="S90" s="1185"/>
      <c r="T90" s="1185"/>
      <c r="U90" s="1185"/>
      <c r="V90" s="6"/>
      <c r="W90" s="6"/>
      <c r="X90" s="6"/>
      <c r="Y90" s="6"/>
    </row>
    <row r="91" spans="2:25" x14ac:dyDescent="0.3">
      <c r="B91" s="78"/>
      <c r="C91" s="12"/>
      <c r="D91" s="1186"/>
      <c r="E91" s="1186"/>
      <c r="F91" s="1186"/>
      <c r="G91" s="1186"/>
      <c r="H91" s="1186"/>
      <c r="I91" s="1186"/>
      <c r="J91" s="1186"/>
      <c r="K91" s="1186"/>
      <c r="L91" s="1186"/>
      <c r="M91" s="1186"/>
      <c r="N91" s="1186"/>
      <c r="O91" s="1186"/>
      <c r="P91" s="1186"/>
      <c r="Q91" s="1186"/>
      <c r="R91" s="1186"/>
      <c r="S91" s="1186"/>
      <c r="T91" s="1186"/>
      <c r="U91" s="1186"/>
      <c r="V91" s="6"/>
      <c r="W91" s="6"/>
      <c r="X91" s="6"/>
      <c r="Y91" s="6"/>
    </row>
    <row r="92" spans="2:25" x14ac:dyDescent="0.3">
      <c r="B92" s="78"/>
      <c r="C92" s="12"/>
      <c r="D92" s="1186"/>
      <c r="E92" s="1186"/>
      <c r="F92" s="1186"/>
      <c r="G92" s="1186"/>
      <c r="H92" s="1186"/>
      <c r="I92" s="1186"/>
      <c r="J92" s="1186"/>
      <c r="K92" s="1186"/>
      <c r="L92" s="1186"/>
      <c r="M92" s="1186"/>
      <c r="N92" s="1186"/>
      <c r="O92" s="1186"/>
      <c r="P92" s="1186"/>
      <c r="Q92" s="1186"/>
      <c r="R92" s="1186"/>
      <c r="S92" s="1186"/>
      <c r="T92" s="1186"/>
      <c r="U92" s="1186"/>
      <c r="V92" s="6"/>
      <c r="W92" s="6"/>
      <c r="X92" s="6"/>
      <c r="Y92" s="6"/>
    </row>
    <row r="93" spans="2:25" x14ac:dyDescent="0.3">
      <c r="B93" s="78"/>
      <c r="C93" s="12"/>
      <c r="D93" s="1186"/>
      <c r="E93" s="1186"/>
      <c r="F93" s="1186"/>
      <c r="G93" s="1186"/>
      <c r="H93" s="1186"/>
      <c r="I93" s="1186"/>
      <c r="J93" s="1186"/>
      <c r="K93" s="1186"/>
      <c r="L93" s="1186"/>
      <c r="M93" s="1186"/>
      <c r="N93" s="1186"/>
      <c r="O93" s="1186"/>
      <c r="P93" s="1186"/>
      <c r="Q93" s="1186"/>
      <c r="R93" s="1186"/>
      <c r="S93" s="1186"/>
      <c r="T93" s="1186"/>
      <c r="U93" s="1186"/>
      <c r="V93" s="6"/>
      <c r="W93" s="6"/>
      <c r="X93" s="6"/>
      <c r="Y93" s="6"/>
    </row>
    <row r="94" spans="2:25" x14ac:dyDescent="0.3">
      <c r="B94" s="78"/>
      <c r="C94" s="12"/>
      <c r="D94" s="1186"/>
      <c r="E94" s="1186"/>
      <c r="F94" s="1186"/>
      <c r="G94" s="1186"/>
      <c r="H94" s="1186"/>
      <c r="I94" s="1186"/>
      <c r="J94" s="1186"/>
      <c r="K94" s="1186"/>
      <c r="L94" s="1186"/>
      <c r="M94" s="1186"/>
      <c r="N94" s="1186"/>
      <c r="O94" s="1186"/>
      <c r="P94" s="1186"/>
      <c r="Q94" s="1186"/>
      <c r="R94" s="1186"/>
      <c r="S94" s="1186"/>
      <c r="T94" s="1186"/>
      <c r="U94" s="1186"/>
      <c r="V94" s="6"/>
      <c r="W94" s="6"/>
      <c r="X94" s="6"/>
      <c r="Y94" s="6"/>
    </row>
    <row r="95" spans="2:25" x14ac:dyDescent="0.3">
      <c r="B95" s="77"/>
      <c r="C95" s="12"/>
    </row>
    <row r="96" spans="2:25" x14ac:dyDescent="0.3">
      <c r="B96" s="77"/>
      <c r="C96" s="12"/>
    </row>
    <row r="116" spans="1:27" ht="0.9" customHeight="1" x14ac:dyDescent="0.3">
      <c r="A116" s="72"/>
    </row>
    <row r="117" spans="1:27" x14ac:dyDescent="0.3">
      <c r="B117" s="111"/>
      <c r="C117"/>
      <c r="Z117" s="74"/>
      <c r="AA117" s="75"/>
    </row>
    <row r="118" spans="1:27" x14ac:dyDescent="0.3">
      <c r="Z118" s="74"/>
      <c r="AA118" s="75"/>
    </row>
    <row r="119" spans="1:27" x14ac:dyDescent="0.3">
      <c r="Z119" s="74"/>
      <c r="AA119" s="75"/>
    </row>
    <row r="120" spans="1:27" x14ac:dyDescent="0.3">
      <c r="Z120" s="74"/>
      <c r="AA120" s="75"/>
    </row>
    <row r="121" spans="1:27" x14ac:dyDescent="0.3">
      <c r="Z121" s="74"/>
      <c r="AA121" s="75"/>
    </row>
    <row r="122" spans="1:27" x14ac:dyDescent="0.3">
      <c r="Z122" s="74"/>
      <c r="AA122" s="75"/>
    </row>
    <row r="123" spans="1:27" x14ac:dyDescent="0.3">
      <c r="Z123" s="74"/>
      <c r="AA123" s="75"/>
    </row>
    <row r="124" spans="1:27" x14ac:dyDescent="0.3">
      <c r="Z124" s="74"/>
      <c r="AA124" s="75"/>
    </row>
    <row r="125" spans="1:27" x14ac:dyDescent="0.3">
      <c r="A125" s="68"/>
      <c r="B125" s="69"/>
      <c r="C125" s="69"/>
      <c r="D125" s="12"/>
      <c r="Z125" s="74"/>
      <c r="AA125" s="75"/>
    </row>
    <row r="126" spans="1:27" x14ac:dyDescent="0.3">
      <c r="Z126" s="74"/>
      <c r="AA126" s="75"/>
    </row>
    <row r="127" spans="1:27" x14ac:dyDescent="0.3">
      <c r="Z127" s="74"/>
      <c r="AA127" s="75"/>
    </row>
    <row r="128" spans="1:27" x14ac:dyDescent="0.3">
      <c r="Z128" s="74"/>
      <c r="AA128" s="75"/>
    </row>
    <row r="129" spans="1:27" x14ac:dyDescent="0.3">
      <c r="Z129" s="74"/>
      <c r="AA129" s="75"/>
    </row>
    <row r="130" spans="1:27" x14ac:dyDescent="0.3">
      <c r="A130" s="86">
        <f>A133/590</f>
        <v>0.61016949152542377</v>
      </c>
      <c r="B130" s="87">
        <f>(B133/205)</f>
        <v>0.60487804878048779</v>
      </c>
      <c r="C130" s="87" t="s">
        <v>726</v>
      </c>
      <c r="D130" s="87">
        <f>(D133/2950)</f>
        <v>0.38983050847457629</v>
      </c>
      <c r="E130" s="88"/>
      <c r="F130" s="89"/>
      <c r="G130" s="88"/>
      <c r="H130" s="88"/>
      <c r="I130" s="90"/>
      <c r="Z130" s="74"/>
      <c r="AA130" s="75"/>
    </row>
    <row r="131" spans="1:27" x14ac:dyDescent="0.3">
      <c r="A131" s="91"/>
      <c r="B131" s="73"/>
      <c r="C131" s="73"/>
      <c r="D131" s="73"/>
      <c r="E131" s="92"/>
      <c r="F131" s="74"/>
      <c r="G131" s="92"/>
      <c r="H131" s="92"/>
      <c r="I131" s="93"/>
      <c r="Z131" s="74"/>
      <c r="AA131" s="75"/>
    </row>
    <row r="132" spans="1:27" x14ac:dyDescent="0.3">
      <c r="A132" s="100"/>
      <c r="B132" s="76"/>
      <c r="C132" s="74"/>
      <c r="D132" s="74"/>
      <c r="E132" s="92"/>
      <c r="F132" s="74"/>
      <c r="G132" s="92"/>
      <c r="H132" s="92"/>
      <c r="I132" s="93"/>
      <c r="Z132" s="74"/>
      <c r="AA132" s="75"/>
    </row>
    <row r="133" spans="1:27" x14ac:dyDescent="0.3">
      <c r="A133" s="91">
        <f>SUM(A134:A200)</f>
        <v>360</v>
      </c>
      <c r="B133" s="73">
        <f>SUM(B134:B180)</f>
        <v>124</v>
      </c>
      <c r="C133" s="73"/>
      <c r="D133" s="73">
        <f>SUM(D134:D200)</f>
        <v>1150</v>
      </c>
      <c r="E133" s="74"/>
      <c r="F133" s="74" t="s">
        <v>835</v>
      </c>
      <c r="G133" s="92"/>
      <c r="H133" s="92"/>
      <c r="I133" s="93"/>
      <c r="Z133" s="74"/>
      <c r="AA133" s="75"/>
    </row>
    <row r="134" spans="1:27" x14ac:dyDescent="0.3">
      <c r="A134" s="91">
        <f t="shared" ref="A134:A140" si="0">S11</f>
        <v>9</v>
      </c>
      <c r="B134" s="73">
        <v>3</v>
      </c>
      <c r="C134" s="73">
        <v>1</v>
      </c>
      <c r="D134" s="73">
        <f t="shared" ref="D134:D140" si="1">B134*S11</f>
        <v>27</v>
      </c>
      <c r="E134" s="92">
        <v>1</v>
      </c>
      <c r="F134" s="92">
        <f>COUNTIF(B134:B200,1)</f>
        <v>5</v>
      </c>
      <c r="G134" s="92"/>
      <c r="H134" s="92"/>
      <c r="I134" s="93"/>
      <c r="Z134" s="74"/>
      <c r="AA134" s="75"/>
    </row>
    <row r="135" spans="1:27" x14ac:dyDescent="0.3">
      <c r="A135" s="91">
        <f t="shared" si="0"/>
        <v>8</v>
      </c>
      <c r="B135" s="73">
        <v>3</v>
      </c>
      <c r="C135" s="73">
        <v>1</v>
      </c>
      <c r="D135" s="73">
        <f t="shared" si="1"/>
        <v>24</v>
      </c>
      <c r="E135" s="92">
        <v>2</v>
      </c>
      <c r="F135" s="92">
        <f>COUNTIF(B134:B200,2)</f>
        <v>16</v>
      </c>
      <c r="G135" s="92"/>
      <c r="H135" s="92"/>
      <c r="I135" s="93"/>
      <c r="Z135" s="74"/>
      <c r="AA135" s="75"/>
    </row>
    <row r="136" spans="1:27" x14ac:dyDescent="0.3">
      <c r="A136" s="91">
        <f t="shared" si="0"/>
        <v>7</v>
      </c>
      <c r="B136" s="73">
        <v>4</v>
      </c>
      <c r="C136" s="73">
        <v>1</v>
      </c>
      <c r="D136" s="73">
        <f t="shared" si="1"/>
        <v>28</v>
      </c>
      <c r="E136" s="92">
        <v>3</v>
      </c>
      <c r="F136" s="92">
        <f>COUNTIF(B134:B200,3)</f>
        <v>16</v>
      </c>
      <c r="G136" s="92"/>
      <c r="H136" s="92"/>
      <c r="I136" s="93"/>
      <c r="Z136" s="74"/>
      <c r="AA136" s="75"/>
    </row>
    <row r="137" spans="1:27" x14ac:dyDescent="0.3">
      <c r="A137" s="91">
        <f t="shared" si="0"/>
        <v>6</v>
      </c>
      <c r="B137" s="73">
        <v>4</v>
      </c>
      <c r="C137" s="73">
        <v>1</v>
      </c>
      <c r="D137" s="73">
        <f t="shared" si="1"/>
        <v>24</v>
      </c>
      <c r="E137" s="92">
        <v>4</v>
      </c>
      <c r="F137" s="92">
        <f>COUNTIF(B134:B200,4)</f>
        <v>11</v>
      </c>
      <c r="G137" s="92"/>
      <c r="H137" s="92"/>
      <c r="I137" s="93"/>
      <c r="Z137" s="74"/>
      <c r="AA137" s="75"/>
    </row>
    <row r="138" spans="1:27" x14ac:dyDescent="0.3">
      <c r="A138" s="91">
        <f t="shared" si="0"/>
        <v>4</v>
      </c>
      <c r="B138" s="73">
        <v>3</v>
      </c>
      <c r="C138" s="73">
        <v>1</v>
      </c>
      <c r="D138" s="73">
        <f t="shared" si="1"/>
        <v>12</v>
      </c>
      <c r="E138" s="92">
        <v>5</v>
      </c>
      <c r="F138" s="92">
        <f>COUNTIF(B134:B200,5)</f>
        <v>11</v>
      </c>
      <c r="G138" s="92"/>
      <c r="H138" s="92"/>
      <c r="I138" s="93"/>
      <c r="Z138" s="74"/>
      <c r="AA138" s="75"/>
    </row>
    <row r="139" spans="1:27" x14ac:dyDescent="0.3">
      <c r="A139" s="91">
        <f t="shared" si="0"/>
        <v>3</v>
      </c>
      <c r="B139" s="73">
        <v>2</v>
      </c>
      <c r="C139" s="73">
        <v>1</v>
      </c>
      <c r="D139" s="73">
        <f t="shared" si="1"/>
        <v>6</v>
      </c>
      <c r="E139" s="92"/>
      <c r="F139" s="74"/>
      <c r="G139" s="92"/>
      <c r="H139" s="92"/>
      <c r="I139" s="93"/>
      <c r="Z139" s="74"/>
      <c r="AA139" s="75"/>
    </row>
    <row r="140" spans="1:27" x14ac:dyDescent="0.3">
      <c r="A140" s="91">
        <f t="shared" si="0"/>
        <v>3</v>
      </c>
      <c r="B140" s="73">
        <v>5</v>
      </c>
      <c r="C140" s="73">
        <v>1</v>
      </c>
      <c r="D140" s="73">
        <f t="shared" si="1"/>
        <v>15</v>
      </c>
      <c r="E140" s="92"/>
      <c r="F140" s="74"/>
      <c r="G140" s="92"/>
      <c r="H140" s="92"/>
      <c r="I140" s="93"/>
      <c r="Z140" s="74"/>
      <c r="AA140" s="75"/>
    </row>
    <row r="141" spans="1:27" x14ac:dyDescent="0.3">
      <c r="A141" s="91"/>
      <c r="B141" s="73"/>
      <c r="C141" s="73"/>
      <c r="D141" s="73"/>
      <c r="E141" s="92"/>
      <c r="F141" s="74"/>
      <c r="G141" s="92"/>
      <c r="H141" s="92"/>
      <c r="I141" s="93"/>
      <c r="V141" s="74"/>
      <c r="W141" s="76"/>
      <c r="X141" s="76"/>
      <c r="Y141" s="74"/>
      <c r="Z141" s="74"/>
      <c r="AA141" s="75"/>
    </row>
    <row r="142" spans="1:27" x14ac:dyDescent="0.3">
      <c r="A142" s="91">
        <f t="shared" ref="A142:A149" si="2">S19</f>
        <v>10</v>
      </c>
      <c r="B142" s="73">
        <v>1</v>
      </c>
      <c r="C142" s="73">
        <v>1</v>
      </c>
      <c r="D142" s="73">
        <f t="shared" ref="D142:D149" si="3">B142*S19</f>
        <v>10</v>
      </c>
      <c r="E142" s="92"/>
      <c r="F142" s="74"/>
      <c r="G142" s="92"/>
      <c r="H142" s="92"/>
      <c r="I142" s="93"/>
    </row>
    <row r="143" spans="1:27" x14ac:dyDescent="0.3">
      <c r="A143" s="91">
        <f t="shared" si="2"/>
        <v>9</v>
      </c>
      <c r="B143" s="73">
        <v>2</v>
      </c>
      <c r="C143" s="73">
        <v>1</v>
      </c>
      <c r="D143" s="73">
        <f t="shared" si="3"/>
        <v>18</v>
      </c>
      <c r="E143" s="92"/>
      <c r="F143" s="74"/>
      <c r="G143" s="92"/>
      <c r="H143" s="92"/>
      <c r="I143" s="93"/>
    </row>
    <row r="144" spans="1:27" x14ac:dyDescent="0.3">
      <c r="A144" s="91">
        <f t="shared" si="2"/>
        <v>8</v>
      </c>
      <c r="B144" s="73">
        <v>3</v>
      </c>
      <c r="C144" s="73">
        <v>1</v>
      </c>
      <c r="D144" s="73">
        <f t="shared" si="3"/>
        <v>24</v>
      </c>
      <c r="E144" s="92"/>
      <c r="F144" s="74"/>
      <c r="G144" s="92"/>
      <c r="H144" s="92"/>
      <c r="I144" s="93"/>
    </row>
    <row r="145" spans="1:9" x14ac:dyDescent="0.3">
      <c r="A145" s="91">
        <f t="shared" si="2"/>
        <v>7</v>
      </c>
      <c r="B145" s="73">
        <v>2</v>
      </c>
      <c r="C145" s="73">
        <v>1</v>
      </c>
      <c r="D145" s="73">
        <f t="shared" si="3"/>
        <v>14</v>
      </c>
      <c r="E145" s="92"/>
      <c r="F145" s="74"/>
      <c r="G145" s="92"/>
      <c r="H145" s="92"/>
      <c r="I145" s="93"/>
    </row>
    <row r="146" spans="1:9" x14ac:dyDescent="0.3">
      <c r="A146" s="91">
        <f t="shared" si="2"/>
        <v>6</v>
      </c>
      <c r="B146" s="73">
        <v>5</v>
      </c>
      <c r="C146" s="73">
        <v>1</v>
      </c>
      <c r="D146" s="73">
        <f t="shared" si="3"/>
        <v>30</v>
      </c>
      <c r="E146" s="92"/>
      <c r="F146" s="74"/>
      <c r="G146" s="92"/>
      <c r="H146" s="92"/>
      <c r="I146" s="93"/>
    </row>
    <row r="147" spans="1:9" x14ac:dyDescent="0.3">
      <c r="A147" s="91">
        <f t="shared" si="2"/>
        <v>5</v>
      </c>
      <c r="B147" s="73">
        <v>4</v>
      </c>
      <c r="C147" s="73">
        <v>1</v>
      </c>
      <c r="D147" s="73">
        <f t="shared" si="3"/>
        <v>20</v>
      </c>
      <c r="E147" s="92"/>
      <c r="F147" s="74"/>
      <c r="G147" s="92"/>
      <c r="H147" s="92"/>
      <c r="I147" s="93"/>
    </row>
    <row r="148" spans="1:9" x14ac:dyDescent="0.3">
      <c r="A148" s="91">
        <f t="shared" si="2"/>
        <v>4</v>
      </c>
      <c r="B148" s="73">
        <v>3</v>
      </c>
      <c r="C148" s="73">
        <v>1</v>
      </c>
      <c r="D148" s="73">
        <f t="shared" si="3"/>
        <v>12</v>
      </c>
      <c r="E148" s="92"/>
      <c r="F148" s="74"/>
      <c r="G148" s="92"/>
      <c r="H148" s="92"/>
      <c r="I148" s="93"/>
    </row>
    <row r="149" spans="1:9" x14ac:dyDescent="0.3">
      <c r="A149" s="91">
        <f t="shared" si="2"/>
        <v>3</v>
      </c>
      <c r="B149" s="73">
        <v>2</v>
      </c>
      <c r="C149" s="73">
        <v>1</v>
      </c>
      <c r="D149" s="73">
        <f t="shared" si="3"/>
        <v>6</v>
      </c>
      <c r="E149" s="92"/>
      <c r="F149" s="74"/>
      <c r="G149" s="92"/>
      <c r="H149" s="92"/>
      <c r="I149" s="93"/>
    </row>
    <row r="150" spans="1:9" x14ac:dyDescent="0.3">
      <c r="A150" s="91"/>
      <c r="B150" s="73"/>
      <c r="C150" s="73"/>
      <c r="D150" s="73"/>
      <c r="E150" s="92"/>
      <c r="F150" s="74"/>
      <c r="G150" s="92"/>
      <c r="H150" s="92"/>
      <c r="I150" s="93"/>
    </row>
    <row r="151" spans="1:9" x14ac:dyDescent="0.3">
      <c r="A151" s="91">
        <f>S28</f>
        <v>10</v>
      </c>
      <c r="B151" s="73">
        <v>3</v>
      </c>
      <c r="C151" s="73">
        <v>1</v>
      </c>
      <c r="D151" s="73">
        <f>B151*S28</f>
        <v>30</v>
      </c>
      <c r="E151" s="92"/>
      <c r="F151" s="74"/>
      <c r="G151" s="92"/>
      <c r="H151" s="92"/>
      <c r="I151" s="93"/>
    </row>
    <row r="152" spans="1:9" x14ac:dyDescent="0.3">
      <c r="A152" s="91">
        <f>S29</f>
        <v>4</v>
      </c>
      <c r="B152" s="73">
        <v>4</v>
      </c>
      <c r="C152" s="73">
        <v>1</v>
      </c>
      <c r="D152" s="73">
        <f>B152*S29</f>
        <v>16</v>
      </c>
      <c r="E152" s="92"/>
      <c r="F152" s="74"/>
      <c r="G152" s="92"/>
      <c r="H152" s="92"/>
      <c r="I152" s="93"/>
    </row>
    <row r="153" spans="1:9" x14ac:dyDescent="0.3">
      <c r="A153" s="91">
        <f>S30</f>
        <v>10</v>
      </c>
      <c r="B153" s="73">
        <v>2</v>
      </c>
      <c r="C153" s="73">
        <v>1</v>
      </c>
      <c r="D153" s="73">
        <f>B153*S30</f>
        <v>20</v>
      </c>
      <c r="E153" s="92"/>
      <c r="F153" s="74"/>
      <c r="G153" s="92"/>
      <c r="H153" s="92"/>
      <c r="I153" s="93"/>
    </row>
    <row r="154" spans="1:9" x14ac:dyDescent="0.3">
      <c r="A154" s="91"/>
      <c r="B154" s="73"/>
      <c r="C154" s="73"/>
      <c r="D154" s="73"/>
      <c r="E154" s="92"/>
      <c r="F154" s="74"/>
      <c r="G154" s="92"/>
      <c r="H154" s="92"/>
      <c r="I154" s="93"/>
    </row>
    <row r="155" spans="1:9" x14ac:dyDescent="0.3">
      <c r="A155" s="91">
        <f t="shared" ref="A155:A162" si="4">S32</f>
        <v>10</v>
      </c>
      <c r="B155" s="73">
        <v>5</v>
      </c>
      <c r="C155" s="73">
        <v>1</v>
      </c>
      <c r="D155" s="73">
        <f t="shared" ref="D155:D162" si="5">B155*S32</f>
        <v>50</v>
      </c>
      <c r="E155" s="92"/>
      <c r="F155" s="74"/>
      <c r="G155" s="92"/>
      <c r="H155" s="92"/>
      <c r="I155" s="93"/>
    </row>
    <row r="156" spans="1:9" x14ac:dyDescent="0.3">
      <c r="A156" s="91">
        <f t="shared" si="4"/>
        <v>9</v>
      </c>
      <c r="B156" s="73">
        <v>4</v>
      </c>
      <c r="C156" s="73">
        <v>1</v>
      </c>
      <c r="D156" s="73">
        <f t="shared" si="5"/>
        <v>36</v>
      </c>
      <c r="E156" s="92"/>
      <c r="F156" s="74"/>
      <c r="G156" s="92"/>
      <c r="H156" s="92"/>
      <c r="I156" s="93"/>
    </row>
    <row r="157" spans="1:9" x14ac:dyDescent="0.3">
      <c r="A157" s="91">
        <f t="shared" si="4"/>
        <v>8</v>
      </c>
      <c r="B157" s="73">
        <v>3</v>
      </c>
      <c r="C157" s="73">
        <v>1</v>
      </c>
      <c r="D157" s="73">
        <f t="shared" si="5"/>
        <v>24</v>
      </c>
      <c r="E157" s="92"/>
      <c r="F157" s="74"/>
      <c r="G157" s="92"/>
      <c r="H157" s="92"/>
      <c r="I157" s="93"/>
    </row>
    <row r="158" spans="1:9" x14ac:dyDescent="0.3">
      <c r="A158" s="91">
        <f t="shared" si="4"/>
        <v>7</v>
      </c>
      <c r="B158" s="73">
        <v>2</v>
      </c>
      <c r="C158" s="73">
        <v>1</v>
      </c>
      <c r="D158" s="73">
        <f t="shared" si="5"/>
        <v>14</v>
      </c>
      <c r="E158" s="92"/>
      <c r="F158" s="74"/>
      <c r="G158" s="92"/>
      <c r="H158" s="92"/>
      <c r="I158" s="93"/>
    </row>
    <row r="159" spans="1:9" x14ac:dyDescent="0.3">
      <c r="A159" s="91">
        <f t="shared" si="4"/>
        <v>6</v>
      </c>
      <c r="B159" s="73">
        <v>1</v>
      </c>
      <c r="C159" s="73">
        <v>1</v>
      </c>
      <c r="D159" s="73">
        <f t="shared" si="5"/>
        <v>6</v>
      </c>
      <c r="E159" s="92"/>
      <c r="F159" s="74"/>
      <c r="G159" s="92"/>
      <c r="H159" s="92"/>
      <c r="I159" s="93"/>
    </row>
    <row r="160" spans="1:9" x14ac:dyDescent="0.3">
      <c r="A160" s="91">
        <f t="shared" si="4"/>
        <v>5</v>
      </c>
      <c r="B160" s="73">
        <v>2</v>
      </c>
      <c r="C160" s="73">
        <v>1</v>
      </c>
      <c r="D160" s="73">
        <f t="shared" si="5"/>
        <v>10</v>
      </c>
      <c r="E160" s="92"/>
      <c r="F160" s="74"/>
      <c r="G160" s="92"/>
      <c r="H160" s="92"/>
      <c r="I160" s="93"/>
    </row>
    <row r="161" spans="1:9" x14ac:dyDescent="0.3">
      <c r="A161" s="91">
        <f t="shared" si="4"/>
        <v>4</v>
      </c>
      <c r="B161" s="73">
        <v>3</v>
      </c>
      <c r="C161" s="73">
        <v>1</v>
      </c>
      <c r="D161" s="73">
        <f t="shared" si="5"/>
        <v>12</v>
      </c>
      <c r="E161" s="92"/>
      <c r="F161" s="74"/>
      <c r="G161" s="92"/>
      <c r="H161" s="92"/>
      <c r="I161" s="93"/>
    </row>
    <row r="162" spans="1:9" x14ac:dyDescent="0.3">
      <c r="A162" s="91">
        <f t="shared" si="4"/>
        <v>3</v>
      </c>
      <c r="B162" s="73">
        <v>4</v>
      </c>
      <c r="C162" s="73">
        <v>1</v>
      </c>
      <c r="D162" s="73">
        <f t="shared" si="5"/>
        <v>12</v>
      </c>
      <c r="E162" s="92"/>
      <c r="F162" s="74"/>
      <c r="G162" s="92"/>
      <c r="H162" s="92"/>
      <c r="I162" s="93"/>
    </row>
    <row r="163" spans="1:9" x14ac:dyDescent="0.3">
      <c r="A163" s="91"/>
      <c r="B163" s="73"/>
      <c r="C163" s="73"/>
      <c r="D163" s="73"/>
      <c r="E163" s="92"/>
      <c r="F163" s="74"/>
      <c r="G163" s="92"/>
      <c r="H163" s="92"/>
      <c r="I163" s="93"/>
    </row>
    <row r="164" spans="1:9" x14ac:dyDescent="0.3">
      <c r="A164" s="91">
        <f t="shared" ref="A164:A170" si="6">S41</f>
        <v>1</v>
      </c>
      <c r="B164" s="73">
        <v>5</v>
      </c>
      <c r="C164" s="73">
        <v>1</v>
      </c>
      <c r="D164" s="73">
        <f t="shared" ref="D164:D170" si="7">B164*S41</f>
        <v>5</v>
      </c>
      <c r="E164" s="92"/>
      <c r="F164" s="74"/>
      <c r="G164" s="92"/>
      <c r="H164" s="92"/>
      <c r="I164" s="93"/>
    </row>
    <row r="165" spans="1:9" x14ac:dyDescent="0.3">
      <c r="A165" s="91">
        <f t="shared" si="6"/>
        <v>2</v>
      </c>
      <c r="B165" s="73">
        <v>4</v>
      </c>
      <c r="C165" s="73">
        <v>1</v>
      </c>
      <c r="D165" s="73">
        <f t="shared" si="7"/>
        <v>8</v>
      </c>
      <c r="E165" s="92"/>
      <c r="F165" s="74"/>
      <c r="G165" s="92"/>
      <c r="H165" s="92"/>
      <c r="I165" s="93"/>
    </row>
    <row r="166" spans="1:9" x14ac:dyDescent="0.3">
      <c r="A166" s="91">
        <f t="shared" si="6"/>
        <v>3</v>
      </c>
      <c r="B166" s="73">
        <v>3</v>
      </c>
      <c r="C166" s="73">
        <v>1</v>
      </c>
      <c r="D166" s="73">
        <f t="shared" si="7"/>
        <v>9</v>
      </c>
      <c r="E166" s="92"/>
      <c r="F166" s="74"/>
      <c r="G166" s="92"/>
      <c r="H166" s="92"/>
      <c r="I166" s="93"/>
    </row>
    <row r="167" spans="1:9" x14ac:dyDescent="0.3">
      <c r="A167" s="91">
        <f t="shared" si="6"/>
        <v>4</v>
      </c>
      <c r="B167" s="73">
        <v>2</v>
      </c>
      <c r="C167" s="73">
        <v>1</v>
      </c>
      <c r="D167" s="73">
        <f t="shared" si="7"/>
        <v>8</v>
      </c>
      <c r="E167" s="92"/>
      <c r="F167" s="74"/>
      <c r="G167" s="92"/>
      <c r="H167" s="92"/>
      <c r="I167" s="93"/>
    </row>
    <row r="168" spans="1:9" x14ac:dyDescent="0.3">
      <c r="A168" s="91">
        <f t="shared" si="6"/>
        <v>5</v>
      </c>
      <c r="B168" s="73">
        <v>1</v>
      </c>
      <c r="C168" s="73">
        <v>1</v>
      </c>
      <c r="D168" s="73">
        <f t="shared" si="7"/>
        <v>5</v>
      </c>
      <c r="E168" s="92"/>
      <c r="F168" s="74"/>
      <c r="G168" s="92"/>
      <c r="H168" s="92"/>
      <c r="I168" s="93"/>
    </row>
    <row r="169" spans="1:9" x14ac:dyDescent="0.3">
      <c r="A169" s="91">
        <f t="shared" si="6"/>
        <v>6</v>
      </c>
      <c r="B169" s="73">
        <v>2</v>
      </c>
      <c r="C169" s="73">
        <v>1</v>
      </c>
      <c r="D169" s="73">
        <f t="shared" si="7"/>
        <v>12</v>
      </c>
      <c r="E169" s="92"/>
      <c r="F169" s="74"/>
      <c r="G169" s="92"/>
      <c r="H169" s="92"/>
      <c r="I169" s="93"/>
    </row>
    <row r="170" spans="1:9" x14ac:dyDescent="0.3">
      <c r="A170" s="91">
        <f t="shared" si="6"/>
        <v>7</v>
      </c>
      <c r="B170" s="73">
        <v>3</v>
      </c>
      <c r="C170" s="73">
        <v>1</v>
      </c>
      <c r="D170" s="73">
        <f t="shared" si="7"/>
        <v>21</v>
      </c>
      <c r="E170" s="92"/>
      <c r="F170" s="74"/>
      <c r="G170" s="92"/>
      <c r="H170" s="92"/>
      <c r="I170" s="93"/>
    </row>
    <row r="171" spans="1:9" x14ac:dyDescent="0.3">
      <c r="A171" s="91"/>
      <c r="B171" s="73"/>
      <c r="C171" s="73"/>
      <c r="D171" s="73"/>
      <c r="E171" s="92"/>
      <c r="F171" s="74"/>
      <c r="G171" s="92"/>
      <c r="H171" s="92"/>
      <c r="I171" s="93"/>
    </row>
    <row r="172" spans="1:9" x14ac:dyDescent="0.3">
      <c r="A172" s="91">
        <f t="shared" ref="A172:A178" si="8">S49</f>
        <v>8</v>
      </c>
      <c r="B172" s="73">
        <v>5</v>
      </c>
      <c r="C172" s="73">
        <v>1</v>
      </c>
      <c r="D172" s="73">
        <f t="shared" ref="D172:D178" si="9">B172*S49</f>
        <v>40</v>
      </c>
      <c r="E172" s="92"/>
      <c r="F172" s="74"/>
      <c r="G172" s="92"/>
      <c r="H172" s="92"/>
      <c r="I172" s="93"/>
    </row>
    <row r="173" spans="1:9" x14ac:dyDescent="0.3">
      <c r="A173" s="91">
        <f t="shared" si="8"/>
        <v>7</v>
      </c>
      <c r="B173" s="73">
        <v>4</v>
      </c>
      <c r="C173" s="73">
        <v>1</v>
      </c>
      <c r="D173" s="73">
        <f t="shared" si="9"/>
        <v>28</v>
      </c>
      <c r="E173" s="92"/>
      <c r="F173" s="74"/>
      <c r="G173" s="92"/>
      <c r="H173" s="92"/>
      <c r="I173" s="93"/>
    </row>
    <row r="174" spans="1:9" x14ac:dyDescent="0.3">
      <c r="A174" s="91">
        <f t="shared" si="8"/>
        <v>6</v>
      </c>
      <c r="B174" s="73">
        <v>3</v>
      </c>
      <c r="C174" s="73">
        <v>1</v>
      </c>
      <c r="D174" s="73">
        <f t="shared" si="9"/>
        <v>18</v>
      </c>
      <c r="E174" s="92"/>
      <c r="F174" s="74"/>
      <c r="G174" s="92"/>
      <c r="H174" s="92"/>
      <c r="I174" s="93"/>
    </row>
    <row r="175" spans="1:9" x14ac:dyDescent="0.3">
      <c r="A175" s="91">
        <f t="shared" si="8"/>
        <v>5</v>
      </c>
      <c r="B175" s="73">
        <v>2</v>
      </c>
      <c r="C175" s="73">
        <v>1</v>
      </c>
      <c r="D175" s="73">
        <f t="shared" si="9"/>
        <v>10</v>
      </c>
      <c r="E175" s="92"/>
      <c r="F175" s="74"/>
      <c r="G175" s="92"/>
      <c r="H175" s="92"/>
      <c r="I175" s="93"/>
    </row>
    <row r="176" spans="1:9" x14ac:dyDescent="0.3">
      <c r="A176" s="91">
        <f t="shared" si="8"/>
        <v>4</v>
      </c>
      <c r="B176" s="73">
        <v>1</v>
      </c>
      <c r="C176" s="73">
        <v>1</v>
      </c>
      <c r="D176" s="73">
        <f t="shared" si="9"/>
        <v>4</v>
      </c>
      <c r="E176" s="92"/>
      <c r="F176" s="74"/>
      <c r="G176" s="92"/>
      <c r="H176" s="92"/>
      <c r="I176" s="93"/>
    </row>
    <row r="177" spans="1:9" x14ac:dyDescent="0.3">
      <c r="A177" s="91">
        <f t="shared" si="8"/>
        <v>3</v>
      </c>
      <c r="B177" s="73">
        <v>2</v>
      </c>
      <c r="C177" s="73">
        <v>1</v>
      </c>
      <c r="D177" s="73">
        <f t="shared" si="9"/>
        <v>6</v>
      </c>
      <c r="E177" s="92"/>
      <c r="F177" s="74"/>
      <c r="G177" s="92"/>
      <c r="H177" s="92"/>
      <c r="I177" s="93"/>
    </row>
    <row r="178" spans="1:9" x14ac:dyDescent="0.3">
      <c r="A178" s="91">
        <f t="shared" si="8"/>
        <v>1</v>
      </c>
      <c r="B178" s="73">
        <v>3</v>
      </c>
      <c r="C178" s="73">
        <v>1</v>
      </c>
      <c r="D178" s="73">
        <f t="shared" si="9"/>
        <v>3</v>
      </c>
      <c r="E178" s="92"/>
      <c r="F178" s="74"/>
      <c r="G178" s="92"/>
      <c r="H178" s="92"/>
      <c r="I178" s="93"/>
    </row>
    <row r="179" spans="1:9" x14ac:dyDescent="0.3">
      <c r="A179" s="91"/>
      <c r="B179" s="73"/>
      <c r="C179" s="73"/>
      <c r="D179" s="73"/>
      <c r="E179" s="92"/>
      <c r="F179" s="74"/>
      <c r="G179" s="92"/>
      <c r="H179" s="92"/>
      <c r="I179" s="93"/>
    </row>
    <row r="180" spans="1:9" x14ac:dyDescent="0.3">
      <c r="A180" s="91">
        <f t="shared" ref="A180:A185" si="10">S57</f>
        <v>9</v>
      </c>
      <c r="B180" s="73">
        <v>5</v>
      </c>
      <c r="C180" s="73">
        <v>1</v>
      </c>
      <c r="D180" s="73">
        <f t="shared" ref="D180:D185" si="11">B180*S57</f>
        <v>45</v>
      </c>
      <c r="E180" s="92"/>
      <c r="F180" s="74"/>
      <c r="G180" s="92"/>
      <c r="H180" s="92"/>
      <c r="I180" s="93"/>
    </row>
    <row r="181" spans="1:9" x14ac:dyDescent="0.3">
      <c r="A181" s="91">
        <f t="shared" si="10"/>
        <v>8</v>
      </c>
      <c r="B181" s="73">
        <v>4</v>
      </c>
      <c r="C181" s="73">
        <v>1</v>
      </c>
      <c r="D181" s="73">
        <f t="shared" si="11"/>
        <v>32</v>
      </c>
      <c r="E181" s="92"/>
      <c r="F181" s="74"/>
      <c r="G181" s="92"/>
      <c r="H181" s="92"/>
      <c r="I181" s="93"/>
    </row>
    <row r="182" spans="1:9" x14ac:dyDescent="0.3">
      <c r="A182" s="91">
        <f t="shared" si="10"/>
        <v>7</v>
      </c>
      <c r="B182" s="73">
        <v>3</v>
      </c>
      <c r="C182" s="73">
        <v>1</v>
      </c>
      <c r="D182" s="73">
        <f t="shared" si="11"/>
        <v>21</v>
      </c>
      <c r="E182" s="92"/>
      <c r="F182" s="74"/>
      <c r="G182" s="92"/>
      <c r="H182" s="92"/>
      <c r="I182" s="93"/>
    </row>
    <row r="183" spans="1:9" x14ac:dyDescent="0.3">
      <c r="A183" s="91">
        <f t="shared" si="10"/>
        <v>6</v>
      </c>
      <c r="B183" s="73">
        <v>2</v>
      </c>
      <c r="C183" s="73">
        <v>1</v>
      </c>
      <c r="D183" s="73">
        <f t="shared" si="11"/>
        <v>12</v>
      </c>
      <c r="E183" s="92"/>
      <c r="F183" s="74"/>
      <c r="G183" s="92"/>
      <c r="H183" s="92"/>
      <c r="I183" s="93"/>
    </row>
    <row r="184" spans="1:9" x14ac:dyDescent="0.3">
      <c r="A184" s="91">
        <f t="shared" si="10"/>
        <v>5</v>
      </c>
      <c r="B184" s="73">
        <v>1</v>
      </c>
      <c r="C184" s="73">
        <v>1</v>
      </c>
      <c r="D184" s="73">
        <f t="shared" si="11"/>
        <v>5</v>
      </c>
      <c r="E184" s="92"/>
      <c r="F184" s="74"/>
      <c r="G184" s="92"/>
      <c r="H184" s="92"/>
      <c r="I184" s="93"/>
    </row>
    <row r="185" spans="1:9" x14ac:dyDescent="0.3">
      <c r="A185" s="91">
        <f t="shared" si="10"/>
        <v>4</v>
      </c>
      <c r="B185" s="73">
        <v>2</v>
      </c>
      <c r="C185" s="73">
        <v>1</v>
      </c>
      <c r="D185" s="73">
        <f t="shared" si="11"/>
        <v>8</v>
      </c>
      <c r="E185" s="92"/>
      <c r="F185" s="74"/>
      <c r="G185" s="92"/>
      <c r="H185" s="92"/>
      <c r="I185" s="93"/>
    </row>
    <row r="186" spans="1:9" x14ac:dyDescent="0.3">
      <c r="A186" s="91"/>
      <c r="B186" s="73"/>
      <c r="C186" s="73"/>
      <c r="D186" s="73"/>
      <c r="E186" s="92"/>
      <c r="F186" s="74"/>
      <c r="G186" s="92"/>
      <c r="H186" s="92"/>
      <c r="I186" s="93"/>
    </row>
    <row r="187" spans="1:9" x14ac:dyDescent="0.3">
      <c r="A187" s="91">
        <f>S64</f>
        <v>8</v>
      </c>
      <c r="B187" s="73">
        <v>5</v>
      </c>
      <c r="C187" s="73">
        <v>1</v>
      </c>
      <c r="D187" s="73">
        <f>B187*S64</f>
        <v>40</v>
      </c>
      <c r="E187" s="92"/>
      <c r="F187" s="74"/>
      <c r="G187" s="92"/>
      <c r="H187" s="92"/>
      <c r="I187" s="93"/>
    </row>
    <row r="188" spans="1:9" x14ac:dyDescent="0.3">
      <c r="A188" s="91">
        <f>S65</f>
        <v>5</v>
      </c>
      <c r="B188" s="73">
        <v>3</v>
      </c>
      <c r="C188" s="73">
        <v>1</v>
      </c>
      <c r="D188" s="73">
        <f>B188*S65</f>
        <v>15</v>
      </c>
      <c r="E188" s="92"/>
      <c r="F188" s="74"/>
      <c r="G188" s="92"/>
      <c r="H188" s="92"/>
      <c r="I188" s="93"/>
    </row>
    <row r="189" spans="1:9" x14ac:dyDescent="0.3">
      <c r="A189" s="91">
        <f>S66</f>
        <v>2</v>
      </c>
      <c r="B189" s="73">
        <v>2</v>
      </c>
      <c r="C189" s="73">
        <v>1</v>
      </c>
      <c r="D189" s="73">
        <f>B189*S66</f>
        <v>4</v>
      </c>
      <c r="E189" s="92"/>
      <c r="F189" s="74"/>
      <c r="G189" s="92"/>
      <c r="H189" s="92"/>
      <c r="I189" s="93"/>
    </row>
    <row r="190" spans="1:9" x14ac:dyDescent="0.3">
      <c r="A190" s="91">
        <f>S67</f>
        <v>6</v>
      </c>
      <c r="B190" s="73">
        <v>3</v>
      </c>
      <c r="C190" s="73">
        <v>1</v>
      </c>
      <c r="D190" s="73">
        <f>B190*S67</f>
        <v>18</v>
      </c>
      <c r="E190" s="92"/>
      <c r="F190" s="74"/>
      <c r="G190" s="92"/>
      <c r="H190" s="92"/>
      <c r="I190" s="93"/>
    </row>
    <row r="191" spans="1:9" x14ac:dyDescent="0.3">
      <c r="A191" s="91">
        <f>S68</f>
        <v>7</v>
      </c>
      <c r="B191" s="73">
        <v>2</v>
      </c>
      <c r="C191" s="73">
        <v>1</v>
      </c>
      <c r="D191" s="73">
        <f>B191*S68</f>
        <v>14</v>
      </c>
      <c r="E191" s="92"/>
      <c r="F191" s="74"/>
      <c r="G191" s="92"/>
      <c r="H191" s="92"/>
      <c r="I191" s="93"/>
    </row>
    <row r="192" spans="1:9" x14ac:dyDescent="0.3">
      <c r="A192" s="91"/>
      <c r="B192" s="73"/>
      <c r="C192" s="73"/>
      <c r="D192" s="73"/>
      <c r="E192" s="92"/>
      <c r="F192" s="74"/>
      <c r="G192" s="92"/>
      <c r="H192" s="92"/>
      <c r="I192" s="93"/>
    </row>
    <row r="193" spans="1:9" x14ac:dyDescent="0.3">
      <c r="A193" s="91">
        <f t="shared" ref="A193:A200" si="12">S70</f>
        <v>10</v>
      </c>
      <c r="B193" s="73">
        <v>5</v>
      </c>
      <c r="C193" s="73">
        <v>1</v>
      </c>
      <c r="D193" s="73">
        <f t="shared" ref="D193:D200" si="13">B193*S70</f>
        <v>50</v>
      </c>
      <c r="E193" s="92"/>
      <c r="F193" s="74"/>
      <c r="G193" s="92"/>
      <c r="H193" s="92"/>
      <c r="I193" s="93"/>
    </row>
    <row r="194" spans="1:9" x14ac:dyDescent="0.3">
      <c r="A194" s="91">
        <f t="shared" si="12"/>
        <v>7</v>
      </c>
      <c r="B194" s="73">
        <v>3</v>
      </c>
      <c r="C194" s="73">
        <v>1</v>
      </c>
      <c r="D194" s="73">
        <f t="shared" si="13"/>
        <v>21</v>
      </c>
      <c r="E194" s="92"/>
      <c r="F194" s="74"/>
      <c r="G194" s="92"/>
      <c r="H194" s="92"/>
      <c r="I194" s="93"/>
    </row>
    <row r="195" spans="1:9" x14ac:dyDescent="0.3">
      <c r="A195" s="91">
        <f t="shared" si="12"/>
        <v>5</v>
      </c>
      <c r="B195" s="73">
        <v>5</v>
      </c>
      <c r="C195" s="73">
        <v>1</v>
      </c>
      <c r="D195" s="73">
        <f t="shared" si="13"/>
        <v>25</v>
      </c>
      <c r="E195" s="92"/>
      <c r="F195" s="74"/>
      <c r="G195" s="92"/>
      <c r="H195" s="92"/>
      <c r="I195" s="93"/>
    </row>
    <row r="196" spans="1:9" x14ac:dyDescent="0.3">
      <c r="A196" s="91">
        <f t="shared" si="12"/>
        <v>6</v>
      </c>
      <c r="B196" s="73">
        <v>4</v>
      </c>
      <c r="C196" s="73">
        <v>1</v>
      </c>
      <c r="D196" s="73">
        <f t="shared" si="13"/>
        <v>24</v>
      </c>
      <c r="E196" s="92"/>
      <c r="F196" s="74"/>
      <c r="G196" s="92"/>
      <c r="H196" s="92"/>
      <c r="I196" s="93"/>
    </row>
    <row r="197" spans="1:9" x14ac:dyDescent="0.3">
      <c r="A197" s="91">
        <f t="shared" si="12"/>
        <v>9</v>
      </c>
      <c r="B197" s="73">
        <v>5</v>
      </c>
      <c r="C197" s="73">
        <v>1</v>
      </c>
      <c r="D197" s="73">
        <f t="shared" si="13"/>
        <v>45</v>
      </c>
      <c r="E197" s="92"/>
      <c r="F197" s="74"/>
      <c r="G197" s="92"/>
      <c r="H197" s="92"/>
      <c r="I197" s="93"/>
    </row>
    <row r="198" spans="1:9" x14ac:dyDescent="0.3">
      <c r="A198" s="91">
        <f t="shared" si="12"/>
        <v>6</v>
      </c>
      <c r="B198" s="73">
        <v>4</v>
      </c>
      <c r="C198" s="73">
        <v>1</v>
      </c>
      <c r="D198" s="73">
        <f t="shared" si="13"/>
        <v>24</v>
      </c>
      <c r="E198" s="92"/>
      <c r="F198" s="74"/>
      <c r="G198" s="92"/>
      <c r="H198" s="92"/>
      <c r="I198" s="93"/>
    </row>
    <row r="199" spans="1:9" x14ac:dyDescent="0.3">
      <c r="A199" s="91">
        <f t="shared" si="12"/>
        <v>10</v>
      </c>
      <c r="B199" s="73">
        <v>5</v>
      </c>
      <c r="C199" s="73">
        <v>1</v>
      </c>
      <c r="D199" s="73">
        <f t="shared" si="13"/>
        <v>50</v>
      </c>
      <c r="E199" s="92"/>
      <c r="F199" s="74"/>
      <c r="G199" s="92"/>
      <c r="H199" s="92"/>
      <c r="I199" s="93"/>
    </row>
    <row r="200" spans="1:9" x14ac:dyDescent="0.3">
      <c r="A200" s="94">
        <f t="shared" si="12"/>
        <v>10</v>
      </c>
      <c r="B200" s="95">
        <v>2</v>
      </c>
      <c r="C200" s="95">
        <v>1</v>
      </c>
      <c r="D200" s="95">
        <f t="shared" si="13"/>
        <v>20</v>
      </c>
      <c r="E200" s="96"/>
      <c r="F200" s="97"/>
      <c r="G200" s="96"/>
      <c r="H200" s="96"/>
      <c r="I200" s="98"/>
    </row>
  </sheetData>
  <sheetProtection sheet="1" objects="1" scenarios="1" formatCells="0" formatColumns="0" formatRows="0" insertHyperlinks="0" selectLockedCells="1" sort="0" autoFilter="0"/>
  <mergeCells count="92">
    <mergeCell ref="D93:U93"/>
    <mergeCell ref="D94:U94"/>
    <mergeCell ref="D87:U87"/>
    <mergeCell ref="D88:U88"/>
    <mergeCell ref="D89:U89"/>
    <mergeCell ref="D90:U90"/>
    <mergeCell ref="D91:U91"/>
    <mergeCell ref="D92:U92"/>
    <mergeCell ref="D86:U86"/>
    <mergeCell ref="D72:E72"/>
    <mergeCell ref="D73:E73"/>
    <mergeCell ref="D74:E74"/>
    <mergeCell ref="D75:E75"/>
    <mergeCell ref="D76:E76"/>
    <mergeCell ref="D77:E77"/>
    <mergeCell ref="D78:U78"/>
    <mergeCell ref="D82:U82"/>
    <mergeCell ref="D83:U83"/>
    <mergeCell ref="D84:U84"/>
    <mergeCell ref="D85:U85"/>
    <mergeCell ref="D71:E71"/>
    <mergeCell ref="D60:E60"/>
    <mergeCell ref="D61:E61"/>
    <mergeCell ref="D62:E62"/>
    <mergeCell ref="D63:E63"/>
    <mergeCell ref="D64:E64"/>
    <mergeCell ref="D65:E65"/>
    <mergeCell ref="D66:E66"/>
    <mergeCell ref="D67:E67"/>
    <mergeCell ref="D68:E68"/>
    <mergeCell ref="D69:E69"/>
    <mergeCell ref="D70:E70"/>
    <mergeCell ref="D59:E59"/>
    <mergeCell ref="D48:E48"/>
    <mergeCell ref="D49:E49"/>
    <mergeCell ref="D50:E50"/>
    <mergeCell ref="D51:E51"/>
    <mergeCell ref="D52:E52"/>
    <mergeCell ref="D53:E53"/>
    <mergeCell ref="D54:E54"/>
    <mergeCell ref="D55:E55"/>
    <mergeCell ref="D56:E56"/>
    <mergeCell ref="D57:E57"/>
    <mergeCell ref="D58:E58"/>
    <mergeCell ref="D47:E47"/>
    <mergeCell ref="D36:E36"/>
    <mergeCell ref="D37:E37"/>
    <mergeCell ref="D38:E38"/>
    <mergeCell ref="D39:E39"/>
    <mergeCell ref="D40:E40"/>
    <mergeCell ref="D41:E41"/>
    <mergeCell ref="D42:E42"/>
    <mergeCell ref="D43:E43"/>
    <mergeCell ref="D44:E44"/>
    <mergeCell ref="D45:E45"/>
    <mergeCell ref="D46:E46"/>
    <mergeCell ref="D35:E35"/>
    <mergeCell ref="D24:E24"/>
    <mergeCell ref="D25:E25"/>
    <mergeCell ref="D26:E26"/>
    <mergeCell ref="D27:E27"/>
    <mergeCell ref="D28:E28"/>
    <mergeCell ref="D29:E29"/>
    <mergeCell ref="D30:E30"/>
    <mergeCell ref="D31:E31"/>
    <mergeCell ref="D32:E32"/>
    <mergeCell ref="D33:E33"/>
    <mergeCell ref="D34:E34"/>
    <mergeCell ref="D23:E23"/>
    <mergeCell ref="D12:E12"/>
    <mergeCell ref="D13:E13"/>
    <mergeCell ref="D14:E14"/>
    <mergeCell ref="D15:E15"/>
    <mergeCell ref="D16:E16"/>
    <mergeCell ref="D17:E17"/>
    <mergeCell ref="D18:E18"/>
    <mergeCell ref="D19:E19"/>
    <mergeCell ref="D20:E20"/>
    <mergeCell ref="D21:E21"/>
    <mergeCell ref="D22:E22"/>
    <mergeCell ref="S3:S6"/>
    <mergeCell ref="Y3:Y5"/>
    <mergeCell ref="D10:E10"/>
    <mergeCell ref="H10:I10"/>
    <mergeCell ref="L10:M10"/>
    <mergeCell ref="N3:N6"/>
    <mergeCell ref="P3:P6"/>
    <mergeCell ref="D11:E11"/>
    <mergeCell ref="G3:G6"/>
    <mergeCell ref="H3:H6"/>
    <mergeCell ref="J3:J6"/>
    <mergeCell ref="L3:L6"/>
  </mergeCells>
  <conditionalFormatting sqref="G79:G81">
    <cfRule type="iconSet" priority="12">
      <iconSet iconSet="5Rating">
        <cfvo type="percent" val="0"/>
        <cfvo type="num" val="1"/>
        <cfvo type="num" val="2"/>
        <cfvo type="num" val="3"/>
        <cfvo type="num" val="4"/>
      </iconSet>
    </cfRule>
  </conditionalFormatting>
  <conditionalFormatting sqref="H79:N81">
    <cfRule type="iconSet" priority="11">
      <iconSet iconSet="5Rating">
        <cfvo type="percent" val="0"/>
        <cfvo type="num" val="1"/>
        <cfvo type="num" val="2"/>
        <cfvo type="num" val="3"/>
        <cfvo type="num" val="4"/>
      </iconSet>
    </cfRule>
  </conditionalFormatting>
  <conditionalFormatting sqref="O79:R81 V79:V81">
    <cfRule type="iconSet" priority="14">
      <iconSet iconSet="5Rating">
        <cfvo type="percent" val="0"/>
        <cfvo type="num" val="1"/>
        <cfvo type="num" val="2"/>
        <cfvo type="num" val="3"/>
        <cfvo type="num" val="4"/>
      </iconSet>
    </cfRule>
  </conditionalFormatting>
  <conditionalFormatting sqref="S11:S17">
    <cfRule type="iconSet" priority="8">
      <iconSet iconSet="5Rating">
        <cfvo type="percent" val="0"/>
        <cfvo type="num" val="2"/>
        <cfvo type="num" val="5"/>
        <cfvo type="num" val="7"/>
        <cfvo type="num" val="9"/>
      </iconSet>
    </cfRule>
  </conditionalFormatting>
  <conditionalFormatting sqref="S19:S26">
    <cfRule type="iconSet" priority="4">
      <iconSet iconSet="5Rating">
        <cfvo type="percent" val="0"/>
        <cfvo type="num" val="2"/>
        <cfvo type="num" val="5"/>
        <cfvo type="num" val="7"/>
        <cfvo type="num" val="9"/>
      </iconSet>
    </cfRule>
  </conditionalFormatting>
  <conditionalFormatting sqref="S28:S30">
    <cfRule type="iconSet" priority="15">
      <iconSet iconSet="5Rating">
        <cfvo type="percent" val="0"/>
        <cfvo type="num" val="2"/>
        <cfvo type="num" val="5"/>
        <cfvo type="num" val="7"/>
        <cfvo type="num" val="9"/>
      </iconSet>
    </cfRule>
  </conditionalFormatting>
  <conditionalFormatting sqref="S32:S39">
    <cfRule type="iconSet" priority="3">
      <iconSet iconSet="5Rating">
        <cfvo type="percent" val="0"/>
        <cfvo type="num" val="2"/>
        <cfvo type="num" val="5"/>
        <cfvo type="num" val="7"/>
        <cfvo type="num" val="9"/>
      </iconSet>
    </cfRule>
  </conditionalFormatting>
  <conditionalFormatting sqref="S41:S47">
    <cfRule type="iconSet" priority="7">
      <iconSet iconSet="5Rating">
        <cfvo type="percent" val="0"/>
        <cfvo type="num" val="2"/>
        <cfvo type="num" val="5"/>
        <cfvo type="num" val="7"/>
        <cfvo type="num" val="9"/>
      </iconSet>
    </cfRule>
  </conditionalFormatting>
  <conditionalFormatting sqref="S49:S55">
    <cfRule type="iconSet" priority="2">
      <iconSet iconSet="5Rating">
        <cfvo type="percent" val="0"/>
        <cfvo type="num" val="2"/>
        <cfvo type="num" val="5"/>
        <cfvo type="num" val="7"/>
        <cfvo type="num" val="9"/>
      </iconSet>
    </cfRule>
  </conditionalFormatting>
  <conditionalFormatting sqref="S57:S62">
    <cfRule type="iconSet" priority="6">
      <iconSet iconSet="5Rating">
        <cfvo type="percent" val="0"/>
        <cfvo type="num" val="2"/>
        <cfvo type="num" val="5"/>
        <cfvo type="num" val="7"/>
        <cfvo type="num" val="9"/>
      </iconSet>
    </cfRule>
  </conditionalFormatting>
  <conditionalFormatting sqref="S64:S68">
    <cfRule type="iconSet" priority="1">
      <iconSet iconSet="5Rating">
        <cfvo type="percent" val="0"/>
        <cfvo type="num" val="2"/>
        <cfvo type="num" val="5"/>
        <cfvo type="num" val="7"/>
        <cfvo type="num" val="9"/>
      </iconSet>
    </cfRule>
  </conditionalFormatting>
  <conditionalFormatting sqref="S70:S77">
    <cfRule type="iconSet" priority="5">
      <iconSet iconSet="5Rating">
        <cfvo type="percent" val="0"/>
        <cfvo type="num" val="2"/>
        <cfvo type="num" val="5"/>
        <cfvo type="num" val="7"/>
        <cfvo type="num" val="9"/>
      </iconSet>
    </cfRule>
  </conditionalFormatting>
  <dataValidations count="5">
    <dataValidation type="list" allowBlank="1" showInputMessage="1" showErrorMessage="1" sqref="I79:I81 L79:L81" xr:uid="{00000000-0002-0000-0500-000000000000}">
      <formula1>"1,2,3"</formula1>
    </dataValidation>
    <dataValidation type="list" allowBlank="1" showInputMessage="1" showErrorMessage="1" sqref="S28:S30 S64:S68 S41:S47 S57:S62 S11:S17 S19:S26 S32:S39 S49:S55 S70:S77" xr:uid="{00000000-0002-0000-0500-000001000000}">
      <formula1>"1,2,3,4,5,6,7,8,9,10"</formula1>
    </dataValidation>
    <dataValidation type="list" allowBlank="1" showInputMessage="1" showErrorMessage="1" sqref="W79:X81" xr:uid="{00000000-0002-0000-0500-000002000000}">
      <formula1>"1,2,3,4,5,6,7,8,9,10,11"</formula1>
    </dataValidation>
    <dataValidation type="custom" allowBlank="1" showInputMessage="1" showErrorMessage="1" errorTitle="Erreur  -  Fehler" error="Tous  les champs doivent être remplis et la note doit être entre 1.0 et 6.0!_x000a__x000a_Alle Felder müssen ausgefüllt und die  Note zwischen 1.0  un 6.0 sein!" sqref="V5" xr:uid="{00000000-0002-0000-0500-000003000000}">
      <formula1>AND(AND(V5&gt;=1,(V5&lt;=6)),(#REF!=14))</formula1>
    </dataValidation>
    <dataValidation type="custom" allowBlank="1" showInputMessage="1" showErrorMessage="1" sqref="R78" xr:uid="{00000000-0002-0000-0500-000004000000}">
      <formula1>AND(R78&gt;=1,(R78&lt;=6))</formula1>
    </dataValidation>
  </dataValidations>
  <printOptions horizontalCentered="1"/>
  <pageMargins left="0.23622047244094491" right="0.23622047244094491" top="0.74803149606299213" bottom="0.74803149606299213" header="0.31496062992125984" footer="0.31496062992125984"/>
  <pageSetup paperSize="8" scale="85" fitToWidth="3" fitToHeight="3" orientation="portrait" r:id="rId1"/>
  <headerFooter>
    <oddFooter>&amp;R&amp;9&amp;K01+049&amp;P/&amp;N</oddFooter>
  </headerFooter>
  <rowBreaks count="1" manualBreakCount="1">
    <brk id="7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99361" r:id="rId4" name="Group Box 1">
              <controlPr defaultSize="0" print="0" autoFill="0" autoPict="0">
                <anchor moveWithCells="1">
                  <from>
                    <xdr:col>6</xdr:col>
                    <xdr:colOff>68580</xdr:colOff>
                    <xdr:row>11</xdr:row>
                    <xdr:rowOff>22860</xdr:rowOff>
                  </from>
                  <to>
                    <xdr:col>16</xdr:col>
                    <xdr:colOff>76200</xdr:colOff>
                    <xdr:row>11</xdr:row>
                    <xdr:rowOff>220980</xdr:rowOff>
                  </to>
                </anchor>
              </controlPr>
            </control>
          </mc:Choice>
        </mc:AlternateContent>
        <mc:AlternateContent xmlns:mc="http://schemas.openxmlformats.org/markup-compatibility/2006">
          <mc:Choice Requires="x14">
            <control shapeId="399362" r:id="rId5" name="Option Button 2">
              <controlPr defaultSize="0" autoFill="0" autoLine="0" autoPict="0">
                <anchor moveWithCells="1">
                  <from>
                    <xdr:col>7</xdr:col>
                    <xdr:colOff>76200</xdr:colOff>
                    <xdr:row>11</xdr:row>
                    <xdr:rowOff>53340</xdr:rowOff>
                  </from>
                  <to>
                    <xdr:col>7</xdr:col>
                    <xdr:colOff>297180</xdr:colOff>
                    <xdr:row>11</xdr:row>
                    <xdr:rowOff>190500</xdr:rowOff>
                  </to>
                </anchor>
              </controlPr>
            </control>
          </mc:Choice>
        </mc:AlternateContent>
        <mc:AlternateContent xmlns:mc="http://schemas.openxmlformats.org/markup-compatibility/2006">
          <mc:Choice Requires="x14">
            <control shapeId="399363" r:id="rId6" name="Option Button 3">
              <controlPr defaultSize="0" autoFill="0" autoLine="0" autoPict="0">
                <anchor moveWithCells="1">
                  <from>
                    <xdr:col>9</xdr:col>
                    <xdr:colOff>68580</xdr:colOff>
                    <xdr:row>11</xdr:row>
                    <xdr:rowOff>53340</xdr:rowOff>
                  </from>
                  <to>
                    <xdr:col>9</xdr:col>
                    <xdr:colOff>289560</xdr:colOff>
                    <xdr:row>11</xdr:row>
                    <xdr:rowOff>190500</xdr:rowOff>
                  </to>
                </anchor>
              </controlPr>
            </control>
          </mc:Choice>
        </mc:AlternateContent>
        <mc:AlternateContent xmlns:mc="http://schemas.openxmlformats.org/markup-compatibility/2006">
          <mc:Choice Requires="x14">
            <control shapeId="399364" r:id="rId7" name="Option Button 4">
              <controlPr defaultSize="0" autoFill="0" autoLine="0" autoPict="0">
                <anchor moveWithCells="1">
                  <from>
                    <xdr:col>11</xdr:col>
                    <xdr:colOff>60960</xdr:colOff>
                    <xdr:row>11</xdr:row>
                    <xdr:rowOff>53340</xdr:rowOff>
                  </from>
                  <to>
                    <xdr:col>11</xdr:col>
                    <xdr:colOff>281940</xdr:colOff>
                    <xdr:row>11</xdr:row>
                    <xdr:rowOff>190500</xdr:rowOff>
                  </to>
                </anchor>
              </controlPr>
            </control>
          </mc:Choice>
        </mc:AlternateContent>
        <mc:AlternateContent xmlns:mc="http://schemas.openxmlformats.org/markup-compatibility/2006">
          <mc:Choice Requires="x14">
            <control shapeId="399365" r:id="rId8" name="Option Button 5">
              <controlPr defaultSize="0" autoFill="0" autoLine="0" autoPict="0">
                <anchor moveWithCells="1">
                  <from>
                    <xdr:col>13</xdr:col>
                    <xdr:colOff>53340</xdr:colOff>
                    <xdr:row>11</xdr:row>
                    <xdr:rowOff>53340</xdr:rowOff>
                  </from>
                  <to>
                    <xdr:col>13</xdr:col>
                    <xdr:colOff>266700</xdr:colOff>
                    <xdr:row>11</xdr:row>
                    <xdr:rowOff>190500</xdr:rowOff>
                  </to>
                </anchor>
              </controlPr>
            </control>
          </mc:Choice>
        </mc:AlternateContent>
        <mc:AlternateContent xmlns:mc="http://schemas.openxmlformats.org/markup-compatibility/2006">
          <mc:Choice Requires="x14">
            <control shapeId="399366" r:id="rId9" name="Option Button 6">
              <controlPr defaultSize="0" autoFill="0" autoLine="0" autoPict="0">
                <anchor moveWithCells="1">
                  <from>
                    <xdr:col>15</xdr:col>
                    <xdr:colOff>38100</xdr:colOff>
                    <xdr:row>11</xdr:row>
                    <xdr:rowOff>53340</xdr:rowOff>
                  </from>
                  <to>
                    <xdr:col>15</xdr:col>
                    <xdr:colOff>259080</xdr:colOff>
                    <xdr:row>11</xdr:row>
                    <xdr:rowOff>190500</xdr:rowOff>
                  </to>
                </anchor>
              </controlPr>
            </control>
          </mc:Choice>
        </mc:AlternateContent>
        <mc:AlternateContent xmlns:mc="http://schemas.openxmlformats.org/markup-compatibility/2006">
          <mc:Choice Requires="x14">
            <control shapeId="399367" r:id="rId10" name="Group Box 7">
              <controlPr defaultSize="0" print="0" autoFill="0" autoPict="0">
                <anchor moveWithCells="1">
                  <from>
                    <xdr:col>6</xdr:col>
                    <xdr:colOff>68580</xdr:colOff>
                    <xdr:row>12</xdr:row>
                    <xdr:rowOff>30480</xdr:rowOff>
                  </from>
                  <to>
                    <xdr:col>16</xdr:col>
                    <xdr:colOff>76200</xdr:colOff>
                    <xdr:row>12</xdr:row>
                    <xdr:rowOff>228600</xdr:rowOff>
                  </to>
                </anchor>
              </controlPr>
            </control>
          </mc:Choice>
        </mc:AlternateContent>
        <mc:AlternateContent xmlns:mc="http://schemas.openxmlformats.org/markup-compatibility/2006">
          <mc:Choice Requires="x14">
            <control shapeId="399368" r:id="rId11" name="Option Button 8">
              <controlPr defaultSize="0" autoFill="0" autoLine="0" autoPict="0">
                <anchor moveWithCells="1">
                  <from>
                    <xdr:col>7</xdr:col>
                    <xdr:colOff>76200</xdr:colOff>
                    <xdr:row>12</xdr:row>
                    <xdr:rowOff>60960</xdr:rowOff>
                  </from>
                  <to>
                    <xdr:col>7</xdr:col>
                    <xdr:colOff>297180</xdr:colOff>
                    <xdr:row>12</xdr:row>
                    <xdr:rowOff>198120</xdr:rowOff>
                  </to>
                </anchor>
              </controlPr>
            </control>
          </mc:Choice>
        </mc:AlternateContent>
        <mc:AlternateContent xmlns:mc="http://schemas.openxmlformats.org/markup-compatibility/2006">
          <mc:Choice Requires="x14">
            <control shapeId="399369" r:id="rId12" name="Option Button 9">
              <controlPr defaultSize="0" autoFill="0" autoLine="0" autoPict="0">
                <anchor moveWithCells="1">
                  <from>
                    <xdr:col>9</xdr:col>
                    <xdr:colOff>68580</xdr:colOff>
                    <xdr:row>12</xdr:row>
                    <xdr:rowOff>60960</xdr:rowOff>
                  </from>
                  <to>
                    <xdr:col>9</xdr:col>
                    <xdr:colOff>289560</xdr:colOff>
                    <xdr:row>12</xdr:row>
                    <xdr:rowOff>198120</xdr:rowOff>
                  </to>
                </anchor>
              </controlPr>
            </control>
          </mc:Choice>
        </mc:AlternateContent>
        <mc:AlternateContent xmlns:mc="http://schemas.openxmlformats.org/markup-compatibility/2006">
          <mc:Choice Requires="x14">
            <control shapeId="399370" r:id="rId13" name="Option Button 10">
              <controlPr defaultSize="0" autoFill="0" autoLine="0" autoPict="0">
                <anchor moveWithCells="1">
                  <from>
                    <xdr:col>11</xdr:col>
                    <xdr:colOff>60960</xdr:colOff>
                    <xdr:row>12</xdr:row>
                    <xdr:rowOff>60960</xdr:rowOff>
                  </from>
                  <to>
                    <xdr:col>11</xdr:col>
                    <xdr:colOff>281940</xdr:colOff>
                    <xdr:row>12</xdr:row>
                    <xdr:rowOff>198120</xdr:rowOff>
                  </to>
                </anchor>
              </controlPr>
            </control>
          </mc:Choice>
        </mc:AlternateContent>
        <mc:AlternateContent xmlns:mc="http://schemas.openxmlformats.org/markup-compatibility/2006">
          <mc:Choice Requires="x14">
            <control shapeId="399371" r:id="rId14" name="Option Button 11">
              <controlPr defaultSize="0" autoFill="0" autoLine="0" autoPict="0">
                <anchor moveWithCells="1">
                  <from>
                    <xdr:col>13</xdr:col>
                    <xdr:colOff>45720</xdr:colOff>
                    <xdr:row>12</xdr:row>
                    <xdr:rowOff>60960</xdr:rowOff>
                  </from>
                  <to>
                    <xdr:col>13</xdr:col>
                    <xdr:colOff>266700</xdr:colOff>
                    <xdr:row>12</xdr:row>
                    <xdr:rowOff>198120</xdr:rowOff>
                  </to>
                </anchor>
              </controlPr>
            </control>
          </mc:Choice>
        </mc:AlternateContent>
        <mc:AlternateContent xmlns:mc="http://schemas.openxmlformats.org/markup-compatibility/2006">
          <mc:Choice Requires="x14">
            <control shapeId="399372" r:id="rId15" name="Option Button 12">
              <controlPr defaultSize="0" autoFill="0" autoLine="0" autoPict="0">
                <anchor moveWithCells="1">
                  <from>
                    <xdr:col>15</xdr:col>
                    <xdr:colOff>38100</xdr:colOff>
                    <xdr:row>12</xdr:row>
                    <xdr:rowOff>60960</xdr:rowOff>
                  </from>
                  <to>
                    <xdr:col>15</xdr:col>
                    <xdr:colOff>259080</xdr:colOff>
                    <xdr:row>12</xdr:row>
                    <xdr:rowOff>198120</xdr:rowOff>
                  </to>
                </anchor>
              </controlPr>
            </control>
          </mc:Choice>
        </mc:AlternateContent>
        <mc:AlternateContent xmlns:mc="http://schemas.openxmlformats.org/markup-compatibility/2006">
          <mc:Choice Requires="x14">
            <control shapeId="399373" r:id="rId16" name="Group Box 13">
              <controlPr defaultSize="0" print="0" autoFill="0" autoPict="0">
                <anchor moveWithCells="1">
                  <from>
                    <xdr:col>6</xdr:col>
                    <xdr:colOff>68580</xdr:colOff>
                    <xdr:row>12</xdr:row>
                    <xdr:rowOff>388620</xdr:rowOff>
                  </from>
                  <to>
                    <xdr:col>16</xdr:col>
                    <xdr:colOff>76200</xdr:colOff>
                    <xdr:row>13</xdr:row>
                    <xdr:rowOff>175260</xdr:rowOff>
                  </to>
                </anchor>
              </controlPr>
            </control>
          </mc:Choice>
        </mc:AlternateContent>
        <mc:AlternateContent xmlns:mc="http://schemas.openxmlformats.org/markup-compatibility/2006">
          <mc:Choice Requires="x14">
            <control shapeId="399374" r:id="rId17" name="Option Button 14">
              <controlPr defaultSize="0" autoFill="0" autoLine="0" autoPict="0">
                <anchor moveWithCells="1">
                  <from>
                    <xdr:col>7</xdr:col>
                    <xdr:colOff>76200</xdr:colOff>
                    <xdr:row>13</xdr:row>
                    <xdr:rowOff>22860</xdr:rowOff>
                  </from>
                  <to>
                    <xdr:col>7</xdr:col>
                    <xdr:colOff>297180</xdr:colOff>
                    <xdr:row>13</xdr:row>
                    <xdr:rowOff>144780</xdr:rowOff>
                  </to>
                </anchor>
              </controlPr>
            </control>
          </mc:Choice>
        </mc:AlternateContent>
        <mc:AlternateContent xmlns:mc="http://schemas.openxmlformats.org/markup-compatibility/2006">
          <mc:Choice Requires="x14">
            <control shapeId="399375" r:id="rId18" name="Option Button 15">
              <controlPr defaultSize="0" autoFill="0" autoLine="0" autoPict="0">
                <anchor moveWithCells="1">
                  <from>
                    <xdr:col>9</xdr:col>
                    <xdr:colOff>68580</xdr:colOff>
                    <xdr:row>13</xdr:row>
                    <xdr:rowOff>22860</xdr:rowOff>
                  </from>
                  <to>
                    <xdr:col>9</xdr:col>
                    <xdr:colOff>289560</xdr:colOff>
                    <xdr:row>13</xdr:row>
                    <xdr:rowOff>144780</xdr:rowOff>
                  </to>
                </anchor>
              </controlPr>
            </control>
          </mc:Choice>
        </mc:AlternateContent>
        <mc:AlternateContent xmlns:mc="http://schemas.openxmlformats.org/markup-compatibility/2006">
          <mc:Choice Requires="x14">
            <control shapeId="399376" r:id="rId19" name="Option Button 16">
              <controlPr defaultSize="0" autoFill="0" autoLine="0" autoPict="0">
                <anchor moveWithCells="1">
                  <from>
                    <xdr:col>11</xdr:col>
                    <xdr:colOff>60960</xdr:colOff>
                    <xdr:row>13</xdr:row>
                    <xdr:rowOff>22860</xdr:rowOff>
                  </from>
                  <to>
                    <xdr:col>11</xdr:col>
                    <xdr:colOff>281940</xdr:colOff>
                    <xdr:row>13</xdr:row>
                    <xdr:rowOff>144780</xdr:rowOff>
                  </to>
                </anchor>
              </controlPr>
            </control>
          </mc:Choice>
        </mc:AlternateContent>
        <mc:AlternateContent xmlns:mc="http://schemas.openxmlformats.org/markup-compatibility/2006">
          <mc:Choice Requires="x14">
            <control shapeId="399377" r:id="rId20" name="Option Button 17">
              <controlPr defaultSize="0" autoFill="0" autoLine="0" autoPict="0">
                <anchor moveWithCells="1">
                  <from>
                    <xdr:col>13</xdr:col>
                    <xdr:colOff>53340</xdr:colOff>
                    <xdr:row>13</xdr:row>
                    <xdr:rowOff>22860</xdr:rowOff>
                  </from>
                  <to>
                    <xdr:col>13</xdr:col>
                    <xdr:colOff>266700</xdr:colOff>
                    <xdr:row>13</xdr:row>
                    <xdr:rowOff>144780</xdr:rowOff>
                  </to>
                </anchor>
              </controlPr>
            </control>
          </mc:Choice>
        </mc:AlternateContent>
        <mc:AlternateContent xmlns:mc="http://schemas.openxmlformats.org/markup-compatibility/2006">
          <mc:Choice Requires="x14">
            <control shapeId="399378" r:id="rId21" name="Option Button 18">
              <controlPr defaultSize="0" autoFill="0" autoLine="0" autoPict="0">
                <anchor moveWithCells="1">
                  <from>
                    <xdr:col>15</xdr:col>
                    <xdr:colOff>38100</xdr:colOff>
                    <xdr:row>13</xdr:row>
                    <xdr:rowOff>22860</xdr:rowOff>
                  </from>
                  <to>
                    <xdr:col>15</xdr:col>
                    <xdr:colOff>259080</xdr:colOff>
                    <xdr:row>13</xdr:row>
                    <xdr:rowOff>144780</xdr:rowOff>
                  </to>
                </anchor>
              </controlPr>
            </control>
          </mc:Choice>
        </mc:AlternateContent>
        <mc:AlternateContent xmlns:mc="http://schemas.openxmlformats.org/markup-compatibility/2006">
          <mc:Choice Requires="x14">
            <control shapeId="399379" r:id="rId22" name="Group Box 19">
              <controlPr defaultSize="0" print="0" autoFill="0" autoPict="0">
                <anchor moveWithCells="1">
                  <from>
                    <xdr:col>6</xdr:col>
                    <xdr:colOff>68580</xdr:colOff>
                    <xdr:row>29</xdr:row>
                    <xdr:rowOff>15240</xdr:rowOff>
                  </from>
                  <to>
                    <xdr:col>16</xdr:col>
                    <xdr:colOff>76200</xdr:colOff>
                    <xdr:row>29</xdr:row>
                    <xdr:rowOff>190500</xdr:rowOff>
                  </to>
                </anchor>
              </controlPr>
            </control>
          </mc:Choice>
        </mc:AlternateContent>
        <mc:AlternateContent xmlns:mc="http://schemas.openxmlformats.org/markup-compatibility/2006">
          <mc:Choice Requires="x14">
            <control shapeId="399380" r:id="rId23" name="Option Button 20">
              <controlPr defaultSize="0" autoFill="0" autoLine="0" autoPict="0">
                <anchor moveWithCells="1">
                  <from>
                    <xdr:col>7</xdr:col>
                    <xdr:colOff>76200</xdr:colOff>
                    <xdr:row>29</xdr:row>
                    <xdr:rowOff>45720</xdr:rowOff>
                  </from>
                  <to>
                    <xdr:col>7</xdr:col>
                    <xdr:colOff>297180</xdr:colOff>
                    <xdr:row>29</xdr:row>
                    <xdr:rowOff>160020</xdr:rowOff>
                  </to>
                </anchor>
              </controlPr>
            </control>
          </mc:Choice>
        </mc:AlternateContent>
        <mc:AlternateContent xmlns:mc="http://schemas.openxmlformats.org/markup-compatibility/2006">
          <mc:Choice Requires="x14">
            <control shapeId="399381" r:id="rId24" name="Option Button 21">
              <controlPr defaultSize="0" autoFill="0" autoLine="0" autoPict="0">
                <anchor moveWithCells="1">
                  <from>
                    <xdr:col>9</xdr:col>
                    <xdr:colOff>68580</xdr:colOff>
                    <xdr:row>29</xdr:row>
                    <xdr:rowOff>45720</xdr:rowOff>
                  </from>
                  <to>
                    <xdr:col>9</xdr:col>
                    <xdr:colOff>289560</xdr:colOff>
                    <xdr:row>29</xdr:row>
                    <xdr:rowOff>160020</xdr:rowOff>
                  </to>
                </anchor>
              </controlPr>
            </control>
          </mc:Choice>
        </mc:AlternateContent>
        <mc:AlternateContent xmlns:mc="http://schemas.openxmlformats.org/markup-compatibility/2006">
          <mc:Choice Requires="x14">
            <control shapeId="399382" r:id="rId25" name="Option Button 22">
              <controlPr defaultSize="0" autoFill="0" autoLine="0" autoPict="0">
                <anchor moveWithCells="1">
                  <from>
                    <xdr:col>11</xdr:col>
                    <xdr:colOff>60960</xdr:colOff>
                    <xdr:row>29</xdr:row>
                    <xdr:rowOff>45720</xdr:rowOff>
                  </from>
                  <to>
                    <xdr:col>11</xdr:col>
                    <xdr:colOff>281940</xdr:colOff>
                    <xdr:row>29</xdr:row>
                    <xdr:rowOff>160020</xdr:rowOff>
                  </to>
                </anchor>
              </controlPr>
            </control>
          </mc:Choice>
        </mc:AlternateContent>
        <mc:AlternateContent xmlns:mc="http://schemas.openxmlformats.org/markup-compatibility/2006">
          <mc:Choice Requires="x14">
            <control shapeId="399383" r:id="rId26" name="Option Button 23">
              <controlPr defaultSize="0" autoFill="0" autoLine="0" autoPict="0">
                <anchor moveWithCells="1">
                  <from>
                    <xdr:col>13</xdr:col>
                    <xdr:colOff>53340</xdr:colOff>
                    <xdr:row>29</xdr:row>
                    <xdr:rowOff>45720</xdr:rowOff>
                  </from>
                  <to>
                    <xdr:col>13</xdr:col>
                    <xdr:colOff>266700</xdr:colOff>
                    <xdr:row>29</xdr:row>
                    <xdr:rowOff>160020</xdr:rowOff>
                  </to>
                </anchor>
              </controlPr>
            </control>
          </mc:Choice>
        </mc:AlternateContent>
        <mc:AlternateContent xmlns:mc="http://schemas.openxmlformats.org/markup-compatibility/2006">
          <mc:Choice Requires="x14">
            <control shapeId="399384" r:id="rId27" name="Option Button 24">
              <controlPr defaultSize="0" autoFill="0" autoLine="0" autoPict="0">
                <anchor moveWithCells="1">
                  <from>
                    <xdr:col>15</xdr:col>
                    <xdr:colOff>38100</xdr:colOff>
                    <xdr:row>29</xdr:row>
                    <xdr:rowOff>45720</xdr:rowOff>
                  </from>
                  <to>
                    <xdr:col>15</xdr:col>
                    <xdr:colOff>259080</xdr:colOff>
                    <xdr:row>29</xdr:row>
                    <xdr:rowOff>160020</xdr:rowOff>
                  </to>
                </anchor>
              </controlPr>
            </control>
          </mc:Choice>
        </mc:AlternateContent>
        <mc:AlternateContent xmlns:mc="http://schemas.openxmlformats.org/markup-compatibility/2006">
          <mc:Choice Requires="x14">
            <control shapeId="399385" r:id="rId28" name="Group Box 25">
              <controlPr defaultSize="0" print="0" autoFill="0" autoPict="0">
                <anchor moveWithCells="1">
                  <from>
                    <xdr:col>6</xdr:col>
                    <xdr:colOff>60960</xdr:colOff>
                    <xdr:row>10</xdr:row>
                    <xdr:rowOff>15240</xdr:rowOff>
                  </from>
                  <to>
                    <xdr:col>16</xdr:col>
                    <xdr:colOff>68580</xdr:colOff>
                    <xdr:row>10</xdr:row>
                    <xdr:rowOff>220980</xdr:rowOff>
                  </to>
                </anchor>
              </controlPr>
            </control>
          </mc:Choice>
        </mc:AlternateContent>
        <mc:AlternateContent xmlns:mc="http://schemas.openxmlformats.org/markup-compatibility/2006">
          <mc:Choice Requires="x14">
            <control shapeId="399386" r:id="rId29" name="Option Button 26">
              <controlPr defaultSize="0" autoFill="0" autoLine="0" autoPict="0">
                <anchor moveWithCells="1">
                  <from>
                    <xdr:col>7</xdr:col>
                    <xdr:colOff>68580</xdr:colOff>
                    <xdr:row>10</xdr:row>
                    <xdr:rowOff>53340</xdr:rowOff>
                  </from>
                  <to>
                    <xdr:col>7</xdr:col>
                    <xdr:colOff>289560</xdr:colOff>
                    <xdr:row>10</xdr:row>
                    <xdr:rowOff>182880</xdr:rowOff>
                  </to>
                </anchor>
              </controlPr>
            </control>
          </mc:Choice>
        </mc:AlternateContent>
        <mc:AlternateContent xmlns:mc="http://schemas.openxmlformats.org/markup-compatibility/2006">
          <mc:Choice Requires="x14">
            <control shapeId="399387" r:id="rId30" name="Option Button 27">
              <controlPr defaultSize="0" autoFill="0" autoLine="0" autoPict="0">
                <anchor moveWithCells="1">
                  <from>
                    <xdr:col>9</xdr:col>
                    <xdr:colOff>60960</xdr:colOff>
                    <xdr:row>10</xdr:row>
                    <xdr:rowOff>53340</xdr:rowOff>
                  </from>
                  <to>
                    <xdr:col>9</xdr:col>
                    <xdr:colOff>281940</xdr:colOff>
                    <xdr:row>10</xdr:row>
                    <xdr:rowOff>182880</xdr:rowOff>
                  </to>
                </anchor>
              </controlPr>
            </control>
          </mc:Choice>
        </mc:AlternateContent>
        <mc:AlternateContent xmlns:mc="http://schemas.openxmlformats.org/markup-compatibility/2006">
          <mc:Choice Requires="x14">
            <control shapeId="399388" r:id="rId31" name="Option Button 28">
              <controlPr defaultSize="0" autoFill="0" autoLine="0" autoPict="0">
                <anchor moveWithCells="1">
                  <from>
                    <xdr:col>11</xdr:col>
                    <xdr:colOff>53340</xdr:colOff>
                    <xdr:row>10</xdr:row>
                    <xdr:rowOff>53340</xdr:rowOff>
                  </from>
                  <to>
                    <xdr:col>11</xdr:col>
                    <xdr:colOff>266700</xdr:colOff>
                    <xdr:row>10</xdr:row>
                    <xdr:rowOff>182880</xdr:rowOff>
                  </to>
                </anchor>
              </controlPr>
            </control>
          </mc:Choice>
        </mc:AlternateContent>
        <mc:AlternateContent xmlns:mc="http://schemas.openxmlformats.org/markup-compatibility/2006">
          <mc:Choice Requires="x14">
            <control shapeId="399389" r:id="rId32" name="Option Button 29">
              <controlPr defaultSize="0" autoFill="0" autoLine="0" autoPict="0">
                <anchor moveWithCells="1">
                  <from>
                    <xdr:col>13</xdr:col>
                    <xdr:colOff>38100</xdr:colOff>
                    <xdr:row>10</xdr:row>
                    <xdr:rowOff>53340</xdr:rowOff>
                  </from>
                  <to>
                    <xdr:col>13</xdr:col>
                    <xdr:colOff>259080</xdr:colOff>
                    <xdr:row>10</xdr:row>
                    <xdr:rowOff>182880</xdr:rowOff>
                  </to>
                </anchor>
              </controlPr>
            </control>
          </mc:Choice>
        </mc:AlternateContent>
        <mc:AlternateContent xmlns:mc="http://schemas.openxmlformats.org/markup-compatibility/2006">
          <mc:Choice Requires="x14">
            <control shapeId="399390" r:id="rId33" name="Option Button 30">
              <controlPr defaultSize="0" autoFill="0" autoLine="0" autoPict="0">
                <anchor moveWithCells="1">
                  <from>
                    <xdr:col>15</xdr:col>
                    <xdr:colOff>30480</xdr:colOff>
                    <xdr:row>10</xdr:row>
                    <xdr:rowOff>53340</xdr:rowOff>
                  </from>
                  <to>
                    <xdr:col>15</xdr:col>
                    <xdr:colOff>251460</xdr:colOff>
                    <xdr:row>10</xdr:row>
                    <xdr:rowOff>182880</xdr:rowOff>
                  </to>
                </anchor>
              </controlPr>
            </control>
          </mc:Choice>
        </mc:AlternateContent>
        <mc:AlternateContent xmlns:mc="http://schemas.openxmlformats.org/markup-compatibility/2006">
          <mc:Choice Requires="x14">
            <control shapeId="399392" r:id="rId34" name="Group Box 32">
              <controlPr defaultSize="0" print="0" autoFill="0" autoPict="0">
                <anchor moveWithCells="1">
                  <from>
                    <xdr:col>6</xdr:col>
                    <xdr:colOff>68580</xdr:colOff>
                    <xdr:row>23</xdr:row>
                    <xdr:rowOff>22860</xdr:rowOff>
                  </from>
                  <to>
                    <xdr:col>16</xdr:col>
                    <xdr:colOff>76200</xdr:colOff>
                    <xdr:row>23</xdr:row>
                    <xdr:rowOff>213360</xdr:rowOff>
                  </to>
                </anchor>
              </controlPr>
            </control>
          </mc:Choice>
        </mc:AlternateContent>
        <mc:AlternateContent xmlns:mc="http://schemas.openxmlformats.org/markup-compatibility/2006">
          <mc:Choice Requires="x14">
            <control shapeId="399393" r:id="rId35" name="Option Button 33">
              <controlPr defaultSize="0" autoFill="0" autoLine="0" autoPict="0">
                <anchor moveWithCells="1">
                  <from>
                    <xdr:col>7</xdr:col>
                    <xdr:colOff>76200</xdr:colOff>
                    <xdr:row>23</xdr:row>
                    <xdr:rowOff>53340</xdr:rowOff>
                  </from>
                  <to>
                    <xdr:col>7</xdr:col>
                    <xdr:colOff>297180</xdr:colOff>
                    <xdr:row>23</xdr:row>
                    <xdr:rowOff>182880</xdr:rowOff>
                  </to>
                </anchor>
              </controlPr>
            </control>
          </mc:Choice>
        </mc:AlternateContent>
        <mc:AlternateContent xmlns:mc="http://schemas.openxmlformats.org/markup-compatibility/2006">
          <mc:Choice Requires="x14">
            <control shapeId="399394" r:id="rId36" name="Option Button 34">
              <controlPr defaultSize="0" autoFill="0" autoLine="0" autoPict="0">
                <anchor moveWithCells="1">
                  <from>
                    <xdr:col>9</xdr:col>
                    <xdr:colOff>68580</xdr:colOff>
                    <xdr:row>23</xdr:row>
                    <xdr:rowOff>53340</xdr:rowOff>
                  </from>
                  <to>
                    <xdr:col>9</xdr:col>
                    <xdr:colOff>289560</xdr:colOff>
                    <xdr:row>23</xdr:row>
                    <xdr:rowOff>182880</xdr:rowOff>
                  </to>
                </anchor>
              </controlPr>
            </control>
          </mc:Choice>
        </mc:AlternateContent>
        <mc:AlternateContent xmlns:mc="http://schemas.openxmlformats.org/markup-compatibility/2006">
          <mc:Choice Requires="x14">
            <control shapeId="399395" r:id="rId37" name="Option Button 35">
              <controlPr defaultSize="0" autoFill="0" autoLine="0" autoPict="0">
                <anchor moveWithCells="1">
                  <from>
                    <xdr:col>11</xdr:col>
                    <xdr:colOff>60960</xdr:colOff>
                    <xdr:row>23</xdr:row>
                    <xdr:rowOff>53340</xdr:rowOff>
                  </from>
                  <to>
                    <xdr:col>11</xdr:col>
                    <xdr:colOff>281940</xdr:colOff>
                    <xdr:row>23</xdr:row>
                    <xdr:rowOff>182880</xdr:rowOff>
                  </to>
                </anchor>
              </controlPr>
            </control>
          </mc:Choice>
        </mc:AlternateContent>
        <mc:AlternateContent xmlns:mc="http://schemas.openxmlformats.org/markup-compatibility/2006">
          <mc:Choice Requires="x14">
            <control shapeId="399396" r:id="rId38" name="Option Button 36">
              <controlPr defaultSize="0" autoFill="0" autoLine="0" autoPict="0">
                <anchor moveWithCells="1">
                  <from>
                    <xdr:col>13</xdr:col>
                    <xdr:colOff>53340</xdr:colOff>
                    <xdr:row>23</xdr:row>
                    <xdr:rowOff>53340</xdr:rowOff>
                  </from>
                  <to>
                    <xdr:col>13</xdr:col>
                    <xdr:colOff>266700</xdr:colOff>
                    <xdr:row>23</xdr:row>
                    <xdr:rowOff>182880</xdr:rowOff>
                  </to>
                </anchor>
              </controlPr>
            </control>
          </mc:Choice>
        </mc:AlternateContent>
        <mc:AlternateContent xmlns:mc="http://schemas.openxmlformats.org/markup-compatibility/2006">
          <mc:Choice Requires="x14">
            <control shapeId="399397" r:id="rId39" name="Option Button 37">
              <controlPr defaultSize="0" autoFill="0" autoLine="0" autoPict="0">
                <anchor moveWithCells="1">
                  <from>
                    <xdr:col>15</xdr:col>
                    <xdr:colOff>38100</xdr:colOff>
                    <xdr:row>23</xdr:row>
                    <xdr:rowOff>53340</xdr:rowOff>
                  </from>
                  <to>
                    <xdr:col>15</xdr:col>
                    <xdr:colOff>259080</xdr:colOff>
                    <xdr:row>23</xdr:row>
                    <xdr:rowOff>182880</xdr:rowOff>
                  </to>
                </anchor>
              </controlPr>
            </control>
          </mc:Choice>
        </mc:AlternateContent>
        <mc:AlternateContent xmlns:mc="http://schemas.openxmlformats.org/markup-compatibility/2006">
          <mc:Choice Requires="x14">
            <control shapeId="399398" r:id="rId40" name="Group Box 38">
              <controlPr defaultSize="0" print="0" autoFill="0" autoPict="0">
                <anchor moveWithCells="1">
                  <from>
                    <xdr:col>6</xdr:col>
                    <xdr:colOff>68580</xdr:colOff>
                    <xdr:row>24</xdr:row>
                    <xdr:rowOff>7620</xdr:rowOff>
                  </from>
                  <to>
                    <xdr:col>16</xdr:col>
                    <xdr:colOff>76200</xdr:colOff>
                    <xdr:row>24</xdr:row>
                    <xdr:rowOff>205740</xdr:rowOff>
                  </to>
                </anchor>
              </controlPr>
            </control>
          </mc:Choice>
        </mc:AlternateContent>
        <mc:AlternateContent xmlns:mc="http://schemas.openxmlformats.org/markup-compatibility/2006">
          <mc:Choice Requires="x14">
            <control shapeId="399399" r:id="rId41" name="Option Button 39">
              <controlPr defaultSize="0" autoFill="0" autoLine="0" autoPict="0">
                <anchor moveWithCells="1">
                  <from>
                    <xdr:col>7</xdr:col>
                    <xdr:colOff>76200</xdr:colOff>
                    <xdr:row>24</xdr:row>
                    <xdr:rowOff>45720</xdr:rowOff>
                  </from>
                  <to>
                    <xdr:col>7</xdr:col>
                    <xdr:colOff>297180</xdr:colOff>
                    <xdr:row>24</xdr:row>
                    <xdr:rowOff>167640</xdr:rowOff>
                  </to>
                </anchor>
              </controlPr>
            </control>
          </mc:Choice>
        </mc:AlternateContent>
        <mc:AlternateContent xmlns:mc="http://schemas.openxmlformats.org/markup-compatibility/2006">
          <mc:Choice Requires="x14">
            <control shapeId="399400" r:id="rId42" name="Option Button 40">
              <controlPr defaultSize="0" autoFill="0" autoLine="0" autoPict="0">
                <anchor moveWithCells="1">
                  <from>
                    <xdr:col>9</xdr:col>
                    <xdr:colOff>68580</xdr:colOff>
                    <xdr:row>24</xdr:row>
                    <xdr:rowOff>45720</xdr:rowOff>
                  </from>
                  <to>
                    <xdr:col>9</xdr:col>
                    <xdr:colOff>289560</xdr:colOff>
                    <xdr:row>24</xdr:row>
                    <xdr:rowOff>167640</xdr:rowOff>
                  </to>
                </anchor>
              </controlPr>
            </control>
          </mc:Choice>
        </mc:AlternateContent>
        <mc:AlternateContent xmlns:mc="http://schemas.openxmlformats.org/markup-compatibility/2006">
          <mc:Choice Requires="x14">
            <control shapeId="399401" r:id="rId43" name="Option Button 41">
              <controlPr defaultSize="0" autoFill="0" autoLine="0" autoPict="0">
                <anchor moveWithCells="1">
                  <from>
                    <xdr:col>11</xdr:col>
                    <xdr:colOff>60960</xdr:colOff>
                    <xdr:row>24</xdr:row>
                    <xdr:rowOff>45720</xdr:rowOff>
                  </from>
                  <to>
                    <xdr:col>11</xdr:col>
                    <xdr:colOff>281940</xdr:colOff>
                    <xdr:row>24</xdr:row>
                    <xdr:rowOff>167640</xdr:rowOff>
                  </to>
                </anchor>
              </controlPr>
            </control>
          </mc:Choice>
        </mc:AlternateContent>
        <mc:AlternateContent xmlns:mc="http://schemas.openxmlformats.org/markup-compatibility/2006">
          <mc:Choice Requires="x14">
            <control shapeId="399402" r:id="rId44" name="Option Button 42">
              <controlPr defaultSize="0" autoFill="0" autoLine="0" autoPict="0">
                <anchor moveWithCells="1">
                  <from>
                    <xdr:col>13</xdr:col>
                    <xdr:colOff>53340</xdr:colOff>
                    <xdr:row>24</xdr:row>
                    <xdr:rowOff>45720</xdr:rowOff>
                  </from>
                  <to>
                    <xdr:col>13</xdr:col>
                    <xdr:colOff>266700</xdr:colOff>
                    <xdr:row>24</xdr:row>
                    <xdr:rowOff>167640</xdr:rowOff>
                  </to>
                </anchor>
              </controlPr>
            </control>
          </mc:Choice>
        </mc:AlternateContent>
        <mc:AlternateContent xmlns:mc="http://schemas.openxmlformats.org/markup-compatibility/2006">
          <mc:Choice Requires="x14">
            <control shapeId="399403" r:id="rId45" name="Option Button 43">
              <controlPr defaultSize="0" autoFill="0" autoLine="0" autoPict="0">
                <anchor moveWithCells="1">
                  <from>
                    <xdr:col>15</xdr:col>
                    <xdr:colOff>38100</xdr:colOff>
                    <xdr:row>24</xdr:row>
                    <xdr:rowOff>45720</xdr:rowOff>
                  </from>
                  <to>
                    <xdr:col>15</xdr:col>
                    <xdr:colOff>259080</xdr:colOff>
                    <xdr:row>24</xdr:row>
                    <xdr:rowOff>167640</xdr:rowOff>
                  </to>
                </anchor>
              </controlPr>
            </control>
          </mc:Choice>
        </mc:AlternateContent>
        <mc:AlternateContent xmlns:mc="http://schemas.openxmlformats.org/markup-compatibility/2006">
          <mc:Choice Requires="x14">
            <control shapeId="399404" r:id="rId46" name="Group Box 44">
              <controlPr defaultSize="0" print="0" autoFill="0" autoPict="0">
                <anchor moveWithCells="1">
                  <from>
                    <xdr:col>6</xdr:col>
                    <xdr:colOff>68580</xdr:colOff>
                    <xdr:row>25</xdr:row>
                    <xdr:rowOff>7620</xdr:rowOff>
                  </from>
                  <to>
                    <xdr:col>16</xdr:col>
                    <xdr:colOff>76200</xdr:colOff>
                    <xdr:row>25</xdr:row>
                    <xdr:rowOff>205740</xdr:rowOff>
                  </to>
                </anchor>
              </controlPr>
            </control>
          </mc:Choice>
        </mc:AlternateContent>
        <mc:AlternateContent xmlns:mc="http://schemas.openxmlformats.org/markup-compatibility/2006">
          <mc:Choice Requires="x14">
            <control shapeId="399405" r:id="rId47" name="Option Button 45">
              <controlPr defaultSize="0" autoFill="0" autoLine="0" autoPict="0">
                <anchor moveWithCells="1">
                  <from>
                    <xdr:col>7</xdr:col>
                    <xdr:colOff>76200</xdr:colOff>
                    <xdr:row>25</xdr:row>
                    <xdr:rowOff>45720</xdr:rowOff>
                  </from>
                  <to>
                    <xdr:col>7</xdr:col>
                    <xdr:colOff>297180</xdr:colOff>
                    <xdr:row>25</xdr:row>
                    <xdr:rowOff>167640</xdr:rowOff>
                  </to>
                </anchor>
              </controlPr>
            </control>
          </mc:Choice>
        </mc:AlternateContent>
        <mc:AlternateContent xmlns:mc="http://schemas.openxmlformats.org/markup-compatibility/2006">
          <mc:Choice Requires="x14">
            <control shapeId="399406" r:id="rId48" name="Option Button 46">
              <controlPr defaultSize="0" autoFill="0" autoLine="0" autoPict="0">
                <anchor moveWithCells="1">
                  <from>
                    <xdr:col>9</xdr:col>
                    <xdr:colOff>68580</xdr:colOff>
                    <xdr:row>25</xdr:row>
                    <xdr:rowOff>45720</xdr:rowOff>
                  </from>
                  <to>
                    <xdr:col>9</xdr:col>
                    <xdr:colOff>289560</xdr:colOff>
                    <xdr:row>25</xdr:row>
                    <xdr:rowOff>167640</xdr:rowOff>
                  </to>
                </anchor>
              </controlPr>
            </control>
          </mc:Choice>
        </mc:AlternateContent>
        <mc:AlternateContent xmlns:mc="http://schemas.openxmlformats.org/markup-compatibility/2006">
          <mc:Choice Requires="x14">
            <control shapeId="399407" r:id="rId49" name="Option Button 47">
              <controlPr defaultSize="0" autoFill="0" autoLine="0" autoPict="0">
                <anchor moveWithCells="1">
                  <from>
                    <xdr:col>11</xdr:col>
                    <xdr:colOff>60960</xdr:colOff>
                    <xdr:row>25</xdr:row>
                    <xdr:rowOff>45720</xdr:rowOff>
                  </from>
                  <to>
                    <xdr:col>11</xdr:col>
                    <xdr:colOff>281940</xdr:colOff>
                    <xdr:row>25</xdr:row>
                    <xdr:rowOff>167640</xdr:rowOff>
                  </to>
                </anchor>
              </controlPr>
            </control>
          </mc:Choice>
        </mc:AlternateContent>
        <mc:AlternateContent xmlns:mc="http://schemas.openxmlformats.org/markup-compatibility/2006">
          <mc:Choice Requires="x14">
            <control shapeId="399408" r:id="rId50" name="Option Button 48">
              <controlPr defaultSize="0" autoFill="0" autoLine="0" autoPict="0">
                <anchor moveWithCells="1">
                  <from>
                    <xdr:col>13</xdr:col>
                    <xdr:colOff>53340</xdr:colOff>
                    <xdr:row>25</xdr:row>
                    <xdr:rowOff>45720</xdr:rowOff>
                  </from>
                  <to>
                    <xdr:col>13</xdr:col>
                    <xdr:colOff>266700</xdr:colOff>
                    <xdr:row>25</xdr:row>
                    <xdr:rowOff>167640</xdr:rowOff>
                  </to>
                </anchor>
              </controlPr>
            </control>
          </mc:Choice>
        </mc:AlternateContent>
        <mc:AlternateContent xmlns:mc="http://schemas.openxmlformats.org/markup-compatibility/2006">
          <mc:Choice Requires="x14">
            <control shapeId="399409" r:id="rId51" name="Option Button 49">
              <controlPr defaultSize="0" autoFill="0" autoLine="0" autoPict="0">
                <anchor moveWithCells="1">
                  <from>
                    <xdr:col>15</xdr:col>
                    <xdr:colOff>38100</xdr:colOff>
                    <xdr:row>25</xdr:row>
                    <xdr:rowOff>45720</xdr:rowOff>
                  </from>
                  <to>
                    <xdr:col>15</xdr:col>
                    <xdr:colOff>259080</xdr:colOff>
                    <xdr:row>25</xdr:row>
                    <xdr:rowOff>167640</xdr:rowOff>
                  </to>
                </anchor>
              </controlPr>
            </control>
          </mc:Choice>
        </mc:AlternateContent>
        <mc:AlternateContent xmlns:mc="http://schemas.openxmlformats.org/markup-compatibility/2006">
          <mc:Choice Requires="x14">
            <control shapeId="399410" r:id="rId52" name="Group Box 50">
              <controlPr defaultSize="0" print="0" autoFill="0" autoPict="0">
                <anchor moveWithCells="1">
                  <from>
                    <xdr:col>6</xdr:col>
                    <xdr:colOff>68580</xdr:colOff>
                    <xdr:row>38</xdr:row>
                    <xdr:rowOff>7620</xdr:rowOff>
                  </from>
                  <to>
                    <xdr:col>16</xdr:col>
                    <xdr:colOff>76200</xdr:colOff>
                    <xdr:row>38</xdr:row>
                    <xdr:rowOff>205740</xdr:rowOff>
                  </to>
                </anchor>
              </controlPr>
            </control>
          </mc:Choice>
        </mc:AlternateContent>
        <mc:AlternateContent xmlns:mc="http://schemas.openxmlformats.org/markup-compatibility/2006">
          <mc:Choice Requires="x14">
            <control shapeId="399411" r:id="rId53" name="Option Button 51">
              <controlPr defaultSize="0" autoFill="0" autoLine="0" autoPict="0">
                <anchor moveWithCells="1">
                  <from>
                    <xdr:col>7</xdr:col>
                    <xdr:colOff>76200</xdr:colOff>
                    <xdr:row>38</xdr:row>
                    <xdr:rowOff>45720</xdr:rowOff>
                  </from>
                  <to>
                    <xdr:col>7</xdr:col>
                    <xdr:colOff>297180</xdr:colOff>
                    <xdr:row>38</xdr:row>
                    <xdr:rowOff>167640</xdr:rowOff>
                  </to>
                </anchor>
              </controlPr>
            </control>
          </mc:Choice>
        </mc:AlternateContent>
        <mc:AlternateContent xmlns:mc="http://schemas.openxmlformats.org/markup-compatibility/2006">
          <mc:Choice Requires="x14">
            <control shapeId="399412" r:id="rId54" name="Option Button 52">
              <controlPr defaultSize="0" autoFill="0" autoLine="0" autoPict="0">
                <anchor moveWithCells="1">
                  <from>
                    <xdr:col>9</xdr:col>
                    <xdr:colOff>68580</xdr:colOff>
                    <xdr:row>38</xdr:row>
                    <xdr:rowOff>45720</xdr:rowOff>
                  </from>
                  <to>
                    <xdr:col>9</xdr:col>
                    <xdr:colOff>289560</xdr:colOff>
                    <xdr:row>38</xdr:row>
                    <xdr:rowOff>167640</xdr:rowOff>
                  </to>
                </anchor>
              </controlPr>
            </control>
          </mc:Choice>
        </mc:AlternateContent>
        <mc:AlternateContent xmlns:mc="http://schemas.openxmlformats.org/markup-compatibility/2006">
          <mc:Choice Requires="x14">
            <control shapeId="399413" r:id="rId55" name="Option Button 53">
              <controlPr defaultSize="0" autoFill="0" autoLine="0" autoPict="0">
                <anchor moveWithCells="1">
                  <from>
                    <xdr:col>11</xdr:col>
                    <xdr:colOff>60960</xdr:colOff>
                    <xdr:row>38</xdr:row>
                    <xdr:rowOff>45720</xdr:rowOff>
                  </from>
                  <to>
                    <xdr:col>11</xdr:col>
                    <xdr:colOff>281940</xdr:colOff>
                    <xdr:row>38</xdr:row>
                    <xdr:rowOff>167640</xdr:rowOff>
                  </to>
                </anchor>
              </controlPr>
            </control>
          </mc:Choice>
        </mc:AlternateContent>
        <mc:AlternateContent xmlns:mc="http://schemas.openxmlformats.org/markup-compatibility/2006">
          <mc:Choice Requires="x14">
            <control shapeId="399414" r:id="rId56" name="Option Button 54">
              <controlPr defaultSize="0" autoFill="0" autoLine="0" autoPict="0">
                <anchor moveWithCells="1">
                  <from>
                    <xdr:col>13</xdr:col>
                    <xdr:colOff>53340</xdr:colOff>
                    <xdr:row>38</xdr:row>
                    <xdr:rowOff>45720</xdr:rowOff>
                  </from>
                  <to>
                    <xdr:col>13</xdr:col>
                    <xdr:colOff>266700</xdr:colOff>
                    <xdr:row>38</xdr:row>
                    <xdr:rowOff>167640</xdr:rowOff>
                  </to>
                </anchor>
              </controlPr>
            </control>
          </mc:Choice>
        </mc:AlternateContent>
        <mc:AlternateContent xmlns:mc="http://schemas.openxmlformats.org/markup-compatibility/2006">
          <mc:Choice Requires="x14">
            <control shapeId="399415" r:id="rId57" name="Option Button 55">
              <controlPr defaultSize="0" autoFill="0" autoLine="0" autoPict="0">
                <anchor moveWithCells="1">
                  <from>
                    <xdr:col>15</xdr:col>
                    <xdr:colOff>38100</xdr:colOff>
                    <xdr:row>38</xdr:row>
                    <xdr:rowOff>45720</xdr:rowOff>
                  </from>
                  <to>
                    <xdr:col>15</xdr:col>
                    <xdr:colOff>259080</xdr:colOff>
                    <xdr:row>38</xdr:row>
                    <xdr:rowOff>167640</xdr:rowOff>
                  </to>
                </anchor>
              </controlPr>
            </control>
          </mc:Choice>
        </mc:AlternateContent>
        <mc:AlternateContent xmlns:mc="http://schemas.openxmlformats.org/markup-compatibility/2006">
          <mc:Choice Requires="x14">
            <control shapeId="399416" r:id="rId58" name="Group Box 56">
              <controlPr defaultSize="0" print="0" autoFill="0" autoPict="0">
                <anchor moveWithCells="1">
                  <from>
                    <xdr:col>6</xdr:col>
                    <xdr:colOff>68580</xdr:colOff>
                    <xdr:row>43</xdr:row>
                    <xdr:rowOff>22860</xdr:rowOff>
                  </from>
                  <to>
                    <xdr:col>16</xdr:col>
                    <xdr:colOff>76200</xdr:colOff>
                    <xdr:row>43</xdr:row>
                    <xdr:rowOff>198120</xdr:rowOff>
                  </to>
                </anchor>
              </controlPr>
            </control>
          </mc:Choice>
        </mc:AlternateContent>
        <mc:AlternateContent xmlns:mc="http://schemas.openxmlformats.org/markup-compatibility/2006">
          <mc:Choice Requires="x14">
            <control shapeId="399417" r:id="rId59" name="Option Button 57">
              <controlPr defaultSize="0" autoFill="0" autoLine="0" autoPict="0">
                <anchor moveWithCells="1">
                  <from>
                    <xdr:col>7</xdr:col>
                    <xdr:colOff>76200</xdr:colOff>
                    <xdr:row>43</xdr:row>
                    <xdr:rowOff>45720</xdr:rowOff>
                  </from>
                  <to>
                    <xdr:col>7</xdr:col>
                    <xdr:colOff>297180</xdr:colOff>
                    <xdr:row>43</xdr:row>
                    <xdr:rowOff>160020</xdr:rowOff>
                  </to>
                </anchor>
              </controlPr>
            </control>
          </mc:Choice>
        </mc:AlternateContent>
        <mc:AlternateContent xmlns:mc="http://schemas.openxmlformats.org/markup-compatibility/2006">
          <mc:Choice Requires="x14">
            <control shapeId="399418" r:id="rId60" name="Option Button 58">
              <controlPr defaultSize="0" autoFill="0" autoLine="0" autoPict="0">
                <anchor moveWithCells="1">
                  <from>
                    <xdr:col>9</xdr:col>
                    <xdr:colOff>68580</xdr:colOff>
                    <xdr:row>43</xdr:row>
                    <xdr:rowOff>45720</xdr:rowOff>
                  </from>
                  <to>
                    <xdr:col>9</xdr:col>
                    <xdr:colOff>289560</xdr:colOff>
                    <xdr:row>43</xdr:row>
                    <xdr:rowOff>160020</xdr:rowOff>
                  </to>
                </anchor>
              </controlPr>
            </control>
          </mc:Choice>
        </mc:AlternateContent>
        <mc:AlternateContent xmlns:mc="http://schemas.openxmlformats.org/markup-compatibility/2006">
          <mc:Choice Requires="x14">
            <control shapeId="399419" r:id="rId61" name="Option Button 59">
              <controlPr defaultSize="0" autoFill="0" autoLine="0" autoPict="0">
                <anchor moveWithCells="1">
                  <from>
                    <xdr:col>11</xdr:col>
                    <xdr:colOff>60960</xdr:colOff>
                    <xdr:row>43</xdr:row>
                    <xdr:rowOff>45720</xdr:rowOff>
                  </from>
                  <to>
                    <xdr:col>11</xdr:col>
                    <xdr:colOff>281940</xdr:colOff>
                    <xdr:row>43</xdr:row>
                    <xdr:rowOff>160020</xdr:rowOff>
                  </to>
                </anchor>
              </controlPr>
            </control>
          </mc:Choice>
        </mc:AlternateContent>
        <mc:AlternateContent xmlns:mc="http://schemas.openxmlformats.org/markup-compatibility/2006">
          <mc:Choice Requires="x14">
            <control shapeId="399420" r:id="rId62" name="Option Button 60">
              <controlPr defaultSize="0" autoFill="0" autoLine="0" autoPict="0">
                <anchor moveWithCells="1">
                  <from>
                    <xdr:col>13</xdr:col>
                    <xdr:colOff>45720</xdr:colOff>
                    <xdr:row>43</xdr:row>
                    <xdr:rowOff>45720</xdr:rowOff>
                  </from>
                  <to>
                    <xdr:col>13</xdr:col>
                    <xdr:colOff>266700</xdr:colOff>
                    <xdr:row>43</xdr:row>
                    <xdr:rowOff>160020</xdr:rowOff>
                  </to>
                </anchor>
              </controlPr>
            </control>
          </mc:Choice>
        </mc:AlternateContent>
        <mc:AlternateContent xmlns:mc="http://schemas.openxmlformats.org/markup-compatibility/2006">
          <mc:Choice Requires="x14">
            <control shapeId="399421" r:id="rId63" name="Option Button 61">
              <controlPr defaultSize="0" autoFill="0" autoLine="0" autoPict="0">
                <anchor moveWithCells="1">
                  <from>
                    <xdr:col>15</xdr:col>
                    <xdr:colOff>38100</xdr:colOff>
                    <xdr:row>43</xdr:row>
                    <xdr:rowOff>45720</xdr:rowOff>
                  </from>
                  <to>
                    <xdr:col>15</xdr:col>
                    <xdr:colOff>259080</xdr:colOff>
                    <xdr:row>43</xdr:row>
                    <xdr:rowOff>160020</xdr:rowOff>
                  </to>
                </anchor>
              </controlPr>
            </control>
          </mc:Choice>
        </mc:AlternateContent>
        <mc:AlternateContent xmlns:mc="http://schemas.openxmlformats.org/markup-compatibility/2006">
          <mc:Choice Requires="x14">
            <control shapeId="399422" r:id="rId64" name="Group Box 62">
              <controlPr defaultSize="0" print="0" autoFill="0" autoPict="0">
                <anchor moveWithCells="1">
                  <from>
                    <xdr:col>6</xdr:col>
                    <xdr:colOff>68580</xdr:colOff>
                    <xdr:row>46</xdr:row>
                    <xdr:rowOff>30480</xdr:rowOff>
                  </from>
                  <to>
                    <xdr:col>16</xdr:col>
                    <xdr:colOff>76200</xdr:colOff>
                    <xdr:row>46</xdr:row>
                    <xdr:rowOff>205740</xdr:rowOff>
                  </to>
                </anchor>
              </controlPr>
            </control>
          </mc:Choice>
        </mc:AlternateContent>
        <mc:AlternateContent xmlns:mc="http://schemas.openxmlformats.org/markup-compatibility/2006">
          <mc:Choice Requires="x14">
            <control shapeId="399423" r:id="rId65" name="Option Button 63">
              <controlPr defaultSize="0" autoFill="0" autoLine="0" autoPict="0">
                <anchor moveWithCells="1">
                  <from>
                    <xdr:col>7</xdr:col>
                    <xdr:colOff>76200</xdr:colOff>
                    <xdr:row>46</xdr:row>
                    <xdr:rowOff>60960</xdr:rowOff>
                  </from>
                  <to>
                    <xdr:col>7</xdr:col>
                    <xdr:colOff>297180</xdr:colOff>
                    <xdr:row>46</xdr:row>
                    <xdr:rowOff>175260</xdr:rowOff>
                  </to>
                </anchor>
              </controlPr>
            </control>
          </mc:Choice>
        </mc:AlternateContent>
        <mc:AlternateContent xmlns:mc="http://schemas.openxmlformats.org/markup-compatibility/2006">
          <mc:Choice Requires="x14">
            <control shapeId="399424" r:id="rId66" name="Option Button 64">
              <controlPr defaultSize="0" autoFill="0" autoLine="0" autoPict="0">
                <anchor moveWithCells="1">
                  <from>
                    <xdr:col>9</xdr:col>
                    <xdr:colOff>68580</xdr:colOff>
                    <xdr:row>46</xdr:row>
                    <xdr:rowOff>60960</xdr:rowOff>
                  </from>
                  <to>
                    <xdr:col>9</xdr:col>
                    <xdr:colOff>289560</xdr:colOff>
                    <xdr:row>46</xdr:row>
                    <xdr:rowOff>175260</xdr:rowOff>
                  </to>
                </anchor>
              </controlPr>
            </control>
          </mc:Choice>
        </mc:AlternateContent>
        <mc:AlternateContent xmlns:mc="http://schemas.openxmlformats.org/markup-compatibility/2006">
          <mc:Choice Requires="x14">
            <control shapeId="399425" r:id="rId67" name="Option Button 65">
              <controlPr defaultSize="0" autoFill="0" autoLine="0" autoPict="0">
                <anchor moveWithCells="1">
                  <from>
                    <xdr:col>11</xdr:col>
                    <xdr:colOff>60960</xdr:colOff>
                    <xdr:row>46</xdr:row>
                    <xdr:rowOff>60960</xdr:rowOff>
                  </from>
                  <to>
                    <xdr:col>11</xdr:col>
                    <xdr:colOff>281940</xdr:colOff>
                    <xdr:row>46</xdr:row>
                    <xdr:rowOff>175260</xdr:rowOff>
                  </to>
                </anchor>
              </controlPr>
            </control>
          </mc:Choice>
        </mc:AlternateContent>
        <mc:AlternateContent xmlns:mc="http://schemas.openxmlformats.org/markup-compatibility/2006">
          <mc:Choice Requires="x14">
            <control shapeId="399426" r:id="rId68" name="Option Button 66">
              <controlPr defaultSize="0" autoFill="0" autoLine="0" autoPict="0">
                <anchor moveWithCells="1">
                  <from>
                    <xdr:col>13</xdr:col>
                    <xdr:colOff>45720</xdr:colOff>
                    <xdr:row>46</xdr:row>
                    <xdr:rowOff>60960</xdr:rowOff>
                  </from>
                  <to>
                    <xdr:col>13</xdr:col>
                    <xdr:colOff>266700</xdr:colOff>
                    <xdr:row>46</xdr:row>
                    <xdr:rowOff>175260</xdr:rowOff>
                  </to>
                </anchor>
              </controlPr>
            </control>
          </mc:Choice>
        </mc:AlternateContent>
        <mc:AlternateContent xmlns:mc="http://schemas.openxmlformats.org/markup-compatibility/2006">
          <mc:Choice Requires="x14">
            <control shapeId="399427" r:id="rId69" name="Option Button 67">
              <controlPr defaultSize="0" autoFill="0" autoLine="0" autoPict="0">
                <anchor moveWithCells="1">
                  <from>
                    <xdr:col>15</xdr:col>
                    <xdr:colOff>38100</xdr:colOff>
                    <xdr:row>46</xdr:row>
                    <xdr:rowOff>60960</xdr:rowOff>
                  </from>
                  <to>
                    <xdr:col>15</xdr:col>
                    <xdr:colOff>259080</xdr:colOff>
                    <xdr:row>46</xdr:row>
                    <xdr:rowOff>175260</xdr:rowOff>
                  </to>
                </anchor>
              </controlPr>
            </control>
          </mc:Choice>
        </mc:AlternateContent>
        <mc:AlternateContent xmlns:mc="http://schemas.openxmlformats.org/markup-compatibility/2006">
          <mc:Choice Requires="x14">
            <control shapeId="399428" r:id="rId70" name="Group Box 68">
              <controlPr defaultSize="0" print="0" autoFill="0" autoPict="0">
                <anchor moveWithCells="1">
                  <from>
                    <xdr:col>6</xdr:col>
                    <xdr:colOff>68580</xdr:colOff>
                    <xdr:row>49</xdr:row>
                    <xdr:rowOff>7620</xdr:rowOff>
                  </from>
                  <to>
                    <xdr:col>16</xdr:col>
                    <xdr:colOff>76200</xdr:colOff>
                    <xdr:row>49</xdr:row>
                    <xdr:rowOff>205740</xdr:rowOff>
                  </to>
                </anchor>
              </controlPr>
            </control>
          </mc:Choice>
        </mc:AlternateContent>
        <mc:AlternateContent xmlns:mc="http://schemas.openxmlformats.org/markup-compatibility/2006">
          <mc:Choice Requires="x14">
            <control shapeId="399429" r:id="rId71" name="Option Button 69">
              <controlPr defaultSize="0" autoFill="0" autoLine="0" autoPict="0">
                <anchor moveWithCells="1">
                  <from>
                    <xdr:col>7</xdr:col>
                    <xdr:colOff>76200</xdr:colOff>
                    <xdr:row>49</xdr:row>
                    <xdr:rowOff>45720</xdr:rowOff>
                  </from>
                  <to>
                    <xdr:col>7</xdr:col>
                    <xdr:colOff>297180</xdr:colOff>
                    <xdr:row>49</xdr:row>
                    <xdr:rowOff>167640</xdr:rowOff>
                  </to>
                </anchor>
              </controlPr>
            </control>
          </mc:Choice>
        </mc:AlternateContent>
        <mc:AlternateContent xmlns:mc="http://schemas.openxmlformats.org/markup-compatibility/2006">
          <mc:Choice Requires="x14">
            <control shapeId="399430" r:id="rId72" name="Option Button 70">
              <controlPr defaultSize="0" autoFill="0" autoLine="0" autoPict="0">
                <anchor moveWithCells="1">
                  <from>
                    <xdr:col>9</xdr:col>
                    <xdr:colOff>68580</xdr:colOff>
                    <xdr:row>49</xdr:row>
                    <xdr:rowOff>45720</xdr:rowOff>
                  </from>
                  <to>
                    <xdr:col>9</xdr:col>
                    <xdr:colOff>289560</xdr:colOff>
                    <xdr:row>49</xdr:row>
                    <xdr:rowOff>167640</xdr:rowOff>
                  </to>
                </anchor>
              </controlPr>
            </control>
          </mc:Choice>
        </mc:AlternateContent>
        <mc:AlternateContent xmlns:mc="http://schemas.openxmlformats.org/markup-compatibility/2006">
          <mc:Choice Requires="x14">
            <control shapeId="399431" r:id="rId73" name="Option Button 71">
              <controlPr defaultSize="0" autoFill="0" autoLine="0" autoPict="0">
                <anchor moveWithCells="1">
                  <from>
                    <xdr:col>11</xdr:col>
                    <xdr:colOff>60960</xdr:colOff>
                    <xdr:row>49</xdr:row>
                    <xdr:rowOff>45720</xdr:rowOff>
                  </from>
                  <to>
                    <xdr:col>11</xdr:col>
                    <xdr:colOff>281940</xdr:colOff>
                    <xdr:row>49</xdr:row>
                    <xdr:rowOff>167640</xdr:rowOff>
                  </to>
                </anchor>
              </controlPr>
            </control>
          </mc:Choice>
        </mc:AlternateContent>
        <mc:AlternateContent xmlns:mc="http://schemas.openxmlformats.org/markup-compatibility/2006">
          <mc:Choice Requires="x14">
            <control shapeId="399432" r:id="rId74" name="Option Button 72">
              <controlPr defaultSize="0" autoFill="0" autoLine="0" autoPict="0">
                <anchor moveWithCells="1">
                  <from>
                    <xdr:col>13</xdr:col>
                    <xdr:colOff>53340</xdr:colOff>
                    <xdr:row>49</xdr:row>
                    <xdr:rowOff>45720</xdr:rowOff>
                  </from>
                  <to>
                    <xdr:col>13</xdr:col>
                    <xdr:colOff>266700</xdr:colOff>
                    <xdr:row>49</xdr:row>
                    <xdr:rowOff>167640</xdr:rowOff>
                  </to>
                </anchor>
              </controlPr>
            </control>
          </mc:Choice>
        </mc:AlternateContent>
        <mc:AlternateContent xmlns:mc="http://schemas.openxmlformats.org/markup-compatibility/2006">
          <mc:Choice Requires="x14">
            <control shapeId="399433" r:id="rId75" name="Option Button 73">
              <controlPr defaultSize="0" autoFill="0" autoLine="0" autoPict="0">
                <anchor moveWithCells="1">
                  <from>
                    <xdr:col>15</xdr:col>
                    <xdr:colOff>38100</xdr:colOff>
                    <xdr:row>49</xdr:row>
                    <xdr:rowOff>45720</xdr:rowOff>
                  </from>
                  <to>
                    <xdr:col>15</xdr:col>
                    <xdr:colOff>259080</xdr:colOff>
                    <xdr:row>49</xdr:row>
                    <xdr:rowOff>167640</xdr:rowOff>
                  </to>
                </anchor>
              </controlPr>
            </control>
          </mc:Choice>
        </mc:AlternateContent>
        <mc:AlternateContent xmlns:mc="http://schemas.openxmlformats.org/markup-compatibility/2006">
          <mc:Choice Requires="x14">
            <control shapeId="399434" r:id="rId76" name="Group Box 74">
              <controlPr defaultSize="0" print="0" autoFill="0" autoPict="0">
                <anchor moveWithCells="1">
                  <from>
                    <xdr:col>6</xdr:col>
                    <xdr:colOff>68580</xdr:colOff>
                    <xdr:row>50</xdr:row>
                    <xdr:rowOff>0</xdr:rowOff>
                  </from>
                  <to>
                    <xdr:col>16</xdr:col>
                    <xdr:colOff>76200</xdr:colOff>
                    <xdr:row>50</xdr:row>
                    <xdr:rowOff>190500</xdr:rowOff>
                  </to>
                </anchor>
              </controlPr>
            </control>
          </mc:Choice>
        </mc:AlternateContent>
        <mc:AlternateContent xmlns:mc="http://schemas.openxmlformats.org/markup-compatibility/2006">
          <mc:Choice Requires="x14">
            <control shapeId="399435" r:id="rId77" name="Option Button 75">
              <controlPr defaultSize="0" autoFill="0" autoLine="0" autoPict="0">
                <anchor moveWithCells="1">
                  <from>
                    <xdr:col>7</xdr:col>
                    <xdr:colOff>76200</xdr:colOff>
                    <xdr:row>50</xdr:row>
                    <xdr:rowOff>30480</xdr:rowOff>
                  </from>
                  <to>
                    <xdr:col>7</xdr:col>
                    <xdr:colOff>297180</xdr:colOff>
                    <xdr:row>50</xdr:row>
                    <xdr:rowOff>160020</xdr:rowOff>
                  </to>
                </anchor>
              </controlPr>
            </control>
          </mc:Choice>
        </mc:AlternateContent>
        <mc:AlternateContent xmlns:mc="http://schemas.openxmlformats.org/markup-compatibility/2006">
          <mc:Choice Requires="x14">
            <control shapeId="399436" r:id="rId78" name="Option Button 76">
              <controlPr defaultSize="0" autoFill="0" autoLine="0" autoPict="0">
                <anchor moveWithCells="1">
                  <from>
                    <xdr:col>9</xdr:col>
                    <xdr:colOff>68580</xdr:colOff>
                    <xdr:row>50</xdr:row>
                    <xdr:rowOff>30480</xdr:rowOff>
                  </from>
                  <to>
                    <xdr:col>9</xdr:col>
                    <xdr:colOff>289560</xdr:colOff>
                    <xdr:row>50</xdr:row>
                    <xdr:rowOff>160020</xdr:rowOff>
                  </to>
                </anchor>
              </controlPr>
            </control>
          </mc:Choice>
        </mc:AlternateContent>
        <mc:AlternateContent xmlns:mc="http://schemas.openxmlformats.org/markup-compatibility/2006">
          <mc:Choice Requires="x14">
            <control shapeId="399437" r:id="rId79" name="Option Button 77">
              <controlPr defaultSize="0" autoFill="0" autoLine="0" autoPict="0">
                <anchor moveWithCells="1">
                  <from>
                    <xdr:col>11</xdr:col>
                    <xdr:colOff>60960</xdr:colOff>
                    <xdr:row>50</xdr:row>
                    <xdr:rowOff>30480</xdr:rowOff>
                  </from>
                  <to>
                    <xdr:col>11</xdr:col>
                    <xdr:colOff>281940</xdr:colOff>
                    <xdr:row>50</xdr:row>
                    <xdr:rowOff>160020</xdr:rowOff>
                  </to>
                </anchor>
              </controlPr>
            </control>
          </mc:Choice>
        </mc:AlternateContent>
        <mc:AlternateContent xmlns:mc="http://schemas.openxmlformats.org/markup-compatibility/2006">
          <mc:Choice Requires="x14">
            <control shapeId="399438" r:id="rId80" name="Option Button 78">
              <controlPr defaultSize="0" autoFill="0" autoLine="0" autoPict="0">
                <anchor moveWithCells="1">
                  <from>
                    <xdr:col>13</xdr:col>
                    <xdr:colOff>53340</xdr:colOff>
                    <xdr:row>50</xdr:row>
                    <xdr:rowOff>30480</xdr:rowOff>
                  </from>
                  <to>
                    <xdr:col>13</xdr:col>
                    <xdr:colOff>266700</xdr:colOff>
                    <xdr:row>50</xdr:row>
                    <xdr:rowOff>160020</xdr:rowOff>
                  </to>
                </anchor>
              </controlPr>
            </control>
          </mc:Choice>
        </mc:AlternateContent>
        <mc:AlternateContent xmlns:mc="http://schemas.openxmlformats.org/markup-compatibility/2006">
          <mc:Choice Requires="x14">
            <control shapeId="399439" r:id="rId81" name="Option Button 79">
              <controlPr defaultSize="0" autoFill="0" autoLine="0" autoPict="0">
                <anchor moveWithCells="1">
                  <from>
                    <xdr:col>15</xdr:col>
                    <xdr:colOff>38100</xdr:colOff>
                    <xdr:row>50</xdr:row>
                    <xdr:rowOff>30480</xdr:rowOff>
                  </from>
                  <to>
                    <xdr:col>15</xdr:col>
                    <xdr:colOff>259080</xdr:colOff>
                    <xdr:row>50</xdr:row>
                    <xdr:rowOff>160020</xdr:rowOff>
                  </to>
                </anchor>
              </controlPr>
            </control>
          </mc:Choice>
        </mc:AlternateContent>
        <mc:AlternateContent xmlns:mc="http://schemas.openxmlformats.org/markup-compatibility/2006">
          <mc:Choice Requires="x14">
            <control shapeId="399440" r:id="rId82" name="Group Box 80">
              <controlPr defaultSize="0" print="0" autoFill="0" autoPict="0">
                <anchor moveWithCells="1">
                  <from>
                    <xdr:col>6</xdr:col>
                    <xdr:colOff>68580</xdr:colOff>
                    <xdr:row>54</xdr:row>
                    <xdr:rowOff>7620</xdr:rowOff>
                  </from>
                  <to>
                    <xdr:col>16</xdr:col>
                    <xdr:colOff>76200</xdr:colOff>
                    <xdr:row>54</xdr:row>
                    <xdr:rowOff>205740</xdr:rowOff>
                  </to>
                </anchor>
              </controlPr>
            </control>
          </mc:Choice>
        </mc:AlternateContent>
        <mc:AlternateContent xmlns:mc="http://schemas.openxmlformats.org/markup-compatibility/2006">
          <mc:Choice Requires="x14">
            <control shapeId="399441" r:id="rId83" name="Option Button 81">
              <controlPr defaultSize="0" autoFill="0" autoLine="0" autoPict="0">
                <anchor moveWithCells="1">
                  <from>
                    <xdr:col>7</xdr:col>
                    <xdr:colOff>76200</xdr:colOff>
                    <xdr:row>54</xdr:row>
                    <xdr:rowOff>45720</xdr:rowOff>
                  </from>
                  <to>
                    <xdr:col>7</xdr:col>
                    <xdr:colOff>297180</xdr:colOff>
                    <xdr:row>54</xdr:row>
                    <xdr:rowOff>167640</xdr:rowOff>
                  </to>
                </anchor>
              </controlPr>
            </control>
          </mc:Choice>
        </mc:AlternateContent>
        <mc:AlternateContent xmlns:mc="http://schemas.openxmlformats.org/markup-compatibility/2006">
          <mc:Choice Requires="x14">
            <control shapeId="399442" r:id="rId84" name="Option Button 82">
              <controlPr defaultSize="0" autoFill="0" autoLine="0" autoPict="0">
                <anchor moveWithCells="1">
                  <from>
                    <xdr:col>9</xdr:col>
                    <xdr:colOff>68580</xdr:colOff>
                    <xdr:row>54</xdr:row>
                    <xdr:rowOff>45720</xdr:rowOff>
                  </from>
                  <to>
                    <xdr:col>9</xdr:col>
                    <xdr:colOff>289560</xdr:colOff>
                    <xdr:row>54</xdr:row>
                    <xdr:rowOff>167640</xdr:rowOff>
                  </to>
                </anchor>
              </controlPr>
            </control>
          </mc:Choice>
        </mc:AlternateContent>
        <mc:AlternateContent xmlns:mc="http://schemas.openxmlformats.org/markup-compatibility/2006">
          <mc:Choice Requires="x14">
            <control shapeId="399443" r:id="rId85" name="Option Button 83">
              <controlPr defaultSize="0" autoFill="0" autoLine="0" autoPict="0">
                <anchor moveWithCells="1">
                  <from>
                    <xdr:col>11</xdr:col>
                    <xdr:colOff>60960</xdr:colOff>
                    <xdr:row>54</xdr:row>
                    <xdr:rowOff>45720</xdr:rowOff>
                  </from>
                  <to>
                    <xdr:col>11</xdr:col>
                    <xdr:colOff>281940</xdr:colOff>
                    <xdr:row>54</xdr:row>
                    <xdr:rowOff>167640</xdr:rowOff>
                  </to>
                </anchor>
              </controlPr>
            </control>
          </mc:Choice>
        </mc:AlternateContent>
        <mc:AlternateContent xmlns:mc="http://schemas.openxmlformats.org/markup-compatibility/2006">
          <mc:Choice Requires="x14">
            <control shapeId="399444" r:id="rId86" name="Option Button 84">
              <controlPr defaultSize="0" autoFill="0" autoLine="0" autoPict="0">
                <anchor moveWithCells="1">
                  <from>
                    <xdr:col>13</xdr:col>
                    <xdr:colOff>53340</xdr:colOff>
                    <xdr:row>54</xdr:row>
                    <xdr:rowOff>45720</xdr:rowOff>
                  </from>
                  <to>
                    <xdr:col>13</xdr:col>
                    <xdr:colOff>266700</xdr:colOff>
                    <xdr:row>54</xdr:row>
                    <xdr:rowOff>167640</xdr:rowOff>
                  </to>
                </anchor>
              </controlPr>
            </control>
          </mc:Choice>
        </mc:AlternateContent>
        <mc:AlternateContent xmlns:mc="http://schemas.openxmlformats.org/markup-compatibility/2006">
          <mc:Choice Requires="x14">
            <control shapeId="399445" r:id="rId87" name="Option Button 85">
              <controlPr defaultSize="0" autoFill="0" autoLine="0" autoPict="0">
                <anchor moveWithCells="1">
                  <from>
                    <xdr:col>15</xdr:col>
                    <xdr:colOff>38100</xdr:colOff>
                    <xdr:row>54</xdr:row>
                    <xdr:rowOff>45720</xdr:rowOff>
                  </from>
                  <to>
                    <xdr:col>15</xdr:col>
                    <xdr:colOff>259080</xdr:colOff>
                    <xdr:row>54</xdr:row>
                    <xdr:rowOff>167640</xdr:rowOff>
                  </to>
                </anchor>
              </controlPr>
            </control>
          </mc:Choice>
        </mc:AlternateContent>
        <mc:AlternateContent xmlns:mc="http://schemas.openxmlformats.org/markup-compatibility/2006">
          <mc:Choice Requires="x14">
            <control shapeId="399446" r:id="rId88" name="Group Box 86">
              <controlPr defaultSize="0" print="0" autoFill="0" autoPict="0">
                <anchor moveWithCells="1">
                  <from>
                    <xdr:col>6</xdr:col>
                    <xdr:colOff>68580</xdr:colOff>
                    <xdr:row>56</xdr:row>
                    <xdr:rowOff>30480</xdr:rowOff>
                  </from>
                  <to>
                    <xdr:col>16</xdr:col>
                    <xdr:colOff>76200</xdr:colOff>
                    <xdr:row>56</xdr:row>
                    <xdr:rowOff>205740</xdr:rowOff>
                  </to>
                </anchor>
              </controlPr>
            </control>
          </mc:Choice>
        </mc:AlternateContent>
        <mc:AlternateContent xmlns:mc="http://schemas.openxmlformats.org/markup-compatibility/2006">
          <mc:Choice Requires="x14">
            <control shapeId="399447" r:id="rId89" name="Option Button 87">
              <controlPr defaultSize="0" autoFill="0" autoLine="0" autoPict="0">
                <anchor moveWithCells="1">
                  <from>
                    <xdr:col>7</xdr:col>
                    <xdr:colOff>76200</xdr:colOff>
                    <xdr:row>56</xdr:row>
                    <xdr:rowOff>60960</xdr:rowOff>
                  </from>
                  <to>
                    <xdr:col>7</xdr:col>
                    <xdr:colOff>297180</xdr:colOff>
                    <xdr:row>56</xdr:row>
                    <xdr:rowOff>175260</xdr:rowOff>
                  </to>
                </anchor>
              </controlPr>
            </control>
          </mc:Choice>
        </mc:AlternateContent>
        <mc:AlternateContent xmlns:mc="http://schemas.openxmlformats.org/markup-compatibility/2006">
          <mc:Choice Requires="x14">
            <control shapeId="399448" r:id="rId90" name="Option Button 88">
              <controlPr defaultSize="0" autoFill="0" autoLine="0" autoPict="0">
                <anchor moveWithCells="1">
                  <from>
                    <xdr:col>9</xdr:col>
                    <xdr:colOff>68580</xdr:colOff>
                    <xdr:row>56</xdr:row>
                    <xdr:rowOff>60960</xdr:rowOff>
                  </from>
                  <to>
                    <xdr:col>9</xdr:col>
                    <xdr:colOff>289560</xdr:colOff>
                    <xdr:row>56</xdr:row>
                    <xdr:rowOff>175260</xdr:rowOff>
                  </to>
                </anchor>
              </controlPr>
            </control>
          </mc:Choice>
        </mc:AlternateContent>
        <mc:AlternateContent xmlns:mc="http://schemas.openxmlformats.org/markup-compatibility/2006">
          <mc:Choice Requires="x14">
            <control shapeId="399449" r:id="rId91" name="Option Button 89">
              <controlPr defaultSize="0" autoFill="0" autoLine="0" autoPict="0">
                <anchor moveWithCells="1">
                  <from>
                    <xdr:col>11</xdr:col>
                    <xdr:colOff>60960</xdr:colOff>
                    <xdr:row>56</xdr:row>
                    <xdr:rowOff>60960</xdr:rowOff>
                  </from>
                  <to>
                    <xdr:col>11</xdr:col>
                    <xdr:colOff>281940</xdr:colOff>
                    <xdr:row>56</xdr:row>
                    <xdr:rowOff>175260</xdr:rowOff>
                  </to>
                </anchor>
              </controlPr>
            </control>
          </mc:Choice>
        </mc:AlternateContent>
        <mc:AlternateContent xmlns:mc="http://schemas.openxmlformats.org/markup-compatibility/2006">
          <mc:Choice Requires="x14">
            <control shapeId="399450" r:id="rId92" name="Option Button 90">
              <controlPr defaultSize="0" autoFill="0" autoLine="0" autoPict="0">
                <anchor moveWithCells="1">
                  <from>
                    <xdr:col>13</xdr:col>
                    <xdr:colOff>45720</xdr:colOff>
                    <xdr:row>56</xdr:row>
                    <xdr:rowOff>60960</xdr:rowOff>
                  </from>
                  <to>
                    <xdr:col>13</xdr:col>
                    <xdr:colOff>266700</xdr:colOff>
                    <xdr:row>56</xdr:row>
                    <xdr:rowOff>175260</xdr:rowOff>
                  </to>
                </anchor>
              </controlPr>
            </control>
          </mc:Choice>
        </mc:AlternateContent>
        <mc:AlternateContent xmlns:mc="http://schemas.openxmlformats.org/markup-compatibility/2006">
          <mc:Choice Requires="x14">
            <control shapeId="399451" r:id="rId93" name="Option Button 91">
              <controlPr defaultSize="0" autoFill="0" autoLine="0" autoPict="0">
                <anchor moveWithCells="1">
                  <from>
                    <xdr:col>15</xdr:col>
                    <xdr:colOff>38100</xdr:colOff>
                    <xdr:row>56</xdr:row>
                    <xdr:rowOff>60960</xdr:rowOff>
                  </from>
                  <to>
                    <xdr:col>15</xdr:col>
                    <xdr:colOff>259080</xdr:colOff>
                    <xdr:row>56</xdr:row>
                    <xdr:rowOff>175260</xdr:rowOff>
                  </to>
                </anchor>
              </controlPr>
            </control>
          </mc:Choice>
        </mc:AlternateContent>
        <mc:AlternateContent xmlns:mc="http://schemas.openxmlformats.org/markup-compatibility/2006">
          <mc:Choice Requires="x14">
            <control shapeId="399452" r:id="rId94" name="Group Box 92">
              <controlPr defaultSize="0" print="0" autoFill="0" autoPict="0">
                <anchor moveWithCells="1">
                  <from>
                    <xdr:col>6</xdr:col>
                    <xdr:colOff>68580</xdr:colOff>
                    <xdr:row>61</xdr:row>
                    <xdr:rowOff>30480</xdr:rowOff>
                  </from>
                  <to>
                    <xdr:col>16</xdr:col>
                    <xdr:colOff>76200</xdr:colOff>
                    <xdr:row>61</xdr:row>
                    <xdr:rowOff>205740</xdr:rowOff>
                  </to>
                </anchor>
              </controlPr>
            </control>
          </mc:Choice>
        </mc:AlternateContent>
        <mc:AlternateContent xmlns:mc="http://schemas.openxmlformats.org/markup-compatibility/2006">
          <mc:Choice Requires="x14">
            <control shapeId="399453" r:id="rId95" name="Option Button 93">
              <controlPr defaultSize="0" autoFill="0" autoLine="0" autoPict="0">
                <anchor moveWithCells="1">
                  <from>
                    <xdr:col>7</xdr:col>
                    <xdr:colOff>76200</xdr:colOff>
                    <xdr:row>61</xdr:row>
                    <xdr:rowOff>60960</xdr:rowOff>
                  </from>
                  <to>
                    <xdr:col>7</xdr:col>
                    <xdr:colOff>297180</xdr:colOff>
                    <xdr:row>61</xdr:row>
                    <xdr:rowOff>175260</xdr:rowOff>
                  </to>
                </anchor>
              </controlPr>
            </control>
          </mc:Choice>
        </mc:AlternateContent>
        <mc:AlternateContent xmlns:mc="http://schemas.openxmlformats.org/markup-compatibility/2006">
          <mc:Choice Requires="x14">
            <control shapeId="399454" r:id="rId96" name="Option Button 94">
              <controlPr defaultSize="0" autoFill="0" autoLine="0" autoPict="0">
                <anchor moveWithCells="1">
                  <from>
                    <xdr:col>9</xdr:col>
                    <xdr:colOff>68580</xdr:colOff>
                    <xdr:row>61</xdr:row>
                    <xdr:rowOff>60960</xdr:rowOff>
                  </from>
                  <to>
                    <xdr:col>9</xdr:col>
                    <xdr:colOff>289560</xdr:colOff>
                    <xdr:row>61</xdr:row>
                    <xdr:rowOff>175260</xdr:rowOff>
                  </to>
                </anchor>
              </controlPr>
            </control>
          </mc:Choice>
        </mc:AlternateContent>
        <mc:AlternateContent xmlns:mc="http://schemas.openxmlformats.org/markup-compatibility/2006">
          <mc:Choice Requires="x14">
            <control shapeId="399455" r:id="rId97" name="Option Button 95">
              <controlPr defaultSize="0" autoFill="0" autoLine="0" autoPict="0">
                <anchor moveWithCells="1">
                  <from>
                    <xdr:col>11</xdr:col>
                    <xdr:colOff>60960</xdr:colOff>
                    <xdr:row>61</xdr:row>
                    <xdr:rowOff>60960</xdr:rowOff>
                  </from>
                  <to>
                    <xdr:col>11</xdr:col>
                    <xdr:colOff>281940</xdr:colOff>
                    <xdr:row>61</xdr:row>
                    <xdr:rowOff>175260</xdr:rowOff>
                  </to>
                </anchor>
              </controlPr>
            </control>
          </mc:Choice>
        </mc:AlternateContent>
        <mc:AlternateContent xmlns:mc="http://schemas.openxmlformats.org/markup-compatibility/2006">
          <mc:Choice Requires="x14">
            <control shapeId="399456" r:id="rId98" name="Option Button 96">
              <controlPr defaultSize="0" autoFill="0" autoLine="0" autoPict="0">
                <anchor moveWithCells="1">
                  <from>
                    <xdr:col>13</xdr:col>
                    <xdr:colOff>45720</xdr:colOff>
                    <xdr:row>61</xdr:row>
                    <xdr:rowOff>60960</xdr:rowOff>
                  </from>
                  <to>
                    <xdr:col>13</xdr:col>
                    <xdr:colOff>266700</xdr:colOff>
                    <xdr:row>61</xdr:row>
                    <xdr:rowOff>175260</xdr:rowOff>
                  </to>
                </anchor>
              </controlPr>
            </control>
          </mc:Choice>
        </mc:AlternateContent>
        <mc:AlternateContent xmlns:mc="http://schemas.openxmlformats.org/markup-compatibility/2006">
          <mc:Choice Requires="x14">
            <control shapeId="399457" r:id="rId99" name="Option Button 97">
              <controlPr defaultSize="0" autoFill="0" autoLine="0" autoPict="0">
                <anchor moveWithCells="1">
                  <from>
                    <xdr:col>15</xdr:col>
                    <xdr:colOff>38100</xdr:colOff>
                    <xdr:row>61</xdr:row>
                    <xdr:rowOff>60960</xdr:rowOff>
                  </from>
                  <to>
                    <xdr:col>15</xdr:col>
                    <xdr:colOff>259080</xdr:colOff>
                    <xdr:row>61</xdr:row>
                    <xdr:rowOff>175260</xdr:rowOff>
                  </to>
                </anchor>
              </controlPr>
            </control>
          </mc:Choice>
        </mc:AlternateContent>
        <mc:AlternateContent xmlns:mc="http://schemas.openxmlformats.org/markup-compatibility/2006">
          <mc:Choice Requires="x14">
            <control shapeId="399458" r:id="rId100" name="Group Box 98">
              <controlPr defaultSize="0" print="0" autoFill="0" autoPict="0">
                <anchor moveWithCells="1">
                  <from>
                    <xdr:col>6</xdr:col>
                    <xdr:colOff>68580</xdr:colOff>
                    <xdr:row>69</xdr:row>
                    <xdr:rowOff>30480</xdr:rowOff>
                  </from>
                  <to>
                    <xdr:col>16</xdr:col>
                    <xdr:colOff>76200</xdr:colOff>
                    <xdr:row>69</xdr:row>
                    <xdr:rowOff>205740</xdr:rowOff>
                  </to>
                </anchor>
              </controlPr>
            </control>
          </mc:Choice>
        </mc:AlternateContent>
        <mc:AlternateContent xmlns:mc="http://schemas.openxmlformats.org/markup-compatibility/2006">
          <mc:Choice Requires="x14">
            <control shapeId="399459" r:id="rId101" name="Option Button 99">
              <controlPr defaultSize="0" autoFill="0" autoLine="0" autoPict="0">
                <anchor moveWithCells="1">
                  <from>
                    <xdr:col>7</xdr:col>
                    <xdr:colOff>76200</xdr:colOff>
                    <xdr:row>69</xdr:row>
                    <xdr:rowOff>60960</xdr:rowOff>
                  </from>
                  <to>
                    <xdr:col>7</xdr:col>
                    <xdr:colOff>297180</xdr:colOff>
                    <xdr:row>69</xdr:row>
                    <xdr:rowOff>175260</xdr:rowOff>
                  </to>
                </anchor>
              </controlPr>
            </control>
          </mc:Choice>
        </mc:AlternateContent>
        <mc:AlternateContent xmlns:mc="http://schemas.openxmlformats.org/markup-compatibility/2006">
          <mc:Choice Requires="x14">
            <control shapeId="399460" r:id="rId102" name="Option Button 100">
              <controlPr defaultSize="0" autoFill="0" autoLine="0" autoPict="0">
                <anchor moveWithCells="1">
                  <from>
                    <xdr:col>9</xdr:col>
                    <xdr:colOff>68580</xdr:colOff>
                    <xdr:row>69</xdr:row>
                    <xdr:rowOff>60960</xdr:rowOff>
                  </from>
                  <to>
                    <xdr:col>9</xdr:col>
                    <xdr:colOff>289560</xdr:colOff>
                    <xdr:row>69</xdr:row>
                    <xdr:rowOff>175260</xdr:rowOff>
                  </to>
                </anchor>
              </controlPr>
            </control>
          </mc:Choice>
        </mc:AlternateContent>
        <mc:AlternateContent xmlns:mc="http://schemas.openxmlformats.org/markup-compatibility/2006">
          <mc:Choice Requires="x14">
            <control shapeId="399461" r:id="rId103" name="Option Button 101">
              <controlPr defaultSize="0" autoFill="0" autoLine="0" autoPict="0">
                <anchor moveWithCells="1">
                  <from>
                    <xdr:col>11</xdr:col>
                    <xdr:colOff>60960</xdr:colOff>
                    <xdr:row>69</xdr:row>
                    <xdr:rowOff>60960</xdr:rowOff>
                  </from>
                  <to>
                    <xdr:col>11</xdr:col>
                    <xdr:colOff>281940</xdr:colOff>
                    <xdr:row>69</xdr:row>
                    <xdr:rowOff>175260</xdr:rowOff>
                  </to>
                </anchor>
              </controlPr>
            </control>
          </mc:Choice>
        </mc:AlternateContent>
        <mc:AlternateContent xmlns:mc="http://schemas.openxmlformats.org/markup-compatibility/2006">
          <mc:Choice Requires="x14">
            <control shapeId="399462" r:id="rId104" name="Option Button 102">
              <controlPr defaultSize="0" autoFill="0" autoLine="0" autoPict="0">
                <anchor moveWithCells="1">
                  <from>
                    <xdr:col>13</xdr:col>
                    <xdr:colOff>45720</xdr:colOff>
                    <xdr:row>69</xdr:row>
                    <xdr:rowOff>60960</xdr:rowOff>
                  </from>
                  <to>
                    <xdr:col>13</xdr:col>
                    <xdr:colOff>266700</xdr:colOff>
                    <xdr:row>69</xdr:row>
                    <xdr:rowOff>175260</xdr:rowOff>
                  </to>
                </anchor>
              </controlPr>
            </control>
          </mc:Choice>
        </mc:AlternateContent>
        <mc:AlternateContent xmlns:mc="http://schemas.openxmlformats.org/markup-compatibility/2006">
          <mc:Choice Requires="x14">
            <control shapeId="399463" r:id="rId105" name="Option Button 103">
              <controlPr defaultSize="0" autoFill="0" autoLine="0" autoPict="0">
                <anchor moveWithCells="1">
                  <from>
                    <xdr:col>15</xdr:col>
                    <xdr:colOff>38100</xdr:colOff>
                    <xdr:row>69</xdr:row>
                    <xdr:rowOff>60960</xdr:rowOff>
                  </from>
                  <to>
                    <xdr:col>15</xdr:col>
                    <xdr:colOff>259080</xdr:colOff>
                    <xdr:row>69</xdr:row>
                    <xdr:rowOff>175260</xdr:rowOff>
                  </to>
                </anchor>
              </controlPr>
            </control>
          </mc:Choice>
        </mc:AlternateContent>
        <mc:AlternateContent xmlns:mc="http://schemas.openxmlformats.org/markup-compatibility/2006">
          <mc:Choice Requires="x14">
            <control shapeId="399464" r:id="rId106" name="Group Box 104">
              <controlPr defaultSize="0" print="0" autoFill="0" autoPict="0">
                <anchor moveWithCells="1">
                  <from>
                    <xdr:col>6</xdr:col>
                    <xdr:colOff>68580</xdr:colOff>
                    <xdr:row>76</xdr:row>
                    <xdr:rowOff>30480</xdr:rowOff>
                  </from>
                  <to>
                    <xdr:col>16</xdr:col>
                    <xdr:colOff>76200</xdr:colOff>
                    <xdr:row>76</xdr:row>
                    <xdr:rowOff>205740</xdr:rowOff>
                  </to>
                </anchor>
              </controlPr>
            </control>
          </mc:Choice>
        </mc:AlternateContent>
        <mc:AlternateContent xmlns:mc="http://schemas.openxmlformats.org/markup-compatibility/2006">
          <mc:Choice Requires="x14">
            <control shapeId="399465" r:id="rId107" name="Option Button 105">
              <controlPr defaultSize="0" autoFill="0" autoLine="0" autoPict="0">
                <anchor moveWithCells="1">
                  <from>
                    <xdr:col>7</xdr:col>
                    <xdr:colOff>76200</xdr:colOff>
                    <xdr:row>76</xdr:row>
                    <xdr:rowOff>60960</xdr:rowOff>
                  </from>
                  <to>
                    <xdr:col>7</xdr:col>
                    <xdr:colOff>297180</xdr:colOff>
                    <xdr:row>76</xdr:row>
                    <xdr:rowOff>175260</xdr:rowOff>
                  </to>
                </anchor>
              </controlPr>
            </control>
          </mc:Choice>
        </mc:AlternateContent>
        <mc:AlternateContent xmlns:mc="http://schemas.openxmlformats.org/markup-compatibility/2006">
          <mc:Choice Requires="x14">
            <control shapeId="399466" r:id="rId108" name="Option Button 106">
              <controlPr defaultSize="0" autoFill="0" autoLine="0" autoPict="0">
                <anchor moveWithCells="1">
                  <from>
                    <xdr:col>9</xdr:col>
                    <xdr:colOff>68580</xdr:colOff>
                    <xdr:row>76</xdr:row>
                    <xdr:rowOff>60960</xdr:rowOff>
                  </from>
                  <to>
                    <xdr:col>9</xdr:col>
                    <xdr:colOff>289560</xdr:colOff>
                    <xdr:row>76</xdr:row>
                    <xdr:rowOff>175260</xdr:rowOff>
                  </to>
                </anchor>
              </controlPr>
            </control>
          </mc:Choice>
        </mc:AlternateContent>
        <mc:AlternateContent xmlns:mc="http://schemas.openxmlformats.org/markup-compatibility/2006">
          <mc:Choice Requires="x14">
            <control shapeId="399467" r:id="rId109" name="Option Button 107">
              <controlPr defaultSize="0" autoFill="0" autoLine="0" autoPict="0">
                <anchor moveWithCells="1">
                  <from>
                    <xdr:col>11</xdr:col>
                    <xdr:colOff>60960</xdr:colOff>
                    <xdr:row>76</xdr:row>
                    <xdr:rowOff>60960</xdr:rowOff>
                  </from>
                  <to>
                    <xdr:col>11</xdr:col>
                    <xdr:colOff>281940</xdr:colOff>
                    <xdr:row>76</xdr:row>
                    <xdr:rowOff>175260</xdr:rowOff>
                  </to>
                </anchor>
              </controlPr>
            </control>
          </mc:Choice>
        </mc:AlternateContent>
        <mc:AlternateContent xmlns:mc="http://schemas.openxmlformats.org/markup-compatibility/2006">
          <mc:Choice Requires="x14">
            <control shapeId="399468" r:id="rId110" name="Option Button 108">
              <controlPr defaultSize="0" autoFill="0" autoLine="0" autoPict="0">
                <anchor moveWithCells="1">
                  <from>
                    <xdr:col>13</xdr:col>
                    <xdr:colOff>45720</xdr:colOff>
                    <xdr:row>76</xdr:row>
                    <xdr:rowOff>60960</xdr:rowOff>
                  </from>
                  <to>
                    <xdr:col>13</xdr:col>
                    <xdr:colOff>266700</xdr:colOff>
                    <xdr:row>76</xdr:row>
                    <xdr:rowOff>175260</xdr:rowOff>
                  </to>
                </anchor>
              </controlPr>
            </control>
          </mc:Choice>
        </mc:AlternateContent>
        <mc:AlternateContent xmlns:mc="http://schemas.openxmlformats.org/markup-compatibility/2006">
          <mc:Choice Requires="x14">
            <control shapeId="399469" r:id="rId111" name="Option Button 109">
              <controlPr defaultSize="0" autoFill="0" autoLine="0" autoPict="0">
                <anchor moveWithCells="1">
                  <from>
                    <xdr:col>15</xdr:col>
                    <xdr:colOff>38100</xdr:colOff>
                    <xdr:row>76</xdr:row>
                    <xdr:rowOff>60960</xdr:rowOff>
                  </from>
                  <to>
                    <xdr:col>15</xdr:col>
                    <xdr:colOff>259080</xdr:colOff>
                    <xdr:row>76</xdr:row>
                    <xdr:rowOff>175260</xdr:rowOff>
                  </to>
                </anchor>
              </controlPr>
            </control>
          </mc:Choice>
        </mc:AlternateContent>
        <mc:AlternateContent xmlns:mc="http://schemas.openxmlformats.org/markup-compatibility/2006">
          <mc:Choice Requires="x14">
            <control shapeId="399470" r:id="rId112" name="Group Box 110">
              <controlPr defaultSize="0" print="0" autoFill="0" autoPict="0">
                <anchor moveWithCells="1">
                  <from>
                    <xdr:col>6</xdr:col>
                    <xdr:colOff>68580</xdr:colOff>
                    <xdr:row>14</xdr:row>
                    <xdr:rowOff>7620</xdr:rowOff>
                  </from>
                  <to>
                    <xdr:col>16</xdr:col>
                    <xdr:colOff>76200</xdr:colOff>
                    <xdr:row>14</xdr:row>
                    <xdr:rowOff>205740</xdr:rowOff>
                  </to>
                </anchor>
              </controlPr>
            </control>
          </mc:Choice>
        </mc:AlternateContent>
        <mc:AlternateContent xmlns:mc="http://schemas.openxmlformats.org/markup-compatibility/2006">
          <mc:Choice Requires="x14">
            <control shapeId="399471" r:id="rId113" name="Option Button 111">
              <controlPr defaultSize="0" autoFill="0" autoLine="0" autoPict="0">
                <anchor moveWithCells="1">
                  <from>
                    <xdr:col>7</xdr:col>
                    <xdr:colOff>76200</xdr:colOff>
                    <xdr:row>14</xdr:row>
                    <xdr:rowOff>45720</xdr:rowOff>
                  </from>
                  <to>
                    <xdr:col>7</xdr:col>
                    <xdr:colOff>297180</xdr:colOff>
                    <xdr:row>14</xdr:row>
                    <xdr:rowOff>167640</xdr:rowOff>
                  </to>
                </anchor>
              </controlPr>
            </control>
          </mc:Choice>
        </mc:AlternateContent>
        <mc:AlternateContent xmlns:mc="http://schemas.openxmlformats.org/markup-compatibility/2006">
          <mc:Choice Requires="x14">
            <control shapeId="399472" r:id="rId114" name="Option Button 112">
              <controlPr defaultSize="0" autoFill="0" autoLine="0" autoPict="0">
                <anchor moveWithCells="1">
                  <from>
                    <xdr:col>9</xdr:col>
                    <xdr:colOff>68580</xdr:colOff>
                    <xdr:row>14</xdr:row>
                    <xdr:rowOff>45720</xdr:rowOff>
                  </from>
                  <to>
                    <xdr:col>9</xdr:col>
                    <xdr:colOff>289560</xdr:colOff>
                    <xdr:row>14</xdr:row>
                    <xdr:rowOff>167640</xdr:rowOff>
                  </to>
                </anchor>
              </controlPr>
            </control>
          </mc:Choice>
        </mc:AlternateContent>
        <mc:AlternateContent xmlns:mc="http://schemas.openxmlformats.org/markup-compatibility/2006">
          <mc:Choice Requires="x14">
            <control shapeId="399473" r:id="rId115" name="Option Button 113">
              <controlPr defaultSize="0" autoFill="0" autoLine="0" autoPict="0">
                <anchor moveWithCells="1">
                  <from>
                    <xdr:col>11</xdr:col>
                    <xdr:colOff>60960</xdr:colOff>
                    <xdr:row>14</xdr:row>
                    <xdr:rowOff>45720</xdr:rowOff>
                  </from>
                  <to>
                    <xdr:col>11</xdr:col>
                    <xdr:colOff>281940</xdr:colOff>
                    <xdr:row>14</xdr:row>
                    <xdr:rowOff>167640</xdr:rowOff>
                  </to>
                </anchor>
              </controlPr>
            </control>
          </mc:Choice>
        </mc:AlternateContent>
        <mc:AlternateContent xmlns:mc="http://schemas.openxmlformats.org/markup-compatibility/2006">
          <mc:Choice Requires="x14">
            <control shapeId="399474" r:id="rId116" name="Option Button 114">
              <controlPr defaultSize="0" autoFill="0" autoLine="0" autoPict="0">
                <anchor moveWithCells="1">
                  <from>
                    <xdr:col>13</xdr:col>
                    <xdr:colOff>53340</xdr:colOff>
                    <xdr:row>14</xdr:row>
                    <xdr:rowOff>45720</xdr:rowOff>
                  </from>
                  <to>
                    <xdr:col>13</xdr:col>
                    <xdr:colOff>266700</xdr:colOff>
                    <xdr:row>14</xdr:row>
                    <xdr:rowOff>167640</xdr:rowOff>
                  </to>
                </anchor>
              </controlPr>
            </control>
          </mc:Choice>
        </mc:AlternateContent>
        <mc:AlternateContent xmlns:mc="http://schemas.openxmlformats.org/markup-compatibility/2006">
          <mc:Choice Requires="x14">
            <control shapeId="399475" r:id="rId117" name="Option Button 115">
              <controlPr defaultSize="0" autoFill="0" autoLine="0" autoPict="0">
                <anchor moveWithCells="1">
                  <from>
                    <xdr:col>15</xdr:col>
                    <xdr:colOff>38100</xdr:colOff>
                    <xdr:row>14</xdr:row>
                    <xdr:rowOff>45720</xdr:rowOff>
                  </from>
                  <to>
                    <xdr:col>15</xdr:col>
                    <xdr:colOff>259080</xdr:colOff>
                    <xdr:row>14</xdr:row>
                    <xdr:rowOff>167640</xdr:rowOff>
                  </to>
                </anchor>
              </controlPr>
            </control>
          </mc:Choice>
        </mc:AlternateContent>
        <mc:AlternateContent xmlns:mc="http://schemas.openxmlformats.org/markup-compatibility/2006">
          <mc:Choice Requires="x14">
            <control shapeId="399476" r:id="rId118" name="Group Box 116">
              <controlPr defaultSize="0" print="0" autoFill="0" autoPict="0">
                <anchor moveWithCells="1">
                  <from>
                    <xdr:col>6</xdr:col>
                    <xdr:colOff>68580</xdr:colOff>
                    <xdr:row>15</xdr:row>
                    <xdr:rowOff>7620</xdr:rowOff>
                  </from>
                  <to>
                    <xdr:col>16</xdr:col>
                    <xdr:colOff>76200</xdr:colOff>
                    <xdr:row>15</xdr:row>
                    <xdr:rowOff>205740</xdr:rowOff>
                  </to>
                </anchor>
              </controlPr>
            </control>
          </mc:Choice>
        </mc:AlternateContent>
        <mc:AlternateContent xmlns:mc="http://schemas.openxmlformats.org/markup-compatibility/2006">
          <mc:Choice Requires="x14">
            <control shapeId="399477" r:id="rId119" name="Option Button 117">
              <controlPr defaultSize="0" autoFill="0" autoLine="0" autoPict="0">
                <anchor moveWithCells="1">
                  <from>
                    <xdr:col>7</xdr:col>
                    <xdr:colOff>76200</xdr:colOff>
                    <xdr:row>15</xdr:row>
                    <xdr:rowOff>45720</xdr:rowOff>
                  </from>
                  <to>
                    <xdr:col>7</xdr:col>
                    <xdr:colOff>297180</xdr:colOff>
                    <xdr:row>15</xdr:row>
                    <xdr:rowOff>167640</xdr:rowOff>
                  </to>
                </anchor>
              </controlPr>
            </control>
          </mc:Choice>
        </mc:AlternateContent>
        <mc:AlternateContent xmlns:mc="http://schemas.openxmlformats.org/markup-compatibility/2006">
          <mc:Choice Requires="x14">
            <control shapeId="399478" r:id="rId120" name="Option Button 118">
              <controlPr defaultSize="0" autoFill="0" autoLine="0" autoPict="0">
                <anchor moveWithCells="1">
                  <from>
                    <xdr:col>9</xdr:col>
                    <xdr:colOff>68580</xdr:colOff>
                    <xdr:row>15</xdr:row>
                    <xdr:rowOff>45720</xdr:rowOff>
                  </from>
                  <to>
                    <xdr:col>9</xdr:col>
                    <xdr:colOff>289560</xdr:colOff>
                    <xdr:row>15</xdr:row>
                    <xdr:rowOff>167640</xdr:rowOff>
                  </to>
                </anchor>
              </controlPr>
            </control>
          </mc:Choice>
        </mc:AlternateContent>
        <mc:AlternateContent xmlns:mc="http://schemas.openxmlformats.org/markup-compatibility/2006">
          <mc:Choice Requires="x14">
            <control shapeId="399479" r:id="rId121" name="Option Button 119">
              <controlPr defaultSize="0" autoFill="0" autoLine="0" autoPict="0">
                <anchor moveWithCells="1">
                  <from>
                    <xdr:col>11</xdr:col>
                    <xdr:colOff>60960</xdr:colOff>
                    <xdr:row>15</xdr:row>
                    <xdr:rowOff>45720</xdr:rowOff>
                  </from>
                  <to>
                    <xdr:col>11</xdr:col>
                    <xdr:colOff>281940</xdr:colOff>
                    <xdr:row>15</xdr:row>
                    <xdr:rowOff>167640</xdr:rowOff>
                  </to>
                </anchor>
              </controlPr>
            </control>
          </mc:Choice>
        </mc:AlternateContent>
        <mc:AlternateContent xmlns:mc="http://schemas.openxmlformats.org/markup-compatibility/2006">
          <mc:Choice Requires="x14">
            <control shapeId="399480" r:id="rId122" name="Option Button 120">
              <controlPr defaultSize="0" autoFill="0" autoLine="0" autoPict="0">
                <anchor moveWithCells="1">
                  <from>
                    <xdr:col>13</xdr:col>
                    <xdr:colOff>53340</xdr:colOff>
                    <xdr:row>15</xdr:row>
                    <xdr:rowOff>45720</xdr:rowOff>
                  </from>
                  <to>
                    <xdr:col>13</xdr:col>
                    <xdr:colOff>266700</xdr:colOff>
                    <xdr:row>15</xdr:row>
                    <xdr:rowOff>167640</xdr:rowOff>
                  </to>
                </anchor>
              </controlPr>
            </control>
          </mc:Choice>
        </mc:AlternateContent>
        <mc:AlternateContent xmlns:mc="http://schemas.openxmlformats.org/markup-compatibility/2006">
          <mc:Choice Requires="x14">
            <control shapeId="399481" r:id="rId123" name="Option Button 121">
              <controlPr defaultSize="0" autoFill="0" autoLine="0" autoPict="0">
                <anchor moveWithCells="1">
                  <from>
                    <xdr:col>15</xdr:col>
                    <xdr:colOff>38100</xdr:colOff>
                    <xdr:row>15</xdr:row>
                    <xdr:rowOff>45720</xdr:rowOff>
                  </from>
                  <to>
                    <xdr:col>15</xdr:col>
                    <xdr:colOff>259080</xdr:colOff>
                    <xdr:row>15</xdr:row>
                    <xdr:rowOff>167640</xdr:rowOff>
                  </to>
                </anchor>
              </controlPr>
            </control>
          </mc:Choice>
        </mc:AlternateContent>
        <mc:AlternateContent xmlns:mc="http://schemas.openxmlformats.org/markup-compatibility/2006">
          <mc:Choice Requires="x14">
            <control shapeId="399482" r:id="rId124" name="Group Box 122">
              <controlPr defaultSize="0" print="0" autoFill="0" autoPict="0">
                <anchor moveWithCells="1">
                  <from>
                    <xdr:col>6</xdr:col>
                    <xdr:colOff>68580</xdr:colOff>
                    <xdr:row>16</xdr:row>
                    <xdr:rowOff>7620</xdr:rowOff>
                  </from>
                  <to>
                    <xdr:col>16</xdr:col>
                    <xdr:colOff>76200</xdr:colOff>
                    <xdr:row>16</xdr:row>
                    <xdr:rowOff>205740</xdr:rowOff>
                  </to>
                </anchor>
              </controlPr>
            </control>
          </mc:Choice>
        </mc:AlternateContent>
        <mc:AlternateContent xmlns:mc="http://schemas.openxmlformats.org/markup-compatibility/2006">
          <mc:Choice Requires="x14">
            <control shapeId="399483" r:id="rId125" name="Option Button 123">
              <controlPr defaultSize="0" autoFill="0" autoLine="0" autoPict="0">
                <anchor moveWithCells="1">
                  <from>
                    <xdr:col>7</xdr:col>
                    <xdr:colOff>76200</xdr:colOff>
                    <xdr:row>16</xdr:row>
                    <xdr:rowOff>45720</xdr:rowOff>
                  </from>
                  <to>
                    <xdr:col>7</xdr:col>
                    <xdr:colOff>297180</xdr:colOff>
                    <xdr:row>16</xdr:row>
                    <xdr:rowOff>167640</xdr:rowOff>
                  </to>
                </anchor>
              </controlPr>
            </control>
          </mc:Choice>
        </mc:AlternateContent>
        <mc:AlternateContent xmlns:mc="http://schemas.openxmlformats.org/markup-compatibility/2006">
          <mc:Choice Requires="x14">
            <control shapeId="399484" r:id="rId126" name="Option Button 124">
              <controlPr defaultSize="0" autoFill="0" autoLine="0" autoPict="0">
                <anchor moveWithCells="1">
                  <from>
                    <xdr:col>9</xdr:col>
                    <xdr:colOff>68580</xdr:colOff>
                    <xdr:row>16</xdr:row>
                    <xdr:rowOff>45720</xdr:rowOff>
                  </from>
                  <to>
                    <xdr:col>9</xdr:col>
                    <xdr:colOff>289560</xdr:colOff>
                    <xdr:row>16</xdr:row>
                    <xdr:rowOff>167640</xdr:rowOff>
                  </to>
                </anchor>
              </controlPr>
            </control>
          </mc:Choice>
        </mc:AlternateContent>
        <mc:AlternateContent xmlns:mc="http://schemas.openxmlformats.org/markup-compatibility/2006">
          <mc:Choice Requires="x14">
            <control shapeId="399485" r:id="rId127" name="Option Button 125">
              <controlPr defaultSize="0" autoFill="0" autoLine="0" autoPict="0">
                <anchor moveWithCells="1">
                  <from>
                    <xdr:col>11</xdr:col>
                    <xdr:colOff>60960</xdr:colOff>
                    <xdr:row>16</xdr:row>
                    <xdr:rowOff>45720</xdr:rowOff>
                  </from>
                  <to>
                    <xdr:col>11</xdr:col>
                    <xdr:colOff>281940</xdr:colOff>
                    <xdr:row>16</xdr:row>
                    <xdr:rowOff>167640</xdr:rowOff>
                  </to>
                </anchor>
              </controlPr>
            </control>
          </mc:Choice>
        </mc:AlternateContent>
        <mc:AlternateContent xmlns:mc="http://schemas.openxmlformats.org/markup-compatibility/2006">
          <mc:Choice Requires="x14">
            <control shapeId="399486" r:id="rId128" name="Option Button 126">
              <controlPr defaultSize="0" autoFill="0" autoLine="0" autoPict="0">
                <anchor moveWithCells="1">
                  <from>
                    <xdr:col>13</xdr:col>
                    <xdr:colOff>53340</xdr:colOff>
                    <xdr:row>16</xdr:row>
                    <xdr:rowOff>45720</xdr:rowOff>
                  </from>
                  <to>
                    <xdr:col>13</xdr:col>
                    <xdr:colOff>266700</xdr:colOff>
                    <xdr:row>16</xdr:row>
                    <xdr:rowOff>167640</xdr:rowOff>
                  </to>
                </anchor>
              </controlPr>
            </control>
          </mc:Choice>
        </mc:AlternateContent>
        <mc:AlternateContent xmlns:mc="http://schemas.openxmlformats.org/markup-compatibility/2006">
          <mc:Choice Requires="x14">
            <control shapeId="399487" r:id="rId129" name="Option Button 127">
              <controlPr defaultSize="0" autoFill="0" autoLine="0" autoPict="0">
                <anchor moveWithCells="1">
                  <from>
                    <xdr:col>15</xdr:col>
                    <xdr:colOff>38100</xdr:colOff>
                    <xdr:row>16</xdr:row>
                    <xdr:rowOff>45720</xdr:rowOff>
                  </from>
                  <to>
                    <xdr:col>15</xdr:col>
                    <xdr:colOff>259080</xdr:colOff>
                    <xdr:row>16</xdr:row>
                    <xdr:rowOff>167640</xdr:rowOff>
                  </to>
                </anchor>
              </controlPr>
            </control>
          </mc:Choice>
        </mc:AlternateContent>
        <mc:AlternateContent xmlns:mc="http://schemas.openxmlformats.org/markup-compatibility/2006">
          <mc:Choice Requires="x14">
            <control shapeId="399488" r:id="rId130" name="Group Box 128">
              <controlPr defaultSize="0" print="0" autoFill="0" autoPict="0">
                <anchor moveWithCells="1">
                  <from>
                    <xdr:col>6</xdr:col>
                    <xdr:colOff>68580</xdr:colOff>
                    <xdr:row>18</xdr:row>
                    <xdr:rowOff>7620</xdr:rowOff>
                  </from>
                  <to>
                    <xdr:col>16</xdr:col>
                    <xdr:colOff>76200</xdr:colOff>
                    <xdr:row>18</xdr:row>
                    <xdr:rowOff>205740</xdr:rowOff>
                  </to>
                </anchor>
              </controlPr>
            </control>
          </mc:Choice>
        </mc:AlternateContent>
        <mc:AlternateContent xmlns:mc="http://schemas.openxmlformats.org/markup-compatibility/2006">
          <mc:Choice Requires="x14">
            <control shapeId="399489" r:id="rId131" name="Option Button 129">
              <controlPr defaultSize="0" autoFill="0" autoLine="0" autoPict="0">
                <anchor moveWithCells="1">
                  <from>
                    <xdr:col>7</xdr:col>
                    <xdr:colOff>76200</xdr:colOff>
                    <xdr:row>18</xdr:row>
                    <xdr:rowOff>45720</xdr:rowOff>
                  </from>
                  <to>
                    <xdr:col>7</xdr:col>
                    <xdr:colOff>297180</xdr:colOff>
                    <xdr:row>18</xdr:row>
                    <xdr:rowOff>167640</xdr:rowOff>
                  </to>
                </anchor>
              </controlPr>
            </control>
          </mc:Choice>
        </mc:AlternateContent>
        <mc:AlternateContent xmlns:mc="http://schemas.openxmlformats.org/markup-compatibility/2006">
          <mc:Choice Requires="x14">
            <control shapeId="399490" r:id="rId132" name="Option Button 130">
              <controlPr defaultSize="0" autoFill="0" autoLine="0" autoPict="0">
                <anchor moveWithCells="1">
                  <from>
                    <xdr:col>9</xdr:col>
                    <xdr:colOff>68580</xdr:colOff>
                    <xdr:row>18</xdr:row>
                    <xdr:rowOff>45720</xdr:rowOff>
                  </from>
                  <to>
                    <xdr:col>9</xdr:col>
                    <xdr:colOff>289560</xdr:colOff>
                    <xdr:row>18</xdr:row>
                    <xdr:rowOff>167640</xdr:rowOff>
                  </to>
                </anchor>
              </controlPr>
            </control>
          </mc:Choice>
        </mc:AlternateContent>
        <mc:AlternateContent xmlns:mc="http://schemas.openxmlformats.org/markup-compatibility/2006">
          <mc:Choice Requires="x14">
            <control shapeId="399491" r:id="rId133" name="Option Button 131">
              <controlPr defaultSize="0" autoFill="0" autoLine="0" autoPict="0">
                <anchor moveWithCells="1">
                  <from>
                    <xdr:col>11</xdr:col>
                    <xdr:colOff>60960</xdr:colOff>
                    <xdr:row>18</xdr:row>
                    <xdr:rowOff>45720</xdr:rowOff>
                  </from>
                  <to>
                    <xdr:col>11</xdr:col>
                    <xdr:colOff>281940</xdr:colOff>
                    <xdr:row>18</xdr:row>
                    <xdr:rowOff>167640</xdr:rowOff>
                  </to>
                </anchor>
              </controlPr>
            </control>
          </mc:Choice>
        </mc:AlternateContent>
        <mc:AlternateContent xmlns:mc="http://schemas.openxmlformats.org/markup-compatibility/2006">
          <mc:Choice Requires="x14">
            <control shapeId="399492" r:id="rId134" name="Option Button 132">
              <controlPr defaultSize="0" autoFill="0" autoLine="0" autoPict="0">
                <anchor moveWithCells="1">
                  <from>
                    <xdr:col>13</xdr:col>
                    <xdr:colOff>53340</xdr:colOff>
                    <xdr:row>18</xdr:row>
                    <xdr:rowOff>45720</xdr:rowOff>
                  </from>
                  <to>
                    <xdr:col>13</xdr:col>
                    <xdr:colOff>266700</xdr:colOff>
                    <xdr:row>18</xdr:row>
                    <xdr:rowOff>167640</xdr:rowOff>
                  </to>
                </anchor>
              </controlPr>
            </control>
          </mc:Choice>
        </mc:AlternateContent>
        <mc:AlternateContent xmlns:mc="http://schemas.openxmlformats.org/markup-compatibility/2006">
          <mc:Choice Requires="x14">
            <control shapeId="399493" r:id="rId135" name="Option Button 133">
              <controlPr defaultSize="0" autoFill="0" autoLine="0" autoPict="0">
                <anchor moveWithCells="1">
                  <from>
                    <xdr:col>15</xdr:col>
                    <xdr:colOff>38100</xdr:colOff>
                    <xdr:row>18</xdr:row>
                    <xdr:rowOff>45720</xdr:rowOff>
                  </from>
                  <to>
                    <xdr:col>15</xdr:col>
                    <xdr:colOff>259080</xdr:colOff>
                    <xdr:row>18</xdr:row>
                    <xdr:rowOff>167640</xdr:rowOff>
                  </to>
                </anchor>
              </controlPr>
            </control>
          </mc:Choice>
        </mc:AlternateContent>
        <mc:AlternateContent xmlns:mc="http://schemas.openxmlformats.org/markup-compatibility/2006">
          <mc:Choice Requires="x14">
            <control shapeId="399494" r:id="rId136" name="Group Box 134">
              <controlPr defaultSize="0" print="0" autoFill="0" autoPict="0">
                <anchor moveWithCells="1">
                  <from>
                    <xdr:col>6</xdr:col>
                    <xdr:colOff>68580</xdr:colOff>
                    <xdr:row>19</xdr:row>
                    <xdr:rowOff>7620</xdr:rowOff>
                  </from>
                  <to>
                    <xdr:col>16</xdr:col>
                    <xdr:colOff>76200</xdr:colOff>
                    <xdr:row>19</xdr:row>
                    <xdr:rowOff>205740</xdr:rowOff>
                  </to>
                </anchor>
              </controlPr>
            </control>
          </mc:Choice>
        </mc:AlternateContent>
        <mc:AlternateContent xmlns:mc="http://schemas.openxmlformats.org/markup-compatibility/2006">
          <mc:Choice Requires="x14">
            <control shapeId="399495" r:id="rId137" name="Option Button 135">
              <controlPr defaultSize="0" autoFill="0" autoLine="0" autoPict="0">
                <anchor moveWithCells="1">
                  <from>
                    <xdr:col>7</xdr:col>
                    <xdr:colOff>76200</xdr:colOff>
                    <xdr:row>19</xdr:row>
                    <xdr:rowOff>45720</xdr:rowOff>
                  </from>
                  <to>
                    <xdr:col>7</xdr:col>
                    <xdr:colOff>297180</xdr:colOff>
                    <xdr:row>19</xdr:row>
                    <xdr:rowOff>167640</xdr:rowOff>
                  </to>
                </anchor>
              </controlPr>
            </control>
          </mc:Choice>
        </mc:AlternateContent>
        <mc:AlternateContent xmlns:mc="http://schemas.openxmlformats.org/markup-compatibility/2006">
          <mc:Choice Requires="x14">
            <control shapeId="399496" r:id="rId138" name="Option Button 136">
              <controlPr defaultSize="0" autoFill="0" autoLine="0" autoPict="0">
                <anchor moveWithCells="1">
                  <from>
                    <xdr:col>9</xdr:col>
                    <xdr:colOff>68580</xdr:colOff>
                    <xdr:row>19</xdr:row>
                    <xdr:rowOff>45720</xdr:rowOff>
                  </from>
                  <to>
                    <xdr:col>9</xdr:col>
                    <xdr:colOff>289560</xdr:colOff>
                    <xdr:row>19</xdr:row>
                    <xdr:rowOff>167640</xdr:rowOff>
                  </to>
                </anchor>
              </controlPr>
            </control>
          </mc:Choice>
        </mc:AlternateContent>
        <mc:AlternateContent xmlns:mc="http://schemas.openxmlformats.org/markup-compatibility/2006">
          <mc:Choice Requires="x14">
            <control shapeId="399497" r:id="rId139" name="Option Button 137">
              <controlPr defaultSize="0" autoFill="0" autoLine="0" autoPict="0">
                <anchor moveWithCells="1">
                  <from>
                    <xdr:col>11</xdr:col>
                    <xdr:colOff>60960</xdr:colOff>
                    <xdr:row>19</xdr:row>
                    <xdr:rowOff>45720</xdr:rowOff>
                  </from>
                  <to>
                    <xdr:col>11</xdr:col>
                    <xdr:colOff>281940</xdr:colOff>
                    <xdr:row>19</xdr:row>
                    <xdr:rowOff>167640</xdr:rowOff>
                  </to>
                </anchor>
              </controlPr>
            </control>
          </mc:Choice>
        </mc:AlternateContent>
        <mc:AlternateContent xmlns:mc="http://schemas.openxmlformats.org/markup-compatibility/2006">
          <mc:Choice Requires="x14">
            <control shapeId="399498" r:id="rId140" name="Option Button 138">
              <controlPr defaultSize="0" autoFill="0" autoLine="0" autoPict="0">
                <anchor moveWithCells="1">
                  <from>
                    <xdr:col>13</xdr:col>
                    <xdr:colOff>53340</xdr:colOff>
                    <xdr:row>19</xdr:row>
                    <xdr:rowOff>45720</xdr:rowOff>
                  </from>
                  <to>
                    <xdr:col>13</xdr:col>
                    <xdr:colOff>266700</xdr:colOff>
                    <xdr:row>19</xdr:row>
                    <xdr:rowOff>167640</xdr:rowOff>
                  </to>
                </anchor>
              </controlPr>
            </control>
          </mc:Choice>
        </mc:AlternateContent>
        <mc:AlternateContent xmlns:mc="http://schemas.openxmlformats.org/markup-compatibility/2006">
          <mc:Choice Requires="x14">
            <control shapeId="399499" r:id="rId141" name="Option Button 139">
              <controlPr defaultSize="0" autoFill="0" autoLine="0" autoPict="0">
                <anchor moveWithCells="1">
                  <from>
                    <xdr:col>15</xdr:col>
                    <xdr:colOff>38100</xdr:colOff>
                    <xdr:row>19</xdr:row>
                    <xdr:rowOff>45720</xdr:rowOff>
                  </from>
                  <to>
                    <xdr:col>15</xdr:col>
                    <xdr:colOff>259080</xdr:colOff>
                    <xdr:row>19</xdr:row>
                    <xdr:rowOff>167640</xdr:rowOff>
                  </to>
                </anchor>
              </controlPr>
            </control>
          </mc:Choice>
        </mc:AlternateContent>
        <mc:AlternateContent xmlns:mc="http://schemas.openxmlformats.org/markup-compatibility/2006">
          <mc:Choice Requires="x14">
            <control shapeId="399500" r:id="rId142" name="Group Box 140">
              <controlPr defaultSize="0" print="0" autoFill="0" autoPict="0">
                <anchor moveWithCells="1">
                  <from>
                    <xdr:col>6</xdr:col>
                    <xdr:colOff>68580</xdr:colOff>
                    <xdr:row>20</xdr:row>
                    <xdr:rowOff>7620</xdr:rowOff>
                  </from>
                  <to>
                    <xdr:col>16</xdr:col>
                    <xdr:colOff>76200</xdr:colOff>
                    <xdr:row>20</xdr:row>
                    <xdr:rowOff>205740</xdr:rowOff>
                  </to>
                </anchor>
              </controlPr>
            </control>
          </mc:Choice>
        </mc:AlternateContent>
        <mc:AlternateContent xmlns:mc="http://schemas.openxmlformats.org/markup-compatibility/2006">
          <mc:Choice Requires="x14">
            <control shapeId="399501" r:id="rId143" name="Option Button 141">
              <controlPr defaultSize="0" autoFill="0" autoLine="0" autoPict="0">
                <anchor moveWithCells="1">
                  <from>
                    <xdr:col>7</xdr:col>
                    <xdr:colOff>76200</xdr:colOff>
                    <xdr:row>20</xdr:row>
                    <xdr:rowOff>45720</xdr:rowOff>
                  </from>
                  <to>
                    <xdr:col>7</xdr:col>
                    <xdr:colOff>297180</xdr:colOff>
                    <xdr:row>20</xdr:row>
                    <xdr:rowOff>167640</xdr:rowOff>
                  </to>
                </anchor>
              </controlPr>
            </control>
          </mc:Choice>
        </mc:AlternateContent>
        <mc:AlternateContent xmlns:mc="http://schemas.openxmlformats.org/markup-compatibility/2006">
          <mc:Choice Requires="x14">
            <control shapeId="399502" r:id="rId144" name="Option Button 142">
              <controlPr defaultSize="0" autoFill="0" autoLine="0" autoPict="0">
                <anchor moveWithCells="1">
                  <from>
                    <xdr:col>9</xdr:col>
                    <xdr:colOff>68580</xdr:colOff>
                    <xdr:row>20</xdr:row>
                    <xdr:rowOff>45720</xdr:rowOff>
                  </from>
                  <to>
                    <xdr:col>9</xdr:col>
                    <xdr:colOff>289560</xdr:colOff>
                    <xdr:row>20</xdr:row>
                    <xdr:rowOff>167640</xdr:rowOff>
                  </to>
                </anchor>
              </controlPr>
            </control>
          </mc:Choice>
        </mc:AlternateContent>
        <mc:AlternateContent xmlns:mc="http://schemas.openxmlformats.org/markup-compatibility/2006">
          <mc:Choice Requires="x14">
            <control shapeId="399503" r:id="rId145" name="Option Button 143">
              <controlPr defaultSize="0" autoFill="0" autoLine="0" autoPict="0">
                <anchor moveWithCells="1">
                  <from>
                    <xdr:col>11</xdr:col>
                    <xdr:colOff>60960</xdr:colOff>
                    <xdr:row>20</xdr:row>
                    <xdr:rowOff>45720</xdr:rowOff>
                  </from>
                  <to>
                    <xdr:col>11</xdr:col>
                    <xdr:colOff>281940</xdr:colOff>
                    <xdr:row>20</xdr:row>
                    <xdr:rowOff>167640</xdr:rowOff>
                  </to>
                </anchor>
              </controlPr>
            </control>
          </mc:Choice>
        </mc:AlternateContent>
        <mc:AlternateContent xmlns:mc="http://schemas.openxmlformats.org/markup-compatibility/2006">
          <mc:Choice Requires="x14">
            <control shapeId="399504" r:id="rId146" name="Option Button 144">
              <controlPr defaultSize="0" autoFill="0" autoLine="0" autoPict="0">
                <anchor moveWithCells="1">
                  <from>
                    <xdr:col>13</xdr:col>
                    <xdr:colOff>53340</xdr:colOff>
                    <xdr:row>20</xdr:row>
                    <xdr:rowOff>45720</xdr:rowOff>
                  </from>
                  <to>
                    <xdr:col>13</xdr:col>
                    <xdr:colOff>266700</xdr:colOff>
                    <xdr:row>20</xdr:row>
                    <xdr:rowOff>167640</xdr:rowOff>
                  </to>
                </anchor>
              </controlPr>
            </control>
          </mc:Choice>
        </mc:AlternateContent>
        <mc:AlternateContent xmlns:mc="http://schemas.openxmlformats.org/markup-compatibility/2006">
          <mc:Choice Requires="x14">
            <control shapeId="399505" r:id="rId147" name="Option Button 145">
              <controlPr defaultSize="0" autoFill="0" autoLine="0" autoPict="0">
                <anchor moveWithCells="1">
                  <from>
                    <xdr:col>15</xdr:col>
                    <xdr:colOff>38100</xdr:colOff>
                    <xdr:row>20</xdr:row>
                    <xdr:rowOff>45720</xdr:rowOff>
                  </from>
                  <to>
                    <xdr:col>15</xdr:col>
                    <xdr:colOff>259080</xdr:colOff>
                    <xdr:row>20</xdr:row>
                    <xdr:rowOff>167640</xdr:rowOff>
                  </to>
                </anchor>
              </controlPr>
            </control>
          </mc:Choice>
        </mc:AlternateContent>
        <mc:AlternateContent xmlns:mc="http://schemas.openxmlformats.org/markup-compatibility/2006">
          <mc:Choice Requires="x14">
            <control shapeId="399506" r:id="rId148" name="Group Box 146">
              <controlPr defaultSize="0" print="0" autoFill="0" autoPict="0">
                <anchor moveWithCells="1">
                  <from>
                    <xdr:col>6</xdr:col>
                    <xdr:colOff>68580</xdr:colOff>
                    <xdr:row>21</xdr:row>
                    <xdr:rowOff>0</xdr:rowOff>
                  </from>
                  <to>
                    <xdr:col>16</xdr:col>
                    <xdr:colOff>76200</xdr:colOff>
                    <xdr:row>21</xdr:row>
                    <xdr:rowOff>190500</xdr:rowOff>
                  </to>
                </anchor>
              </controlPr>
            </control>
          </mc:Choice>
        </mc:AlternateContent>
        <mc:AlternateContent xmlns:mc="http://schemas.openxmlformats.org/markup-compatibility/2006">
          <mc:Choice Requires="x14">
            <control shapeId="399507" r:id="rId149" name="Option Button 147">
              <controlPr defaultSize="0" autoFill="0" autoLine="0" autoPict="0">
                <anchor moveWithCells="1">
                  <from>
                    <xdr:col>7</xdr:col>
                    <xdr:colOff>76200</xdr:colOff>
                    <xdr:row>21</xdr:row>
                    <xdr:rowOff>30480</xdr:rowOff>
                  </from>
                  <to>
                    <xdr:col>7</xdr:col>
                    <xdr:colOff>297180</xdr:colOff>
                    <xdr:row>21</xdr:row>
                    <xdr:rowOff>160020</xdr:rowOff>
                  </to>
                </anchor>
              </controlPr>
            </control>
          </mc:Choice>
        </mc:AlternateContent>
        <mc:AlternateContent xmlns:mc="http://schemas.openxmlformats.org/markup-compatibility/2006">
          <mc:Choice Requires="x14">
            <control shapeId="399508" r:id="rId150" name="Option Button 148">
              <controlPr defaultSize="0" autoFill="0" autoLine="0" autoPict="0">
                <anchor moveWithCells="1">
                  <from>
                    <xdr:col>9</xdr:col>
                    <xdr:colOff>68580</xdr:colOff>
                    <xdr:row>21</xdr:row>
                    <xdr:rowOff>30480</xdr:rowOff>
                  </from>
                  <to>
                    <xdr:col>9</xdr:col>
                    <xdr:colOff>289560</xdr:colOff>
                    <xdr:row>21</xdr:row>
                    <xdr:rowOff>160020</xdr:rowOff>
                  </to>
                </anchor>
              </controlPr>
            </control>
          </mc:Choice>
        </mc:AlternateContent>
        <mc:AlternateContent xmlns:mc="http://schemas.openxmlformats.org/markup-compatibility/2006">
          <mc:Choice Requires="x14">
            <control shapeId="399509" r:id="rId151" name="Option Button 149">
              <controlPr defaultSize="0" autoFill="0" autoLine="0" autoPict="0">
                <anchor moveWithCells="1">
                  <from>
                    <xdr:col>11</xdr:col>
                    <xdr:colOff>60960</xdr:colOff>
                    <xdr:row>21</xdr:row>
                    <xdr:rowOff>30480</xdr:rowOff>
                  </from>
                  <to>
                    <xdr:col>11</xdr:col>
                    <xdr:colOff>281940</xdr:colOff>
                    <xdr:row>21</xdr:row>
                    <xdr:rowOff>160020</xdr:rowOff>
                  </to>
                </anchor>
              </controlPr>
            </control>
          </mc:Choice>
        </mc:AlternateContent>
        <mc:AlternateContent xmlns:mc="http://schemas.openxmlformats.org/markup-compatibility/2006">
          <mc:Choice Requires="x14">
            <control shapeId="399510" r:id="rId152" name="Option Button 150">
              <controlPr defaultSize="0" autoFill="0" autoLine="0" autoPict="0">
                <anchor moveWithCells="1">
                  <from>
                    <xdr:col>13</xdr:col>
                    <xdr:colOff>53340</xdr:colOff>
                    <xdr:row>21</xdr:row>
                    <xdr:rowOff>30480</xdr:rowOff>
                  </from>
                  <to>
                    <xdr:col>13</xdr:col>
                    <xdr:colOff>266700</xdr:colOff>
                    <xdr:row>21</xdr:row>
                    <xdr:rowOff>160020</xdr:rowOff>
                  </to>
                </anchor>
              </controlPr>
            </control>
          </mc:Choice>
        </mc:AlternateContent>
        <mc:AlternateContent xmlns:mc="http://schemas.openxmlformats.org/markup-compatibility/2006">
          <mc:Choice Requires="x14">
            <control shapeId="399511" r:id="rId153" name="Option Button 151">
              <controlPr defaultSize="0" autoFill="0" autoLine="0" autoPict="0">
                <anchor moveWithCells="1">
                  <from>
                    <xdr:col>15</xdr:col>
                    <xdr:colOff>38100</xdr:colOff>
                    <xdr:row>21</xdr:row>
                    <xdr:rowOff>30480</xdr:rowOff>
                  </from>
                  <to>
                    <xdr:col>15</xdr:col>
                    <xdr:colOff>259080</xdr:colOff>
                    <xdr:row>21</xdr:row>
                    <xdr:rowOff>160020</xdr:rowOff>
                  </to>
                </anchor>
              </controlPr>
            </control>
          </mc:Choice>
        </mc:AlternateContent>
        <mc:AlternateContent xmlns:mc="http://schemas.openxmlformats.org/markup-compatibility/2006">
          <mc:Choice Requires="x14">
            <control shapeId="399512" r:id="rId154" name="Group Box 152">
              <controlPr defaultSize="0" print="0" autoFill="0" autoPict="0">
                <anchor moveWithCells="1">
                  <from>
                    <xdr:col>6</xdr:col>
                    <xdr:colOff>68580</xdr:colOff>
                    <xdr:row>22</xdr:row>
                    <xdr:rowOff>0</xdr:rowOff>
                  </from>
                  <to>
                    <xdr:col>16</xdr:col>
                    <xdr:colOff>76200</xdr:colOff>
                    <xdr:row>22</xdr:row>
                    <xdr:rowOff>190500</xdr:rowOff>
                  </to>
                </anchor>
              </controlPr>
            </control>
          </mc:Choice>
        </mc:AlternateContent>
        <mc:AlternateContent xmlns:mc="http://schemas.openxmlformats.org/markup-compatibility/2006">
          <mc:Choice Requires="x14">
            <control shapeId="399513" r:id="rId155" name="Option Button 153">
              <controlPr defaultSize="0" autoFill="0" autoLine="0" autoPict="0">
                <anchor moveWithCells="1">
                  <from>
                    <xdr:col>7</xdr:col>
                    <xdr:colOff>76200</xdr:colOff>
                    <xdr:row>22</xdr:row>
                    <xdr:rowOff>30480</xdr:rowOff>
                  </from>
                  <to>
                    <xdr:col>7</xdr:col>
                    <xdr:colOff>297180</xdr:colOff>
                    <xdr:row>22</xdr:row>
                    <xdr:rowOff>160020</xdr:rowOff>
                  </to>
                </anchor>
              </controlPr>
            </control>
          </mc:Choice>
        </mc:AlternateContent>
        <mc:AlternateContent xmlns:mc="http://schemas.openxmlformats.org/markup-compatibility/2006">
          <mc:Choice Requires="x14">
            <control shapeId="399514" r:id="rId156" name="Option Button 154">
              <controlPr defaultSize="0" autoFill="0" autoLine="0" autoPict="0">
                <anchor moveWithCells="1">
                  <from>
                    <xdr:col>9</xdr:col>
                    <xdr:colOff>68580</xdr:colOff>
                    <xdr:row>22</xdr:row>
                    <xdr:rowOff>30480</xdr:rowOff>
                  </from>
                  <to>
                    <xdr:col>9</xdr:col>
                    <xdr:colOff>289560</xdr:colOff>
                    <xdr:row>22</xdr:row>
                    <xdr:rowOff>160020</xdr:rowOff>
                  </to>
                </anchor>
              </controlPr>
            </control>
          </mc:Choice>
        </mc:AlternateContent>
        <mc:AlternateContent xmlns:mc="http://schemas.openxmlformats.org/markup-compatibility/2006">
          <mc:Choice Requires="x14">
            <control shapeId="399515" r:id="rId157" name="Option Button 155">
              <controlPr defaultSize="0" autoFill="0" autoLine="0" autoPict="0">
                <anchor moveWithCells="1">
                  <from>
                    <xdr:col>11</xdr:col>
                    <xdr:colOff>60960</xdr:colOff>
                    <xdr:row>22</xdr:row>
                    <xdr:rowOff>30480</xdr:rowOff>
                  </from>
                  <to>
                    <xdr:col>11</xdr:col>
                    <xdr:colOff>281940</xdr:colOff>
                    <xdr:row>22</xdr:row>
                    <xdr:rowOff>160020</xdr:rowOff>
                  </to>
                </anchor>
              </controlPr>
            </control>
          </mc:Choice>
        </mc:AlternateContent>
        <mc:AlternateContent xmlns:mc="http://schemas.openxmlformats.org/markup-compatibility/2006">
          <mc:Choice Requires="x14">
            <control shapeId="399516" r:id="rId158" name="Option Button 156">
              <controlPr defaultSize="0" autoFill="0" autoLine="0" autoPict="0">
                <anchor moveWithCells="1">
                  <from>
                    <xdr:col>13</xdr:col>
                    <xdr:colOff>53340</xdr:colOff>
                    <xdr:row>22</xdr:row>
                    <xdr:rowOff>30480</xdr:rowOff>
                  </from>
                  <to>
                    <xdr:col>13</xdr:col>
                    <xdr:colOff>266700</xdr:colOff>
                    <xdr:row>22</xdr:row>
                    <xdr:rowOff>160020</xdr:rowOff>
                  </to>
                </anchor>
              </controlPr>
            </control>
          </mc:Choice>
        </mc:AlternateContent>
        <mc:AlternateContent xmlns:mc="http://schemas.openxmlformats.org/markup-compatibility/2006">
          <mc:Choice Requires="x14">
            <control shapeId="399517" r:id="rId159" name="Option Button 157">
              <controlPr defaultSize="0" autoFill="0" autoLine="0" autoPict="0">
                <anchor moveWithCells="1">
                  <from>
                    <xdr:col>15</xdr:col>
                    <xdr:colOff>38100</xdr:colOff>
                    <xdr:row>22</xdr:row>
                    <xdr:rowOff>30480</xdr:rowOff>
                  </from>
                  <to>
                    <xdr:col>15</xdr:col>
                    <xdr:colOff>259080</xdr:colOff>
                    <xdr:row>22</xdr:row>
                    <xdr:rowOff>160020</xdr:rowOff>
                  </to>
                </anchor>
              </controlPr>
            </control>
          </mc:Choice>
        </mc:AlternateContent>
        <mc:AlternateContent xmlns:mc="http://schemas.openxmlformats.org/markup-compatibility/2006">
          <mc:Choice Requires="x14">
            <control shapeId="399518" r:id="rId160" name="Group Box 158">
              <controlPr defaultSize="0" print="0" autoFill="0" autoPict="0">
                <anchor moveWithCells="1">
                  <from>
                    <xdr:col>6</xdr:col>
                    <xdr:colOff>68580</xdr:colOff>
                    <xdr:row>27</xdr:row>
                    <xdr:rowOff>15240</xdr:rowOff>
                  </from>
                  <to>
                    <xdr:col>16</xdr:col>
                    <xdr:colOff>76200</xdr:colOff>
                    <xdr:row>27</xdr:row>
                    <xdr:rowOff>190500</xdr:rowOff>
                  </to>
                </anchor>
              </controlPr>
            </control>
          </mc:Choice>
        </mc:AlternateContent>
        <mc:AlternateContent xmlns:mc="http://schemas.openxmlformats.org/markup-compatibility/2006">
          <mc:Choice Requires="x14">
            <control shapeId="399519" r:id="rId161" name="Option Button 159">
              <controlPr defaultSize="0" autoFill="0" autoLine="0" autoPict="0">
                <anchor moveWithCells="1">
                  <from>
                    <xdr:col>7</xdr:col>
                    <xdr:colOff>76200</xdr:colOff>
                    <xdr:row>27</xdr:row>
                    <xdr:rowOff>45720</xdr:rowOff>
                  </from>
                  <to>
                    <xdr:col>7</xdr:col>
                    <xdr:colOff>297180</xdr:colOff>
                    <xdr:row>27</xdr:row>
                    <xdr:rowOff>160020</xdr:rowOff>
                  </to>
                </anchor>
              </controlPr>
            </control>
          </mc:Choice>
        </mc:AlternateContent>
        <mc:AlternateContent xmlns:mc="http://schemas.openxmlformats.org/markup-compatibility/2006">
          <mc:Choice Requires="x14">
            <control shapeId="399520" r:id="rId162" name="Option Button 160">
              <controlPr defaultSize="0" autoFill="0" autoLine="0" autoPict="0">
                <anchor moveWithCells="1">
                  <from>
                    <xdr:col>9</xdr:col>
                    <xdr:colOff>68580</xdr:colOff>
                    <xdr:row>27</xdr:row>
                    <xdr:rowOff>45720</xdr:rowOff>
                  </from>
                  <to>
                    <xdr:col>9</xdr:col>
                    <xdr:colOff>289560</xdr:colOff>
                    <xdr:row>27</xdr:row>
                    <xdr:rowOff>160020</xdr:rowOff>
                  </to>
                </anchor>
              </controlPr>
            </control>
          </mc:Choice>
        </mc:AlternateContent>
        <mc:AlternateContent xmlns:mc="http://schemas.openxmlformats.org/markup-compatibility/2006">
          <mc:Choice Requires="x14">
            <control shapeId="399521" r:id="rId163" name="Option Button 161">
              <controlPr defaultSize="0" autoFill="0" autoLine="0" autoPict="0">
                <anchor moveWithCells="1">
                  <from>
                    <xdr:col>11</xdr:col>
                    <xdr:colOff>60960</xdr:colOff>
                    <xdr:row>27</xdr:row>
                    <xdr:rowOff>45720</xdr:rowOff>
                  </from>
                  <to>
                    <xdr:col>11</xdr:col>
                    <xdr:colOff>281940</xdr:colOff>
                    <xdr:row>27</xdr:row>
                    <xdr:rowOff>160020</xdr:rowOff>
                  </to>
                </anchor>
              </controlPr>
            </control>
          </mc:Choice>
        </mc:AlternateContent>
        <mc:AlternateContent xmlns:mc="http://schemas.openxmlformats.org/markup-compatibility/2006">
          <mc:Choice Requires="x14">
            <control shapeId="399522" r:id="rId164" name="Option Button 162">
              <controlPr defaultSize="0" autoFill="0" autoLine="0" autoPict="0">
                <anchor moveWithCells="1">
                  <from>
                    <xdr:col>13</xdr:col>
                    <xdr:colOff>53340</xdr:colOff>
                    <xdr:row>27</xdr:row>
                    <xdr:rowOff>45720</xdr:rowOff>
                  </from>
                  <to>
                    <xdr:col>13</xdr:col>
                    <xdr:colOff>266700</xdr:colOff>
                    <xdr:row>27</xdr:row>
                    <xdr:rowOff>160020</xdr:rowOff>
                  </to>
                </anchor>
              </controlPr>
            </control>
          </mc:Choice>
        </mc:AlternateContent>
        <mc:AlternateContent xmlns:mc="http://schemas.openxmlformats.org/markup-compatibility/2006">
          <mc:Choice Requires="x14">
            <control shapeId="399523" r:id="rId165" name="Option Button 163">
              <controlPr defaultSize="0" autoFill="0" autoLine="0" autoPict="0">
                <anchor moveWithCells="1">
                  <from>
                    <xdr:col>15</xdr:col>
                    <xdr:colOff>38100</xdr:colOff>
                    <xdr:row>27</xdr:row>
                    <xdr:rowOff>45720</xdr:rowOff>
                  </from>
                  <to>
                    <xdr:col>15</xdr:col>
                    <xdr:colOff>259080</xdr:colOff>
                    <xdr:row>27</xdr:row>
                    <xdr:rowOff>160020</xdr:rowOff>
                  </to>
                </anchor>
              </controlPr>
            </control>
          </mc:Choice>
        </mc:AlternateContent>
        <mc:AlternateContent xmlns:mc="http://schemas.openxmlformats.org/markup-compatibility/2006">
          <mc:Choice Requires="x14">
            <control shapeId="399524" r:id="rId166" name="Group Box 164">
              <controlPr defaultSize="0" print="0" autoFill="0" autoPict="0">
                <anchor moveWithCells="1">
                  <from>
                    <xdr:col>6</xdr:col>
                    <xdr:colOff>68580</xdr:colOff>
                    <xdr:row>28</xdr:row>
                    <xdr:rowOff>7620</xdr:rowOff>
                  </from>
                  <to>
                    <xdr:col>16</xdr:col>
                    <xdr:colOff>76200</xdr:colOff>
                    <xdr:row>28</xdr:row>
                    <xdr:rowOff>175260</xdr:rowOff>
                  </to>
                </anchor>
              </controlPr>
            </control>
          </mc:Choice>
        </mc:AlternateContent>
        <mc:AlternateContent xmlns:mc="http://schemas.openxmlformats.org/markup-compatibility/2006">
          <mc:Choice Requires="x14">
            <control shapeId="399525" r:id="rId167" name="Option Button 165">
              <controlPr defaultSize="0" autoFill="0" autoLine="0" autoPict="0">
                <anchor moveWithCells="1">
                  <from>
                    <xdr:col>7</xdr:col>
                    <xdr:colOff>76200</xdr:colOff>
                    <xdr:row>28</xdr:row>
                    <xdr:rowOff>38100</xdr:rowOff>
                  </from>
                  <to>
                    <xdr:col>7</xdr:col>
                    <xdr:colOff>297180</xdr:colOff>
                    <xdr:row>28</xdr:row>
                    <xdr:rowOff>152400</xdr:rowOff>
                  </to>
                </anchor>
              </controlPr>
            </control>
          </mc:Choice>
        </mc:AlternateContent>
        <mc:AlternateContent xmlns:mc="http://schemas.openxmlformats.org/markup-compatibility/2006">
          <mc:Choice Requires="x14">
            <control shapeId="399526" r:id="rId168" name="Option Button 166">
              <controlPr defaultSize="0" autoFill="0" autoLine="0" autoPict="0">
                <anchor moveWithCells="1">
                  <from>
                    <xdr:col>9</xdr:col>
                    <xdr:colOff>68580</xdr:colOff>
                    <xdr:row>28</xdr:row>
                    <xdr:rowOff>38100</xdr:rowOff>
                  </from>
                  <to>
                    <xdr:col>9</xdr:col>
                    <xdr:colOff>289560</xdr:colOff>
                    <xdr:row>28</xdr:row>
                    <xdr:rowOff>152400</xdr:rowOff>
                  </to>
                </anchor>
              </controlPr>
            </control>
          </mc:Choice>
        </mc:AlternateContent>
        <mc:AlternateContent xmlns:mc="http://schemas.openxmlformats.org/markup-compatibility/2006">
          <mc:Choice Requires="x14">
            <control shapeId="399527" r:id="rId169" name="Option Button 167">
              <controlPr defaultSize="0" autoFill="0" autoLine="0" autoPict="0">
                <anchor moveWithCells="1">
                  <from>
                    <xdr:col>11</xdr:col>
                    <xdr:colOff>60960</xdr:colOff>
                    <xdr:row>28</xdr:row>
                    <xdr:rowOff>38100</xdr:rowOff>
                  </from>
                  <to>
                    <xdr:col>11</xdr:col>
                    <xdr:colOff>281940</xdr:colOff>
                    <xdr:row>28</xdr:row>
                    <xdr:rowOff>152400</xdr:rowOff>
                  </to>
                </anchor>
              </controlPr>
            </control>
          </mc:Choice>
        </mc:AlternateContent>
        <mc:AlternateContent xmlns:mc="http://schemas.openxmlformats.org/markup-compatibility/2006">
          <mc:Choice Requires="x14">
            <control shapeId="399528" r:id="rId170" name="Option Button 168">
              <controlPr defaultSize="0" autoFill="0" autoLine="0" autoPict="0">
                <anchor moveWithCells="1">
                  <from>
                    <xdr:col>13</xdr:col>
                    <xdr:colOff>53340</xdr:colOff>
                    <xdr:row>28</xdr:row>
                    <xdr:rowOff>38100</xdr:rowOff>
                  </from>
                  <to>
                    <xdr:col>13</xdr:col>
                    <xdr:colOff>266700</xdr:colOff>
                    <xdr:row>28</xdr:row>
                    <xdr:rowOff>152400</xdr:rowOff>
                  </to>
                </anchor>
              </controlPr>
            </control>
          </mc:Choice>
        </mc:AlternateContent>
        <mc:AlternateContent xmlns:mc="http://schemas.openxmlformats.org/markup-compatibility/2006">
          <mc:Choice Requires="x14">
            <control shapeId="399529" r:id="rId171" name="Option Button 169">
              <controlPr defaultSize="0" autoFill="0" autoLine="0" autoPict="0">
                <anchor moveWithCells="1">
                  <from>
                    <xdr:col>15</xdr:col>
                    <xdr:colOff>38100</xdr:colOff>
                    <xdr:row>28</xdr:row>
                    <xdr:rowOff>38100</xdr:rowOff>
                  </from>
                  <to>
                    <xdr:col>15</xdr:col>
                    <xdr:colOff>259080</xdr:colOff>
                    <xdr:row>28</xdr:row>
                    <xdr:rowOff>152400</xdr:rowOff>
                  </to>
                </anchor>
              </controlPr>
            </control>
          </mc:Choice>
        </mc:AlternateContent>
        <mc:AlternateContent xmlns:mc="http://schemas.openxmlformats.org/markup-compatibility/2006">
          <mc:Choice Requires="x14">
            <control shapeId="399530" r:id="rId172" name="Group Box 170">
              <controlPr defaultSize="0" print="0" autoFill="0" autoPict="0">
                <anchor moveWithCells="1">
                  <from>
                    <xdr:col>6</xdr:col>
                    <xdr:colOff>68580</xdr:colOff>
                    <xdr:row>31</xdr:row>
                    <xdr:rowOff>7620</xdr:rowOff>
                  </from>
                  <to>
                    <xdr:col>16</xdr:col>
                    <xdr:colOff>76200</xdr:colOff>
                    <xdr:row>31</xdr:row>
                    <xdr:rowOff>205740</xdr:rowOff>
                  </to>
                </anchor>
              </controlPr>
            </control>
          </mc:Choice>
        </mc:AlternateContent>
        <mc:AlternateContent xmlns:mc="http://schemas.openxmlformats.org/markup-compatibility/2006">
          <mc:Choice Requires="x14">
            <control shapeId="399531" r:id="rId173" name="Option Button 171">
              <controlPr defaultSize="0" autoFill="0" autoLine="0" autoPict="0">
                <anchor moveWithCells="1">
                  <from>
                    <xdr:col>7</xdr:col>
                    <xdr:colOff>76200</xdr:colOff>
                    <xdr:row>31</xdr:row>
                    <xdr:rowOff>45720</xdr:rowOff>
                  </from>
                  <to>
                    <xdr:col>7</xdr:col>
                    <xdr:colOff>297180</xdr:colOff>
                    <xdr:row>31</xdr:row>
                    <xdr:rowOff>167640</xdr:rowOff>
                  </to>
                </anchor>
              </controlPr>
            </control>
          </mc:Choice>
        </mc:AlternateContent>
        <mc:AlternateContent xmlns:mc="http://schemas.openxmlformats.org/markup-compatibility/2006">
          <mc:Choice Requires="x14">
            <control shapeId="399532" r:id="rId174" name="Option Button 172">
              <controlPr defaultSize="0" autoFill="0" autoLine="0" autoPict="0">
                <anchor moveWithCells="1">
                  <from>
                    <xdr:col>9</xdr:col>
                    <xdr:colOff>68580</xdr:colOff>
                    <xdr:row>31</xdr:row>
                    <xdr:rowOff>45720</xdr:rowOff>
                  </from>
                  <to>
                    <xdr:col>9</xdr:col>
                    <xdr:colOff>289560</xdr:colOff>
                    <xdr:row>31</xdr:row>
                    <xdr:rowOff>167640</xdr:rowOff>
                  </to>
                </anchor>
              </controlPr>
            </control>
          </mc:Choice>
        </mc:AlternateContent>
        <mc:AlternateContent xmlns:mc="http://schemas.openxmlformats.org/markup-compatibility/2006">
          <mc:Choice Requires="x14">
            <control shapeId="399533" r:id="rId175" name="Option Button 173">
              <controlPr defaultSize="0" autoFill="0" autoLine="0" autoPict="0">
                <anchor moveWithCells="1">
                  <from>
                    <xdr:col>11</xdr:col>
                    <xdr:colOff>60960</xdr:colOff>
                    <xdr:row>31</xdr:row>
                    <xdr:rowOff>45720</xdr:rowOff>
                  </from>
                  <to>
                    <xdr:col>11</xdr:col>
                    <xdr:colOff>281940</xdr:colOff>
                    <xdr:row>31</xdr:row>
                    <xdr:rowOff>167640</xdr:rowOff>
                  </to>
                </anchor>
              </controlPr>
            </control>
          </mc:Choice>
        </mc:AlternateContent>
        <mc:AlternateContent xmlns:mc="http://schemas.openxmlformats.org/markup-compatibility/2006">
          <mc:Choice Requires="x14">
            <control shapeId="399534" r:id="rId176" name="Option Button 174">
              <controlPr defaultSize="0" autoFill="0" autoLine="0" autoPict="0">
                <anchor moveWithCells="1">
                  <from>
                    <xdr:col>13</xdr:col>
                    <xdr:colOff>53340</xdr:colOff>
                    <xdr:row>31</xdr:row>
                    <xdr:rowOff>45720</xdr:rowOff>
                  </from>
                  <to>
                    <xdr:col>13</xdr:col>
                    <xdr:colOff>266700</xdr:colOff>
                    <xdr:row>31</xdr:row>
                    <xdr:rowOff>167640</xdr:rowOff>
                  </to>
                </anchor>
              </controlPr>
            </control>
          </mc:Choice>
        </mc:AlternateContent>
        <mc:AlternateContent xmlns:mc="http://schemas.openxmlformats.org/markup-compatibility/2006">
          <mc:Choice Requires="x14">
            <control shapeId="399535" r:id="rId177" name="Option Button 175">
              <controlPr defaultSize="0" autoFill="0" autoLine="0" autoPict="0">
                <anchor moveWithCells="1">
                  <from>
                    <xdr:col>15</xdr:col>
                    <xdr:colOff>38100</xdr:colOff>
                    <xdr:row>31</xdr:row>
                    <xdr:rowOff>45720</xdr:rowOff>
                  </from>
                  <to>
                    <xdr:col>15</xdr:col>
                    <xdr:colOff>259080</xdr:colOff>
                    <xdr:row>31</xdr:row>
                    <xdr:rowOff>167640</xdr:rowOff>
                  </to>
                </anchor>
              </controlPr>
            </control>
          </mc:Choice>
        </mc:AlternateContent>
        <mc:AlternateContent xmlns:mc="http://schemas.openxmlformats.org/markup-compatibility/2006">
          <mc:Choice Requires="x14">
            <control shapeId="399536" r:id="rId178" name="Group Box 176">
              <controlPr defaultSize="0" print="0" autoFill="0" autoPict="0">
                <anchor moveWithCells="1">
                  <from>
                    <xdr:col>6</xdr:col>
                    <xdr:colOff>68580</xdr:colOff>
                    <xdr:row>32</xdr:row>
                    <xdr:rowOff>0</xdr:rowOff>
                  </from>
                  <to>
                    <xdr:col>16</xdr:col>
                    <xdr:colOff>76200</xdr:colOff>
                    <xdr:row>32</xdr:row>
                    <xdr:rowOff>190500</xdr:rowOff>
                  </to>
                </anchor>
              </controlPr>
            </control>
          </mc:Choice>
        </mc:AlternateContent>
        <mc:AlternateContent xmlns:mc="http://schemas.openxmlformats.org/markup-compatibility/2006">
          <mc:Choice Requires="x14">
            <control shapeId="399537" r:id="rId179" name="Option Button 177">
              <controlPr defaultSize="0" autoFill="0" autoLine="0" autoPict="0">
                <anchor moveWithCells="1">
                  <from>
                    <xdr:col>7</xdr:col>
                    <xdr:colOff>76200</xdr:colOff>
                    <xdr:row>32</xdr:row>
                    <xdr:rowOff>30480</xdr:rowOff>
                  </from>
                  <to>
                    <xdr:col>7</xdr:col>
                    <xdr:colOff>297180</xdr:colOff>
                    <xdr:row>32</xdr:row>
                    <xdr:rowOff>160020</xdr:rowOff>
                  </to>
                </anchor>
              </controlPr>
            </control>
          </mc:Choice>
        </mc:AlternateContent>
        <mc:AlternateContent xmlns:mc="http://schemas.openxmlformats.org/markup-compatibility/2006">
          <mc:Choice Requires="x14">
            <control shapeId="399538" r:id="rId180" name="Option Button 178">
              <controlPr defaultSize="0" autoFill="0" autoLine="0" autoPict="0">
                <anchor moveWithCells="1">
                  <from>
                    <xdr:col>9</xdr:col>
                    <xdr:colOff>68580</xdr:colOff>
                    <xdr:row>32</xdr:row>
                    <xdr:rowOff>30480</xdr:rowOff>
                  </from>
                  <to>
                    <xdr:col>9</xdr:col>
                    <xdr:colOff>289560</xdr:colOff>
                    <xdr:row>32</xdr:row>
                    <xdr:rowOff>160020</xdr:rowOff>
                  </to>
                </anchor>
              </controlPr>
            </control>
          </mc:Choice>
        </mc:AlternateContent>
        <mc:AlternateContent xmlns:mc="http://schemas.openxmlformats.org/markup-compatibility/2006">
          <mc:Choice Requires="x14">
            <control shapeId="399539" r:id="rId181" name="Option Button 179">
              <controlPr defaultSize="0" autoFill="0" autoLine="0" autoPict="0">
                <anchor moveWithCells="1">
                  <from>
                    <xdr:col>11</xdr:col>
                    <xdr:colOff>60960</xdr:colOff>
                    <xdr:row>32</xdr:row>
                    <xdr:rowOff>30480</xdr:rowOff>
                  </from>
                  <to>
                    <xdr:col>11</xdr:col>
                    <xdr:colOff>281940</xdr:colOff>
                    <xdr:row>32</xdr:row>
                    <xdr:rowOff>160020</xdr:rowOff>
                  </to>
                </anchor>
              </controlPr>
            </control>
          </mc:Choice>
        </mc:AlternateContent>
        <mc:AlternateContent xmlns:mc="http://schemas.openxmlformats.org/markup-compatibility/2006">
          <mc:Choice Requires="x14">
            <control shapeId="399540" r:id="rId182" name="Option Button 180">
              <controlPr defaultSize="0" autoFill="0" autoLine="0" autoPict="0">
                <anchor moveWithCells="1">
                  <from>
                    <xdr:col>13</xdr:col>
                    <xdr:colOff>53340</xdr:colOff>
                    <xdr:row>32</xdr:row>
                    <xdr:rowOff>30480</xdr:rowOff>
                  </from>
                  <to>
                    <xdr:col>13</xdr:col>
                    <xdr:colOff>266700</xdr:colOff>
                    <xdr:row>32</xdr:row>
                    <xdr:rowOff>160020</xdr:rowOff>
                  </to>
                </anchor>
              </controlPr>
            </control>
          </mc:Choice>
        </mc:AlternateContent>
        <mc:AlternateContent xmlns:mc="http://schemas.openxmlformats.org/markup-compatibility/2006">
          <mc:Choice Requires="x14">
            <control shapeId="399541" r:id="rId183" name="Option Button 181">
              <controlPr defaultSize="0" autoFill="0" autoLine="0" autoPict="0">
                <anchor moveWithCells="1">
                  <from>
                    <xdr:col>15</xdr:col>
                    <xdr:colOff>38100</xdr:colOff>
                    <xdr:row>32</xdr:row>
                    <xdr:rowOff>30480</xdr:rowOff>
                  </from>
                  <to>
                    <xdr:col>15</xdr:col>
                    <xdr:colOff>259080</xdr:colOff>
                    <xdr:row>32</xdr:row>
                    <xdr:rowOff>160020</xdr:rowOff>
                  </to>
                </anchor>
              </controlPr>
            </control>
          </mc:Choice>
        </mc:AlternateContent>
        <mc:AlternateContent xmlns:mc="http://schemas.openxmlformats.org/markup-compatibility/2006">
          <mc:Choice Requires="x14">
            <control shapeId="399542" r:id="rId184" name="Group Box 182">
              <controlPr defaultSize="0" print="0" autoFill="0" autoPict="0">
                <anchor moveWithCells="1">
                  <from>
                    <xdr:col>6</xdr:col>
                    <xdr:colOff>68580</xdr:colOff>
                    <xdr:row>33</xdr:row>
                    <xdr:rowOff>22860</xdr:rowOff>
                  </from>
                  <to>
                    <xdr:col>16</xdr:col>
                    <xdr:colOff>76200</xdr:colOff>
                    <xdr:row>33</xdr:row>
                    <xdr:rowOff>213360</xdr:rowOff>
                  </to>
                </anchor>
              </controlPr>
            </control>
          </mc:Choice>
        </mc:AlternateContent>
        <mc:AlternateContent xmlns:mc="http://schemas.openxmlformats.org/markup-compatibility/2006">
          <mc:Choice Requires="x14">
            <control shapeId="399543" r:id="rId185" name="Option Button 183">
              <controlPr defaultSize="0" autoFill="0" autoLine="0" autoPict="0">
                <anchor moveWithCells="1">
                  <from>
                    <xdr:col>7</xdr:col>
                    <xdr:colOff>76200</xdr:colOff>
                    <xdr:row>33</xdr:row>
                    <xdr:rowOff>53340</xdr:rowOff>
                  </from>
                  <to>
                    <xdr:col>7</xdr:col>
                    <xdr:colOff>297180</xdr:colOff>
                    <xdr:row>33</xdr:row>
                    <xdr:rowOff>182880</xdr:rowOff>
                  </to>
                </anchor>
              </controlPr>
            </control>
          </mc:Choice>
        </mc:AlternateContent>
        <mc:AlternateContent xmlns:mc="http://schemas.openxmlformats.org/markup-compatibility/2006">
          <mc:Choice Requires="x14">
            <control shapeId="399544" r:id="rId186" name="Option Button 184">
              <controlPr defaultSize="0" autoFill="0" autoLine="0" autoPict="0">
                <anchor moveWithCells="1">
                  <from>
                    <xdr:col>9</xdr:col>
                    <xdr:colOff>68580</xdr:colOff>
                    <xdr:row>33</xdr:row>
                    <xdr:rowOff>53340</xdr:rowOff>
                  </from>
                  <to>
                    <xdr:col>9</xdr:col>
                    <xdr:colOff>289560</xdr:colOff>
                    <xdr:row>33</xdr:row>
                    <xdr:rowOff>182880</xdr:rowOff>
                  </to>
                </anchor>
              </controlPr>
            </control>
          </mc:Choice>
        </mc:AlternateContent>
        <mc:AlternateContent xmlns:mc="http://schemas.openxmlformats.org/markup-compatibility/2006">
          <mc:Choice Requires="x14">
            <control shapeId="399545" r:id="rId187" name="Option Button 185">
              <controlPr defaultSize="0" autoFill="0" autoLine="0" autoPict="0">
                <anchor moveWithCells="1">
                  <from>
                    <xdr:col>11</xdr:col>
                    <xdr:colOff>60960</xdr:colOff>
                    <xdr:row>33</xdr:row>
                    <xdr:rowOff>53340</xdr:rowOff>
                  </from>
                  <to>
                    <xdr:col>11</xdr:col>
                    <xdr:colOff>281940</xdr:colOff>
                    <xdr:row>33</xdr:row>
                    <xdr:rowOff>182880</xdr:rowOff>
                  </to>
                </anchor>
              </controlPr>
            </control>
          </mc:Choice>
        </mc:AlternateContent>
        <mc:AlternateContent xmlns:mc="http://schemas.openxmlformats.org/markup-compatibility/2006">
          <mc:Choice Requires="x14">
            <control shapeId="399546" r:id="rId188" name="Option Button 186">
              <controlPr defaultSize="0" autoFill="0" autoLine="0" autoPict="0">
                <anchor moveWithCells="1">
                  <from>
                    <xdr:col>13</xdr:col>
                    <xdr:colOff>53340</xdr:colOff>
                    <xdr:row>33</xdr:row>
                    <xdr:rowOff>53340</xdr:rowOff>
                  </from>
                  <to>
                    <xdr:col>13</xdr:col>
                    <xdr:colOff>266700</xdr:colOff>
                    <xdr:row>33</xdr:row>
                    <xdr:rowOff>182880</xdr:rowOff>
                  </to>
                </anchor>
              </controlPr>
            </control>
          </mc:Choice>
        </mc:AlternateContent>
        <mc:AlternateContent xmlns:mc="http://schemas.openxmlformats.org/markup-compatibility/2006">
          <mc:Choice Requires="x14">
            <control shapeId="399547" r:id="rId189" name="Option Button 187">
              <controlPr defaultSize="0" autoFill="0" autoLine="0" autoPict="0">
                <anchor moveWithCells="1">
                  <from>
                    <xdr:col>15</xdr:col>
                    <xdr:colOff>38100</xdr:colOff>
                    <xdr:row>33</xdr:row>
                    <xdr:rowOff>53340</xdr:rowOff>
                  </from>
                  <to>
                    <xdr:col>15</xdr:col>
                    <xdr:colOff>259080</xdr:colOff>
                    <xdr:row>33</xdr:row>
                    <xdr:rowOff>182880</xdr:rowOff>
                  </to>
                </anchor>
              </controlPr>
            </control>
          </mc:Choice>
        </mc:AlternateContent>
        <mc:AlternateContent xmlns:mc="http://schemas.openxmlformats.org/markup-compatibility/2006">
          <mc:Choice Requires="x14">
            <control shapeId="399548" r:id="rId190" name="Group Box 188">
              <controlPr defaultSize="0" print="0" autoFill="0" autoPict="0">
                <anchor moveWithCells="1">
                  <from>
                    <xdr:col>6</xdr:col>
                    <xdr:colOff>68580</xdr:colOff>
                    <xdr:row>34</xdr:row>
                    <xdr:rowOff>7620</xdr:rowOff>
                  </from>
                  <to>
                    <xdr:col>16</xdr:col>
                    <xdr:colOff>76200</xdr:colOff>
                    <xdr:row>34</xdr:row>
                    <xdr:rowOff>205740</xdr:rowOff>
                  </to>
                </anchor>
              </controlPr>
            </control>
          </mc:Choice>
        </mc:AlternateContent>
        <mc:AlternateContent xmlns:mc="http://schemas.openxmlformats.org/markup-compatibility/2006">
          <mc:Choice Requires="x14">
            <control shapeId="399549" r:id="rId191" name="Option Button 189">
              <controlPr defaultSize="0" autoFill="0" autoLine="0" autoPict="0">
                <anchor moveWithCells="1">
                  <from>
                    <xdr:col>7</xdr:col>
                    <xdr:colOff>76200</xdr:colOff>
                    <xdr:row>34</xdr:row>
                    <xdr:rowOff>45720</xdr:rowOff>
                  </from>
                  <to>
                    <xdr:col>7</xdr:col>
                    <xdr:colOff>297180</xdr:colOff>
                    <xdr:row>34</xdr:row>
                    <xdr:rowOff>167640</xdr:rowOff>
                  </to>
                </anchor>
              </controlPr>
            </control>
          </mc:Choice>
        </mc:AlternateContent>
        <mc:AlternateContent xmlns:mc="http://schemas.openxmlformats.org/markup-compatibility/2006">
          <mc:Choice Requires="x14">
            <control shapeId="399550" r:id="rId192" name="Option Button 190">
              <controlPr defaultSize="0" autoFill="0" autoLine="0" autoPict="0">
                <anchor moveWithCells="1">
                  <from>
                    <xdr:col>9</xdr:col>
                    <xdr:colOff>68580</xdr:colOff>
                    <xdr:row>34</xdr:row>
                    <xdr:rowOff>45720</xdr:rowOff>
                  </from>
                  <to>
                    <xdr:col>9</xdr:col>
                    <xdr:colOff>289560</xdr:colOff>
                    <xdr:row>34</xdr:row>
                    <xdr:rowOff>167640</xdr:rowOff>
                  </to>
                </anchor>
              </controlPr>
            </control>
          </mc:Choice>
        </mc:AlternateContent>
        <mc:AlternateContent xmlns:mc="http://schemas.openxmlformats.org/markup-compatibility/2006">
          <mc:Choice Requires="x14">
            <control shapeId="399551" r:id="rId193" name="Option Button 191">
              <controlPr defaultSize="0" autoFill="0" autoLine="0" autoPict="0">
                <anchor moveWithCells="1">
                  <from>
                    <xdr:col>11</xdr:col>
                    <xdr:colOff>60960</xdr:colOff>
                    <xdr:row>34</xdr:row>
                    <xdr:rowOff>45720</xdr:rowOff>
                  </from>
                  <to>
                    <xdr:col>11</xdr:col>
                    <xdr:colOff>281940</xdr:colOff>
                    <xdr:row>34</xdr:row>
                    <xdr:rowOff>167640</xdr:rowOff>
                  </to>
                </anchor>
              </controlPr>
            </control>
          </mc:Choice>
        </mc:AlternateContent>
        <mc:AlternateContent xmlns:mc="http://schemas.openxmlformats.org/markup-compatibility/2006">
          <mc:Choice Requires="x14">
            <control shapeId="399552" r:id="rId194" name="Option Button 192">
              <controlPr defaultSize="0" autoFill="0" autoLine="0" autoPict="0">
                <anchor moveWithCells="1">
                  <from>
                    <xdr:col>13</xdr:col>
                    <xdr:colOff>53340</xdr:colOff>
                    <xdr:row>34</xdr:row>
                    <xdr:rowOff>45720</xdr:rowOff>
                  </from>
                  <to>
                    <xdr:col>13</xdr:col>
                    <xdr:colOff>266700</xdr:colOff>
                    <xdr:row>34</xdr:row>
                    <xdr:rowOff>167640</xdr:rowOff>
                  </to>
                </anchor>
              </controlPr>
            </control>
          </mc:Choice>
        </mc:AlternateContent>
        <mc:AlternateContent xmlns:mc="http://schemas.openxmlformats.org/markup-compatibility/2006">
          <mc:Choice Requires="x14">
            <control shapeId="399553" r:id="rId195" name="Option Button 193">
              <controlPr defaultSize="0" autoFill="0" autoLine="0" autoPict="0">
                <anchor moveWithCells="1">
                  <from>
                    <xdr:col>15</xdr:col>
                    <xdr:colOff>38100</xdr:colOff>
                    <xdr:row>34</xdr:row>
                    <xdr:rowOff>45720</xdr:rowOff>
                  </from>
                  <to>
                    <xdr:col>15</xdr:col>
                    <xdr:colOff>259080</xdr:colOff>
                    <xdr:row>34</xdr:row>
                    <xdr:rowOff>167640</xdr:rowOff>
                  </to>
                </anchor>
              </controlPr>
            </control>
          </mc:Choice>
        </mc:AlternateContent>
        <mc:AlternateContent xmlns:mc="http://schemas.openxmlformats.org/markup-compatibility/2006">
          <mc:Choice Requires="x14">
            <control shapeId="399554" r:id="rId196" name="Group Box 194">
              <controlPr defaultSize="0" print="0" autoFill="0" autoPict="0">
                <anchor moveWithCells="1">
                  <from>
                    <xdr:col>6</xdr:col>
                    <xdr:colOff>68580</xdr:colOff>
                    <xdr:row>35</xdr:row>
                    <xdr:rowOff>0</xdr:rowOff>
                  </from>
                  <to>
                    <xdr:col>16</xdr:col>
                    <xdr:colOff>76200</xdr:colOff>
                    <xdr:row>35</xdr:row>
                    <xdr:rowOff>190500</xdr:rowOff>
                  </to>
                </anchor>
              </controlPr>
            </control>
          </mc:Choice>
        </mc:AlternateContent>
        <mc:AlternateContent xmlns:mc="http://schemas.openxmlformats.org/markup-compatibility/2006">
          <mc:Choice Requires="x14">
            <control shapeId="399555" r:id="rId197" name="Option Button 195">
              <controlPr defaultSize="0" autoFill="0" autoLine="0" autoPict="0">
                <anchor moveWithCells="1">
                  <from>
                    <xdr:col>7</xdr:col>
                    <xdr:colOff>76200</xdr:colOff>
                    <xdr:row>35</xdr:row>
                    <xdr:rowOff>30480</xdr:rowOff>
                  </from>
                  <to>
                    <xdr:col>7</xdr:col>
                    <xdr:colOff>297180</xdr:colOff>
                    <xdr:row>35</xdr:row>
                    <xdr:rowOff>160020</xdr:rowOff>
                  </to>
                </anchor>
              </controlPr>
            </control>
          </mc:Choice>
        </mc:AlternateContent>
        <mc:AlternateContent xmlns:mc="http://schemas.openxmlformats.org/markup-compatibility/2006">
          <mc:Choice Requires="x14">
            <control shapeId="399556" r:id="rId198" name="Option Button 196">
              <controlPr defaultSize="0" autoFill="0" autoLine="0" autoPict="0">
                <anchor moveWithCells="1">
                  <from>
                    <xdr:col>9</xdr:col>
                    <xdr:colOff>68580</xdr:colOff>
                    <xdr:row>35</xdr:row>
                    <xdr:rowOff>30480</xdr:rowOff>
                  </from>
                  <to>
                    <xdr:col>9</xdr:col>
                    <xdr:colOff>289560</xdr:colOff>
                    <xdr:row>35</xdr:row>
                    <xdr:rowOff>160020</xdr:rowOff>
                  </to>
                </anchor>
              </controlPr>
            </control>
          </mc:Choice>
        </mc:AlternateContent>
        <mc:AlternateContent xmlns:mc="http://schemas.openxmlformats.org/markup-compatibility/2006">
          <mc:Choice Requires="x14">
            <control shapeId="399557" r:id="rId199" name="Option Button 197">
              <controlPr defaultSize="0" autoFill="0" autoLine="0" autoPict="0">
                <anchor moveWithCells="1">
                  <from>
                    <xdr:col>11</xdr:col>
                    <xdr:colOff>60960</xdr:colOff>
                    <xdr:row>35</xdr:row>
                    <xdr:rowOff>30480</xdr:rowOff>
                  </from>
                  <to>
                    <xdr:col>11</xdr:col>
                    <xdr:colOff>281940</xdr:colOff>
                    <xdr:row>35</xdr:row>
                    <xdr:rowOff>160020</xdr:rowOff>
                  </to>
                </anchor>
              </controlPr>
            </control>
          </mc:Choice>
        </mc:AlternateContent>
        <mc:AlternateContent xmlns:mc="http://schemas.openxmlformats.org/markup-compatibility/2006">
          <mc:Choice Requires="x14">
            <control shapeId="399558" r:id="rId200" name="Option Button 198">
              <controlPr defaultSize="0" autoFill="0" autoLine="0" autoPict="0">
                <anchor moveWithCells="1">
                  <from>
                    <xdr:col>13</xdr:col>
                    <xdr:colOff>53340</xdr:colOff>
                    <xdr:row>35</xdr:row>
                    <xdr:rowOff>30480</xdr:rowOff>
                  </from>
                  <to>
                    <xdr:col>13</xdr:col>
                    <xdr:colOff>266700</xdr:colOff>
                    <xdr:row>35</xdr:row>
                    <xdr:rowOff>160020</xdr:rowOff>
                  </to>
                </anchor>
              </controlPr>
            </control>
          </mc:Choice>
        </mc:AlternateContent>
        <mc:AlternateContent xmlns:mc="http://schemas.openxmlformats.org/markup-compatibility/2006">
          <mc:Choice Requires="x14">
            <control shapeId="399559" r:id="rId201" name="Option Button 199">
              <controlPr defaultSize="0" autoFill="0" autoLine="0" autoPict="0">
                <anchor moveWithCells="1">
                  <from>
                    <xdr:col>15</xdr:col>
                    <xdr:colOff>38100</xdr:colOff>
                    <xdr:row>35</xdr:row>
                    <xdr:rowOff>30480</xdr:rowOff>
                  </from>
                  <to>
                    <xdr:col>15</xdr:col>
                    <xdr:colOff>259080</xdr:colOff>
                    <xdr:row>35</xdr:row>
                    <xdr:rowOff>160020</xdr:rowOff>
                  </to>
                </anchor>
              </controlPr>
            </control>
          </mc:Choice>
        </mc:AlternateContent>
        <mc:AlternateContent xmlns:mc="http://schemas.openxmlformats.org/markup-compatibility/2006">
          <mc:Choice Requires="x14">
            <control shapeId="399560" r:id="rId202" name="Group Box 200">
              <controlPr defaultSize="0" print="0" autoFill="0" autoPict="0">
                <anchor moveWithCells="1">
                  <from>
                    <xdr:col>6</xdr:col>
                    <xdr:colOff>68580</xdr:colOff>
                    <xdr:row>36</xdr:row>
                    <xdr:rowOff>7620</xdr:rowOff>
                  </from>
                  <to>
                    <xdr:col>16</xdr:col>
                    <xdr:colOff>76200</xdr:colOff>
                    <xdr:row>36</xdr:row>
                    <xdr:rowOff>205740</xdr:rowOff>
                  </to>
                </anchor>
              </controlPr>
            </control>
          </mc:Choice>
        </mc:AlternateContent>
        <mc:AlternateContent xmlns:mc="http://schemas.openxmlformats.org/markup-compatibility/2006">
          <mc:Choice Requires="x14">
            <control shapeId="399561" r:id="rId203" name="Option Button 201">
              <controlPr defaultSize="0" autoFill="0" autoLine="0" autoPict="0">
                <anchor moveWithCells="1">
                  <from>
                    <xdr:col>7</xdr:col>
                    <xdr:colOff>76200</xdr:colOff>
                    <xdr:row>36</xdr:row>
                    <xdr:rowOff>45720</xdr:rowOff>
                  </from>
                  <to>
                    <xdr:col>7</xdr:col>
                    <xdr:colOff>297180</xdr:colOff>
                    <xdr:row>36</xdr:row>
                    <xdr:rowOff>167640</xdr:rowOff>
                  </to>
                </anchor>
              </controlPr>
            </control>
          </mc:Choice>
        </mc:AlternateContent>
        <mc:AlternateContent xmlns:mc="http://schemas.openxmlformats.org/markup-compatibility/2006">
          <mc:Choice Requires="x14">
            <control shapeId="399562" r:id="rId204" name="Option Button 202">
              <controlPr defaultSize="0" autoFill="0" autoLine="0" autoPict="0">
                <anchor moveWithCells="1">
                  <from>
                    <xdr:col>9</xdr:col>
                    <xdr:colOff>68580</xdr:colOff>
                    <xdr:row>36</xdr:row>
                    <xdr:rowOff>45720</xdr:rowOff>
                  </from>
                  <to>
                    <xdr:col>9</xdr:col>
                    <xdr:colOff>289560</xdr:colOff>
                    <xdr:row>36</xdr:row>
                    <xdr:rowOff>167640</xdr:rowOff>
                  </to>
                </anchor>
              </controlPr>
            </control>
          </mc:Choice>
        </mc:AlternateContent>
        <mc:AlternateContent xmlns:mc="http://schemas.openxmlformats.org/markup-compatibility/2006">
          <mc:Choice Requires="x14">
            <control shapeId="399563" r:id="rId205" name="Option Button 203">
              <controlPr defaultSize="0" autoFill="0" autoLine="0" autoPict="0">
                <anchor moveWithCells="1">
                  <from>
                    <xdr:col>11</xdr:col>
                    <xdr:colOff>60960</xdr:colOff>
                    <xdr:row>36</xdr:row>
                    <xdr:rowOff>45720</xdr:rowOff>
                  </from>
                  <to>
                    <xdr:col>11</xdr:col>
                    <xdr:colOff>281940</xdr:colOff>
                    <xdr:row>36</xdr:row>
                    <xdr:rowOff>167640</xdr:rowOff>
                  </to>
                </anchor>
              </controlPr>
            </control>
          </mc:Choice>
        </mc:AlternateContent>
        <mc:AlternateContent xmlns:mc="http://schemas.openxmlformats.org/markup-compatibility/2006">
          <mc:Choice Requires="x14">
            <control shapeId="399564" r:id="rId206" name="Option Button 204">
              <controlPr defaultSize="0" autoFill="0" autoLine="0" autoPict="0">
                <anchor moveWithCells="1">
                  <from>
                    <xdr:col>13</xdr:col>
                    <xdr:colOff>53340</xdr:colOff>
                    <xdr:row>36</xdr:row>
                    <xdr:rowOff>45720</xdr:rowOff>
                  </from>
                  <to>
                    <xdr:col>13</xdr:col>
                    <xdr:colOff>266700</xdr:colOff>
                    <xdr:row>36</xdr:row>
                    <xdr:rowOff>167640</xdr:rowOff>
                  </to>
                </anchor>
              </controlPr>
            </control>
          </mc:Choice>
        </mc:AlternateContent>
        <mc:AlternateContent xmlns:mc="http://schemas.openxmlformats.org/markup-compatibility/2006">
          <mc:Choice Requires="x14">
            <control shapeId="399565" r:id="rId207" name="Option Button 205">
              <controlPr defaultSize="0" autoFill="0" autoLine="0" autoPict="0">
                <anchor moveWithCells="1">
                  <from>
                    <xdr:col>15</xdr:col>
                    <xdr:colOff>38100</xdr:colOff>
                    <xdr:row>36</xdr:row>
                    <xdr:rowOff>45720</xdr:rowOff>
                  </from>
                  <to>
                    <xdr:col>15</xdr:col>
                    <xdr:colOff>259080</xdr:colOff>
                    <xdr:row>36</xdr:row>
                    <xdr:rowOff>167640</xdr:rowOff>
                  </to>
                </anchor>
              </controlPr>
            </control>
          </mc:Choice>
        </mc:AlternateContent>
        <mc:AlternateContent xmlns:mc="http://schemas.openxmlformats.org/markup-compatibility/2006">
          <mc:Choice Requires="x14">
            <control shapeId="399566" r:id="rId208" name="Group Box 206">
              <controlPr defaultSize="0" print="0" autoFill="0" autoPict="0">
                <anchor moveWithCells="1">
                  <from>
                    <xdr:col>6</xdr:col>
                    <xdr:colOff>68580</xdr:colOff>
                    <xdr:row>37</xdr:row>
                    <xdr:rowOff>0</xdr:rowOff>
                  </from>
                  <to>
                    <xdr:col>16</xdr:col>
                    <xdr:colOff>76200</xdr:colOff>
                    <xdr:row>37</xdr:row>
                    <xdr:rowOff>190500</xdr:rowOff>
                  </to>
                </anchor>
              </controlPr>
            </control>
          </mc:Choice>
        </mc:AlternateContent>
        <mc:AlternateContent xmlns:mc="http://schemas.openxmlformats.org/markup-compatibility/2006">
          <mc:Choice Requires="x14">
            <control shapeId="399567" r:id="rId209" name="Option Button 207">
              <controlPr defaultSize="0" autoFill="0" autoLine="0" autoPict="0">
                <anchor moveWithCells="1">
                  <from>
                    <xdr:col>7</xdr:col>
                    <xdr:colOff>76200</xdr:colOff>
                    <xdr:row>37</xdr:row>
                    <xdr:rowOff>30480</xdr:rowOff>
                  </from>
                  <to>
                    <xdr:col>7</xdr:col>
                    <xdr:colOff>297180</xdr:colOff>
                    <xdr:row>37</xdr:row>
                    <xdr:rowOff>160020</xdr:rowOff>
                  </to>
                </anchor>
              </controlPr>
            </control>
          </mc:Choice>
        </mc:AlternateContent>
        <mc:AlternateContent xmlns:mc="http://schemas.openxmlformats.org/markup-compatibility/2006">
          <mc:Choice Requires="x14">
            <control shapeId="399568" r:id="rId210" name="Option Button 208">
              <controlPr defaultSize="0" autoFill="0" autoLine="0" autoPict="0">
                <anchor moveWithCells="1">
                  <from>
                    <xdr:col>9</xdr:col>
                    <xdr:colOff>68580</xdr:colOff>
                    <xdr:row>37</xdr:row>
                    <xdr:rowOff>30480</xdr:rowOff>
                  </from>
                  <to>
                    <xdr:col>9</xdr:col>
                    <xdr:colOff>289560</xdr:colOff>
                    <xdr:row>37</xdr:row>
                    <xdr:rowOff>160020</xdr:rowOff>
                  </to>
                </anchor>
              </controlPr>
            </control>
          </mc:Choice>
        </mc:AlternateContent>
        <mc:AlternateContent xmlns:mc="http://schemas.openxmlformats.org/markup-compatibility/2006">
          <mc:Choice Requires="x14">
            <control shapeId="399569" r:id="rId211" name="Option Button 209">
              <controlPr defaultSize="0" autoFill="0" autoLine="0" autoPict="0">
                <anchor moveWithCells="1">
                  <from>
                    <xdr:col>11</xdr:col>
                    <xdr:colOff>60960</xdr:colOff>
                    <xdr:row>37</xdr:row>
                    <xdr:rowOff>30480</xdr:rowOff>
                  </from>
                  <to>
                    <xdr:col>11</xdr:col>
                    <xdr:colOff>281940</xdr:colOff>
                    <xdr:row>37</xdr:row>
                    <xdr:rowOff>160020</xdr:rowOff>
                  </to>
                </anchor>
              </controlPr>
            </control>
          </mc:Choice>
        </mc:AlternateContent>
        <mc:AlternateContent xmlns:mc="http://schemas.openxmlformats.org/markup-compatibility/2006">
          <mc:Choice Requires="x14">
            <control shapeId="399570" r:id="rId212" name="Option Button 210">
              <controlPr defaultSize="0" autoFill="0" autoLine="0" autoPict="0">
                <anchor moveWithCells="1">
                  <from>
                    <xdr:col>13</xdr:col>
                    <xdr:colOff>53340</xdr:colOff>
                    <xdr:row>37</xdr:row>
                    <xdr:rowOff>30480</xdr:rowOff>
                  </from>
                  <to>
                    <xdr:col>13</xdr:col>
                    <xdr:colOff>266700</xdr:colOff>
                    <xdr:row>37</xdr:row>
                    <xdr:rowOff>160020</xdr:rowOff>
                  </to>
                </anchor>
              </controlPr>
            </control>
          </mc:Choice>
        </mc:AlternateContent>
        <mc:AlternateContent xmlns:mc="http://schemas.openxmlformats.org/markup-compatibility/2006">
          <mc:Choice Requires="x14">
            <control shapeId="399571" r:id="rId213" name="Option Button 211">
              <controlPr defaultSize="0" autoFill="0" autoLine="0" autoPict="0">
                <anchor moveWithCells="1">
                  <from>
                    <xdr:col>15</xdr:col>
                    <xdr:colOff>38100</xdr:colOff>
                    <xdr:row>37</xdr:row>
                    <xdr:rowOff>30480</xdr:rowOff>
                  </from>
                  <to>
                    <xdr:col>15</xdr:col>
                    <xdr:colOff>259080</xdr:colOff>
                    <xdr:row>37</xdr:row>
                    <xdr:rowOff>160020</xdr:rowOff>
                  </to>
                </anchor>
              </controlPr>
            </control>
          </mc:Choice>
        </mc:AlternateContent>
        <mc:AlternateContent xmlns:mc="http://schemas.openxmlformats.org/markup-compatibility/2006">
          <mc:Choice Requires="x14">
            <control shapeId="399572" r:id="rId214" name="Group Box 212">
              <controlPr defaultSize="0" print="0" autoFill="0" autoPict="0">
                <anchor moveWithCells="1">
                  <from>
                    <xdr:col>6</xdr:col>
                    <xdr:colOff>68580</xdr:colOff>
                    <xdr:row>40</xdr:row>
                    <xdr:rowOff>30480</xdr:rowOff>
                  </from>
                  <to>
                    <xdr:col>16</xdr:col>
                    <xdr:colOff>76200</xdr:colOff>
                    <xdr:row>40</xdr:row>
                    <xdr:rowOff>205740</xdr:rowOff>
                  </to>
                </anchor>
              </controlPr>
            </control>
          </mc:Choice>
        </mc:AlternateContent>
        <mc:AlternateContent xmlns:mc="http://schemas.openxmlformats.org/markup-compatibility/2006">
          <mc:Choice Requires="x14">
            <control shapeId="399573" r:id="rId215" name="Option Button 213">
              <controlPr defaultSize="0" autoFill="0" autoLine="0" autoPict="0">
                <anchor moveWithCells="1">
                  <from>
                    <xdr:col>7</xdr:col>
                    <xdr:colOff>76200</xdr:colOff>
                    <xdr:row>40</xdr:row>
                    <xdr:rowOff>60960</xdr:rowOff>
                  </from>
                  <to>
                    <xdr:col>7</xdr:col>
                    <xdr:colOff>297180</xdr:colOff>
                    <xdr:row>40</xdr:row>
                    <xdr:rowOff>175260</xdr:rowOff>
                  </to>
                </anchor>
              </controlPr>
            </control>
          </mc:Choice>
        </mc:AlternateContent>
        <mc:AlternateContent xmlns:mc="http://schemas.openxmlformats.org/markup-compatibility/2006">
          <mc:Choice Requires="x14">
            <control shapeId="399574" r:id="rId216" name="Option Button 214">
              <controlPr defaultSize="0" autoFill="0" autoLine="0" autoPict="0">
                <anchor moveWithCells="1">
                  <from>
                    <xdr:col>9</xdr:col>
                    <xdr:colOff>68580</xdr:colOff>
                    <xdr:row>40</xdr:row>
                    <xdr:rowOff>60960</xdr:rowOff>
                  </from>
                  <to>
                    <xdr:col>9</xdr:col>
                    <xdr:colOff>289560</xdr:colOff>
                    <xdr:row>40</xdr:row>
                    <xdr:rowOff>175260</xdr:rowOff>
                  </to>
                </anchor>
              </controlPr>
            </control>
          </mc:Choice>
        </mc:AlternateContent>
        <mc:AlternateContent xmlns:mc="http://schemas.openxmlformats.org/markup-compatibility/2006">
          <mc:Choice Requires="x14">
            <control shapeId="399575" r:id="rId217" name="Option Button 215">
              <controlPr defaultSize="0" autoFill="0" autoLine="0" autoPict="0">
                <anchor moveWithCells="1">
                  <from>
                    <xdr:col>11</xdr:col>
                    <xdr:colOff>60960</xdr:colOff>
                    <xdr:row>40</xdr:row>
                    <xdr:rowOff>60960</xdr:rowOff>
                  </from>
                  <to>
                    <xdr:col>11</xdr:col>
                    <xdr:colOff>281940</xdr:colOff>
                    <xdr:row>40</xdr:row>
                    <xdr:rowOff>175260</xdr:rowOff>
                  </to>
                </anchor>
              </controlPr>
            </control>
          </mc:Choice>
        </mc:AlternateContent>
        <mc:AlternateContent xmlns:mc="http://schemas.openxmlformats.org/markup-compatibility/2006">
          <mc:Choice Requires="x14">
            <control shapeId="399576" r:id="rId218" name="Option Button 216">
              <controlPr defaultSize="0" autoFill="0" autoLine="0" autoPict="0">
                <anchor moveWithCells="1">
                  <from>
                    <xdr:col>13</xdr:col>
                    <xdr:colOff>45720</xdr:colOff>
                    <xdr:row>40</xdr:row>
                    <xdr:rowOff>60960</xdr:rowOff>
                  </from>
                  <to>
                    <xdr:col>13</xdr:col>
                    <xdr:colOff>266700</xdr:colOff>
                    <xdr:row>40</xdr:row>
                    <xdr:rowOff>175260</xdr:rowOff>
                  </to>
                </anchor>
              </controlPr>
            </control>
          </mc:Choice>
        </mc:AlternateContent>
        <mc:AlternateContent xmlns:mc="http://schemas.openxmlformats.org/markup-compatibility/2006">
          <mc:Choice Requires="x14">
            <control shapeId="399577" r:id="rId219" name="Option Button 217">
              <controlPr defaultSize="0" autoFill="0" autoLine="0" autoPict="0">
                <anchor moveWithCells="1">
                  <from>
                    <xdr:col>15</xdr:col>
                    <xdr:colOff>38100</xdr:colOff>
                    <xdr:row>40</xdr:row>
                    <xdr:rowOff>60960</xdr:rowOff>
                  </from>
                  <to>
                    <xdr:col>15</xdr:col>
                    <xdr:colOff>259080</xdr:colOff>
                    <xdr:row>40</xdr:row>
                    <xdr:rowOff>175260</xdr:rowOff>
                  </to>
                </anchor>
              </controlPr>
            </control>
          </mc:Choice>
        </mc:AlternateContent>
        <mc:AlternateContent xmlns:mc="http://schemas.openxmlformats.org/markup-compatibility/2006">
          <mc:Choice Requires="x14">
            <control shapeId="399578" r:id="rId220" name="Group Box 218">
              <controlPr defaultSize="0" print="0" autoFill="0" autoPict="0">
                <anchor moveWithCells="1">
                  <from>
                    <xdr:col>6</xdr:col>
                    <xdr:colOff>68580</xdr:colOff>
                    <xdr:row>41</xdr:row>
                    <xdr:rowOff>22860</xdr:rowOff>
                  </from>
                  <to>
                    <xdr:col>16</xdr:col>
                    <xdr:colOff>76200</xdr:colOff>
                    <xdr:row>41</xdr:row>
                    <xdr:rowOff>198120</xdr:rowOff>
                  </to>
                </anchor>
              </controlPr>
            </control>
          </mc:Choice>
        </mc:AlternateContent>
        <mc:AlternateContent xmlns:mc="http://schemas.openxmlformats.org/markup-compatibility/2006">
          <mc:Choice Requires="x14">
            <control shapeId="399579" r:id="rId221" name="Option Button 219">
              <controlPr defaultSize="0" autoFill="0" autoLine="0" autoPict="0">
                <anchor moveWithCells="1">
                  <from>
                    <xdr:col>7</xdr:col>
                    <xdr:colOff>76200</xdr:colOff>
                    <xdr:row>41</xdr:row>
                    <xdr:rowOff>45720</xdr:rowOff>
                  </from>
                  <to>
                    <xdr:col>7</xdr:col>
                    <xdr:colOff>297180</xdr:colOff>
                    <xdr:row>41</xdr:row>
                    <xdr:rowOff>160020</xdr:rowOff>
                  </to>
                </anchor>
              </controlPr>
            </control>
          </mc:Choice>
        </mc:AlternateContent>
        <mc:AlternateContent xmlns:mc="http://schemas.openxmlformats.org/markup-compatibility/2006">
          <mc:Choice Requires="x14">
            <control shapeId="399580" r:id="rId222" name="Option Button 220">
              <controlPr defaultSize="0" autoFill="0" autoLine="0" autoPict="0">
                <anchor moveWithCells="1">
                  <from>
                    <xdr:col>9</xdr:col>
                    <xdr:colOff>68580</xdr:colOff>
                    <xdr:row>41</xdr:row>
                    <xdr:rowOff>45720</xdr:rowOff>
                  </from>
                  <to>
                    <xdr:col>9</xdr:col>
                    <xdr:colOff>289560</xdr:colOff>
                    <xdr:row>41</xdr:row>
                    <xdr:rowOff>160020</xdr:rowOff>
                  </to>
                </anchor>
              </controlPr>
            </control>
          </mc:Choice>
        </mc:AlternateContent>
        <mc:AlternateContent xmlns:mc="http://schemas.openxmlformats.org/markup-compatibility/2006">
          <mc:Choice Requires="x14">
            <control shapeId="399581" r:id="rId223" name="Option Button 221">
              <controlPr defaultSize="0" autoFill="0" autoLine="0" autoPict="0">
                <anchor moveWithCells="1">
                  <from>
                    <xdr:col>11</xdr:col>
                    <xdr:colOff>60960</xdr:colOff>
                    <xdr:row>41</xdr:row>
                    <xdr:rowOff>45720</xdr:rowOff>
                  </from>
                  <to>
                    <xdr:col>11</xdr:col>
                    <xdr:colOff>281940</xdr:colOff>
                    <xdr:row>41</xdr:row>
                    <xdr:rowOff>160020</xdr:rowOff>
                  </to>
                </anchor>
              </controlPr>
            </control>
          </mc:Choice>
        </mc:AlternateContent>
        <mc:AlternateContent xmlns:mc="http://schemas.openxmlformats.org/markup-compatibility/2006">
          <mc:Choice Requires="x14">
            <control shapeId="399582" r:id="rId224" name="Option Button 222">
              <controlPr defaultSize="0" autoFill="0" autoLine="0" autoPict="0">
                <anchor moveWithCells="1">
                  <from>
                    <xdr:col>13</xdr:col>
                    <xdr:colOff>45720</xdr:colOff>
                    <xdr:row>41</xdr:row>
                    <xdr:rowOff>45720</xdr:rowOff>
                  </from>
                  <to>
                    <xdr:col>13</xdr:col>
                    <xdr:colOff>266700</xdr:colOff>
                    <xdr:row>41</xdr:row>
                    <xdr:rowOff>160020</xdr:rowOff>
                  </to>
                </anchor>
              </controlPr>
            </control>
          </mc:Choice>
        </mc:AlternateContent>
        <mc:AlternateContent xmlns:mc="http://schemas.openxmlformats.org/markup-compatibility/2006">
          <mc:Choice Requires="x14">
            <control shapeId="399583" r:id="rId225" name="Option Button 223">
              <controlPr defaultSize="0" autoFill="0" autoLine="0" autoPict="0">
                <anchor moveWithCells="1">
                  <from>
                    <xdr:col>15</xdr:col>
                    <xdr:colOff>38100</xdr:colOff>
                    <xdr:row>41</xdr:row>
                    <xdr:rowOff>45720</xdr:rowOff>
                  </from>
                  <to>
                    <xdr:col>15</xdr:col>
                    <xdr:colOff>259080</xdr:colOff>
                    <xdr:row>41</xdr:row>
                    <xdr:rowOff>160020</xdr:rowOff>
                  </to>
                </anchor>
              </controlPr>
            </control>
          </mc:Choice>
        </mc:AlternateContent>
        <mc:AlternateContent xmlns:mc="http://schemas.openxmlformats.org/markup-compatibility/2006">
          <mc:Choice Requires="x14">
            <control shapeId="399584" r:id="rId226" name="Group Box 224">
              <controlPr defaultSize="0" print="0" autoFill="0" autoPict="0">
                <anchor moveWithCells="1">
                  <from>
                    <xdr:col>6</xdr:col>
                    <xdr:colOff>68580</xdr:colOff>
                    <xdr:row>42</xdr:row>
                    <xdr:rowOff>30480</xdr:rowOff>
                  </from>
                  <to>
                    <xdr:col>16</xdr:col>
                    <xdr:colOff>76200</xdr:colOff>
                    <xdr:row>42</xdr:row>
                    <xdr:rowOff>205740</xdr:rowOff>
                  </to>
                </anchor>
              </controlPr>
            </control>
          </mc:Choice>
        </mc:AlternateContent>
        <mc:AlternateContent xmlns:mc="http://schemas.openxmlformats.org/markup-compatibility/2006">
          <mc:Choice Requires="x14">
            <control shapeId="399585" r:id="rId227" name="Option Button 225">
              <controlPr defaultSize="0" autoFill="0" autoLine="0" autoPict="0">
                <anchor moveWithCells="1">
                  <from>
                    <xdr:col>7</xdr:col>
                    <xdr:colOff>76200</xdr:colOff>
                    <xdr:row>42</xdr:row>
                    <xdr:rowOff>60960</xdr:rowOff>
                  </from>
                  <to>
                    <xdr:col>7</xdr:col>
                    <xdr:colOff>297180</xdr:colOff>
                    <xdr:row>42</xdr:row>
                    <xdr:rowOff>175260</xdr:rowOff>
                  </to>
                </anchor>
              </controlPr>
            </control>
          </mc:Choice>
        </mc:AlternateContent>
        <mc:AlternateContent xmlns:mc="http://schemas.openxmlformats.org/markup-compatibility/2006">
          <mc:Choice Requires="x14">
            <control shapeId="399586" r:id="rId228" name="Option Button 226">
              <controlPr defaultSize="0" autoFill="0" autoLine="0" autoPict="0">
                <anchor moveWithCells="1">
                  <from>
                    <xdr:col>9</xdr:col>
                    <xdr:colOff>68580</xdr:colOff>
                    <xdr:row>42</xdr:row>
                    <xdr:rowOff>60960</xdr:rowOff>
                  </from>
                  <to>
                    <xdr:col>9</xdr:col>
                    <xdr:colOff>289560</xdr:colOff>
                    <xdr:row>42</xdr:row>
                    <xdr:rowOff>175260</xdr:rowOff>
                  </to>
                </anchor>
              </controlPr>
            </control>
          </mc:Choice>
        </mc:AlternateContent>
        <mc:AlternateContent xmlns:mc="http://schemas.openxmlformats.org/markup-compatibility/2006">
          <mc:Choice Requires="x14">
            <control shapeId="399587" r:id="rId229" name="Option Button 227">
              <controlPr defaultSize="0" autoFill="0" autoLine="0" autoPict="0">
                <anchor moveWithCells="1">
                  <from>
                    <xdr:col>11</xdr:col>
                    <xdr:colOff>60960</xdr:colOff>
                    <xdr:row>42</xdr:row>
                    <xdr:rowOff>60960</xdr:rowOff>
                  </from>
                  <to>
                    <xdr:col>11</xdr:col>
                    <xdr:colOff>281940</xdr:colOff>
                    <xdr:row>42</xdr:row>
                    <xdr:rowOff>175260</xdr:rowOff>
                  </to>
                </anchor>
              </controlPr>
            </control>
          </mc:Choice>
        </mc:AlternateContent>
        <mc:AlternateContent xmlns:mc="http://schemas.openxmlformats.org/markup-compatibility/2006">
          <mc:Choice Requires="x14">
            <control shapeId="399588" r:id="rId230" name="Option Button 228">
              <controlPr defaultSize="0" autoFill="0" autoLine="0" autoPict="0">
                <anchor moveWithCells="1">
                  <from>
                    <xdr:col>13</xdr:col>
                    <xdr:colOff>45720</xdr:colOff>
                    <xdr:row>42</xdr:row>
                    <xdr:rowOff>60960</xdr:rowOff>
                  </from>
                  <to>
                    <xdr:col>13</xdr:col>
                    <xdr:colOff>266700</xdr:colOff>
                    <xdr:row>42</xdr:row>
                    <xdr:rowOff>175260</xdr:rowOff>
                  </to>
                </anchor>
              </controlPr>
            </control>
          </mc:Choice>
        </mc:AlternateContent>
        <mc:AlternateContent xmlns:mc="http://schemas.openxmlformats.org/markup-compatibility/2006">
          <mc:Choice Requires="x14">
            <control shapeId="399589" r:id="rId231" name="Option Button 229">
              <controlPr defaultSize="0" autoFill="0" autoLine="0" autoPict="0">
                <anchor moveWithCells="1">
                  <from>
                    <xdr:col>15</xdr:col>
                    <xdr:colOff>38100</xdr:colOff>
                    <xdr:row>42</xdr:row>
                    <xdr:rowOff>60960</xdr:rowOff>
                  </from>
                  <to>
                    <xdr:col>15</xdr:col>
                    <xdr:colOff>259080</xdr:colOff>
                    <xdr:row>42</xdr:row>
                    <xdr:rowOff>175260</xdr:rowOff>
                  </to>
                </anchor>
              </controlPr>
            </control>
          </mc:Choice>
        </mc:AlternateContent>
        <mc:AlternateContent xmlns:mc="http://schemas.openxmlformats.org/markup-compatibility/2006">
          <mc:Choice Requires="x14">
            <control shapeId="399590" r:id="rId232" name="Group Box 230">
              <controlPr defaultSize="0" print="0" autoFill="0" autoPict="0">
                <anchor moveWithCells="1">
                  <from>
                    <xdr:col>6</xdr:col>
                    <xdr:colOff>68580</xdr:colOff>
                    <xdr:row>44</xdr:row>
                    <xdr:rowOff>30480</xdr:rowOff>
                  </from>
                  <to>
                    <xdr:col>16</xdr:col>
                    <xdr:colOff>76200</xdr:colOff>
                    <xdr:row>44</xdr:row>
                    <xdr:rowOff>205740</xdr:rowOff>
                  </to>
                </anchor>
              </controlPr>
            </control>
          </mc:Choice>
        </mc:AlternateContent>
        <mc:AlternateContent xmlns:mc="http://schemas.openxmlformats.org/markup-compatibility/2006">
          <mc:Choice Requires="x14">
            <control shapeId="399591" r:id="rId233" name="Option Button 231">
              <controlPr defaultSize="0" autoFill="0" autoLine="0" autoPict="0">
                <anchor moveWithCells="1">
                  <from>
                    <xdr:col>7</xdr:col>
                    <xdr:colOff>76200</xdr:colOff>
                    <xdr:row>44</xdr:row>
                    <xdr:rowOff>60960</xdr:rowOff>
                  </from>
                  <to>
                    <xdr:col>7</xdr:col>
                    <xdr:colOff>297180</xdr:colOff>
                    <xdr:row>44</xdr:row>
                    <xdr:rowOff>175260</xdr:rowOff>
                  </to>
                </anchor>
              </controlPr>
            </control>
          </mc:Choice>
        </mc:AlternateContent>
        <mc:AlternateContent xmlns:mc="http://schemas.openxmlformats.org/markup-compatibility/2006">
          <mc:Choice Requires="x14">
            <control shapeId="399592" r:id="rId234" name="Option Button 232">
              <controlPr defaultSize="0" autoFill="0" autoLine="0" autoPict="0">
                <anchor moveWithCells="1">
                  <from>
                    <xdr:col>9</xdr:col>
                    <xdr:colOff>68580</xdr:colOff>
                    <xdr:row>44</xdr:row>
                    <xdr:rowOff>60960</xdr:rowOff>
                  </from>
                  <to>
                    <xdr:col>9</xdr:col>
                    <xdr:colOff>289560</xdr:colOff>
                    <xdr:row>44</xdr:row>
                    <xdr:rowOff>175260</xdr:rowOff>
                  </to>
                </anchor>
              </controlPr>
            </control>
          </mc:Choice>
        </mc:AlternateContent>
        <mc:AlternateContent xmlns:mc="http://schemas.openxmlformats.org/markup-compatibility/2006">
          <mc:Choice Requires="x14">
            <control shapeId="399593" r:id="rId235" name="Option Button 233">
              <controlPr defaultSize="0" autoFill="0" autoLine="0" autoPict="0">
                <anchor moveWithCells="1">
                  <from>
                    <xdr:col>11</xdr:col>
                    <xdr:colOff>60960</xdr:colOff>
                    <xdr:row>44</xdr:row>
                    <xdr:rowOff>60960</xdr:rowOff>
                  </from>
                  <to>
                    <xdr:col>11</xdr:col>
                    <xdr:colOff>281940</xdr:colOff>
                    <xdr:row>44</xdr:row>
                    <xdr:rowOff>175260</xdr:rowOff>
                  </to>
                </anchor>
              </controlPr>
            </control>
          </mc:Choice>
        </mc:AlternateContent>
        <mc:AlternateContent xmlns:mc="http://schemas.openxmlformats.org/markup-compatibility/2006">
          <mc:Choice Requires="x14">
            <control shapeId="399594" r:id="rId236" name="Option Button 234">
              <controlPr defaultSize="0" autoFill="0" autoLine="0" autoPict="0">
                <anchor moveWithCells="1">
                  <from>
                    <xdr:col>13</xdr:col>
                    <xdr:colOff>45720</xdr:colOff>
                    <xdr:row>44</xdr:row>
                    <xdr:rowOff>60960</xdr:rowOff>
                  </from>
                  <to>
                    <xdr:col>13</xdr:col>
                    <xdr:colOff>266700</xdr:colOff>
                    <xdr:row>44</xdr:row>
                    <xdr:rowOff>175260</xdr:rowOff>
                  </to>
                </anchor>
              </controlPr>
            </control>
          </mc:Choice>
        </mc:AlternateContent>
        <mc:AlternateContent xmlns:mc="http://schemas.openxmlformats.org/markup-compatibility/2006">
          <mc:Choice Requires="x14">
            <control shapeId="399595" r:id="rId237" name="Option Button 235">
              <controlPr defaultSize="0" autoFill="0" autoLine="0" autoPict="0">
                <anchor moveWithCells="1">
                  <from>
                    <xdr:col>15</xdr:col>
                    <xdr:colOff>38100</xdr:colOff>
                    <xdr:row>44</xdr:row>
                    <xdr:rowOff>60960</xdr:rowOff>
                  </from>
                  <to>
                    <xdr:col>15</xdr:col>
                    <xdr:colOff>259080</xdr:colOff>
                    <xdr:row>44</xdr:row>
                    <xdr:rowOff>175260</xdr:rowOff>
                  </to>
                </anchor>
              </controlPr>
            </control>
          </mc:Choice>
        </mc:AlternateContent>
        <mc:AlternateContent xmlns:mc="http://schemas.openxmlformats.org/markup-compatibility/2006">
          <mc:Choice Requires="x14">
            <control shapeId="399596" r:id="rId238" name="Group Box 236">
              <controlPr defaultSize="0" print="0" autoFill="0" autoPict="0">
                <anchor moveWithCells="1">
                  <from>
                    <xdr:col>6</xdr:col>
                    <xdr:colOff>68580</xdr:colOff>
                    <xdr:row>45</xdr:row>
                    <xdr:rowOff>38100</xdr:rowOff>
                  </from>
                  <to>
                    <xdr:col>16</xdr:col>
                    <xdr:colOff>76200</xdr:colOff>
                    <xdr:row>45</xdr:row>
                    <xdr:rowOff>213360</xdr:rowOff>
                  </to>
                </anchor>
              </controlPr>
            </control>
          </mc:Choice>
        </mc:AlternateContent>
        <mc:AlternateContent xmlns:mc="http://schemas.openxmlformats.org/markup-compatibility/2006">
          <mc:Choice Requires="x14">
            <control shapeId="399597" r:id="rId239" name="Option Button 237">
              <controlPr defaultSize="0" autoFill="0" autoLine="0" autoPict="0">
                <anchor moveWithCells="1">
                  <from>
                    <xdr:col>7</xdr:col>
                    <xdr:colOff>76200</xdr:colOff>
                    <xdr:row>45</xdr:row>
                    <xdr:rowOff>68580</xdr:rowOff>
                  </from>
                  <to>
                    <xdr:col>7</xdr:col>
                    <xdr:colOff>297180</xdr:colOff>
                    <xdr:row>45</xdr:row>
                    <xdr:rowOff>182880</xdr:rowOff>
                  </to>
                </anchor>
              </controlPr>
            </control>
          </mc:Choice>
        </mc:AlternateContent>
        <mc:AlternateContent xmlns:mc="http://schemas.openxmlformats.org/markup-compatibility/2006">
          <mc:Choice Requires="x14">
            <control shapeId="399598" r:id="rId240" name="Option Button 238">
              <controlPr defaultSize="0" autoFill="0" autoLine="0" autoPict="0">
                <anchor moveWithCells="1">
                  <from>
                    <xdr:col>9</xdr:col>
                    <xdr:colOff>68580</xdr:colOff>
                    <xdr:row>45</xdr:row>
                    <xdr:rowOff>68580</xdr:rowOff>
                  </from>
                  <to>
                    <xdr:col>9</xdr:col>
                    <xdr:colOff>289560</xdr:colOff>
                    <xdr:row>45</xdr:row>
                    <xdr:rowOff>182880</xdr:rowOff>
                  </to>
                </anchor>
              </controlPr>
            </control>
          </mc:Choice>
        </mc:AlternateContent>
        <mc:AlternateContent xmlns:mc="http://schemas.openxmlformats.org/markup-compatibility/2006">
          <mc:Choice Requires="x14">
            <control shapeId="399599" r:id="rId241" name="Option Button 239">
              <controlPr defaultSize="0" autoFill="0" autoLine="0" autoPict="0">
                <anchor moveWithCells="1">
                  <from>
                    <xdr:col>11</xdr:col>
                    <xdr:colOff>60960</xdr:colOff>
                    <xdr:row>45</xdr:row>
                    <xdr:rowOff>68580</xdr:rowOff>
                  </from>
                  <to>
                    <xdr:col>11</xdr:col>
                    <xdr:colOff>281940</xdr:colOff>
                    <xdr:row>45</xdr:row>
                    <xdr:rowOff>182880</xdr:rowOff>
                  </to>
                </anchor>
              </controlPr>
            </control>
          </mc:Choice>
        </mc:AlternateContent>
        <mc:AlternateContent xmlns:mc="http://schemas.openxmlformats.org/markup-compatibility/2006">
          <mc:Choice Requires="x14">
            <control shapeId="399600" r:id="rId242" name="Option Button 240">
              <controlPr defaultSize="0" autoFill="0" autoLine="0" autoPict="0">
                <anchor moveWithCells="1">
                  <from>
                    <xdr:col>13</xdr:col>
                    <xdr:colOff>45720</xdr:colOff>
                    <xdr:row>45</xdr:row>
                    <xdr:rowOff>68580</xdr:rowOff>
                  </from>
                  <to>
                    <xdr:col>13</xdr:col>
                    <xdr:colOff>266700</xdr:colOff>
                    <xdr:row>45</xdr:row>
                    <xdr:rowOff>182880</xdr:rowOff>
                  </to>
                </anchor>
              </controlPr>
            </control>
          </mc:Choice>
        </mc:AlternateContent>
        <mc:AlternateContent xmlns:mc="http://schemas.openxmlformats.org/markup-compatibility/2006">
          <mc:Choice Requires="x14">
            <control shapeId="399601" r:id="rId243" name="Option Button 241">
              <controlPr defaultSize="0" autoFill="0" autoLine="0" autoPict="0">
                <anchor moveWithCells="1">
                  <from>
                    <xdr:col>15</xdr:col>
                    <xdr:colOff>38100</xdr:colOff>
                    <xdr:row>45</xdr:row>
                    <xdr:rowOff>68580</xdr:rowOff>
                  </from>
                  <to>
                    <xdr:col>15</xdr:col>
                    <xdr:colOff>259080</xdr:colOff>
                    <xdr:row>45</xdr:row>
                    <xdr:rowOff>182880</xdr:rowOff>
                  </to>
                </anchor>
              </controlPr>
            </control>
          </mc:Choice>
        </mc:AlternateContent>
        <mc:AlternateContent xmlns:mc="http://schemas.openxmlformats.org/markup-compatibility/2006">
          <mc:Choice Requires="x14">
            <control shapeId="399602" r:id="rId244" name="Group Box 242">
              <controlPr defaultSize="0" print="0" autoFill="0" autoPict="0">
                <anchor moveWithCells="1">
                  <from>
                    <xdr:col>6</xdr:col>
                    <xdr:colOff>68580</xdr:colOff>
                    <xdr:row>48</xdr:row>
                    <xdr:rowOff>7620</xdr:rowOff>
                  </from>
                  <to>
                    <xdr:col>16</xdr:col>
                    <xdr:colOff>76200</xdr:colOff>
                    <xdr:row>48</xdr:row>
                    <xdr:rowOff>205740</xdr:rowOff>
                  </to>
                </anchor>
              </controlPr>
            </control>
          </mc:Choice>
        </mc:AlternateContent>
        <mc:AlternateContent xmlns:mc="http://schemas.openxmlformats.org/markup-compatibility/2006">
          <mc:Choice Requires="x14">
            <control shapeId="399603" r:id="rId245" name="Option Button 243">
              <controlPr defaultSize="0" autoFill="0" autoLine="0" autoPict="0">
                <anchor moveWithCells="1">
                  <from>
                    <xdr:col>7</xdr:col>
                    <xdr:colOff>76200</xdr:colOff>
                    <xdr:row>48</xdr:row>
                    <xdr:rowOff>45720</xdr:rowOff>
                  </from>
                  <to>
                    <xdr:col>7</xdr:col>
                    <xdr:colOff>297180</xdr:colOff>
                    <xdr:row>48</xdr:row>
                    <xdr:rowOff>167640</xdr:rowOff>
                  </to>
                </anchor>
              </controlPr>
            </control>
          </mc:Choice>
        </mc:AlternateContent>
        <mc:AlternateContent xmlns:mc="http://schemas.openxmlformats.org/markup-compatibility/2006">
          <mc:Choice Requires="x14">
            <control shapeId="399604" r:id="rId246" name="Option Button 244">
              <controlPr defaultSize="0" autoFill="0" autoLine="0" autoPict="0">
                <anchor moveWithCells="1">
                  <from>
                    <xdr:col>9</xdr:col>
                    <xdr:colOff>68580</xdr:colOff>
                    <xdr:row>48</xdr:row>
                    <xdr:rowOff>45720</xdr:rowOff>
                  </from>
                  <to>
                    <xdr:col>9</xdr:col>
                    <xdr:colOff>289560</xdr:colOff>
                    <xdr:row>48</xdr:row>
                    <xdr:rowOff>167640</xdr:rowOff>
                  </to>
                </anchor>
              </controlPr>
            </control>
          </mc:Choice>
        </mc:AlternateContent>
        <mc:AlternateContent xmlns:mc="http://schemas.openxmlformats.org/markup-compatibility/2006">
          <mc:Choice Requires="x14">
            <control shapeId="399605" r:id="rId247" name="Option Button 245">
              <controlPr defaultSize="0" autoFill="0" autoLine="0" autoPict="0">
                <anchor moveWithCells="1">
                  <from>
                    <xdr:col>11</xdr:col>
                    <xdr:colOff>60960</xdr:colOff>
                    <xdr:row>48</xdr:row>
                    <xdr:rowOff>45720</xdr:rowOff>
                  </from>
                  <to>
                    <xdr:col>11</xdr:col>
                    <xdr:colOff>281940</xdr:colOff>
                    <xdr:row>48</xdr:row>
                    <xdr:rowOff>167640</xdr:rowOff>
                  </to>
                </anchor>
              </controlPr>
            </control>
          </mc:Choice>
        </mc:AlternateContent>
        <mc:AlternateContent xmlns:mc="http://schemas.openxmlformats.org/markup-compatibility/2006">
          <mc:Choice Requires="x14">
            <control shapeId="399606" r:id="rId248" name="Option Button 246">
              <controlPr defaultSize="0" autoFill="0" autoLine="0" autoPict="0">
                <anchor moveWithCells="1">
                  <from>
                    <xdr:col>13</xdr:col>
                    <xdr:colOff>53340</xdr:colOff>
                    <xdr:row>48</xdr:row>
                    <xdr:rowOff>45720</xdr:rowOff>
                  </from>
                  <to>
                    <xdr:col>13</xdr:col>
                    <xdr:colOff>266700</xdr:colOff>
                    <xdr:row>48</xdr:row>
                    <xdr:rowOff>167640</xdr:rowOff>
                  </to>
                </anchor>
              </controlPr>
            </control>
          </mc:Choice>
        </mc:AlternateContent>
        <mc:AlternateContent xmlns:mc="http://schemas.openxmlformats.org/markup-compatibility/2006">
          <mc:Choice Requires="x14">
            <control shapeId="399607" r:id="rId249" name="Option Button 247">
              <controlPr defaultSize="0" autoFill="0" autoLine="0" autoPict="0">
                <anchor moveWithCells="1">
                  <from>
                    <xdr:col>15</xdr:col>
                    <xdr:colOff>38100</xdr:colOff>
                    <xdr:row>48</xdr:row>
                    <xdr:rowOff>45720</xdr:rowOff>
                  </from>
                  <to>
                    <xdr:col>15</xdr:col>
                    <xdr:colOff>259080</xdr:colOff>
                    <xdr:row>48</xdr:row>
                    <xdr:rowOff>167640</xdr:rowOff>
                  </to>
                </anchor>
              </controlPr>
            </control>
          </mc:Choice>
        </mc:AlternateContent>
        <mc:AlternateContent xmlns:mc="http://schemas.openxmlformats.org/markup-compatibility/2006">
          <mc:Choice Requires="x14">
            <control shapeId="399608" r:id="rId250" name="Group Box 248">
              <controlPr defaultSize="0" print="0" autoFill="0" autoPict="0">
                <anchor moveWithCells="1">
                  <from>
                    <xdr:col>6</xdr:col>
                    <xdr:colOff>68580</xdr:colOff>
                    <xdr:row>51</xdr:row>
                    <xdr:rowOff>0</xdr:rowOff>
                  </from>
                  <to>
                    <xdr:col>16</xdr:col>
                    <xdr:colOff>76200</xdr:colOff>
                    <xdr:row>51</xdr:row>
                    <xdr:rowOff>190500</xdr:rowOff>
                  </to>
                </anchor>
              </controlPr>
            </control>
          </mc:Choice>
        </mc:AlternateContent>
        <mc:AlternateContent xmlns:mc="http://schemas.openxmlformats.org/markup-compatibility/2006">
          <mc:Choice Requires="x14">
            <control shapeId="399609" r:id="rId251" name="Option Button 249">
              <controlPr defaultSize="0" autoFill="0" autoLine="0" autoPict="0">
                <anchor moveWithCells="1">
                  <from>
                    <xdr:col>7</xdr:col>
                    <xdr:colOff>76200</xdr:colOff>
                    <xdr:row>51</xdr:row>
                    <xdr:rowOff>30480</xdr:rowOff>
                  </from>
                  <to>
                    <xdr:col>7</xdr:col>
                    <xdr:colOff>297180</xdr:colOff>
                    <xdr:row>51</xdr:row>
                    <xdr:rowOff>160020</xdr:rowOff>
                  </to>
                </anchor>
              </controlPr>
            </control>
          </mc:Choice>
        </mc:AlternateContent>
        <mc:AlternateContent xmlns:mc="http://schemas.openxmlformats.org/markup-compatibility/2006">
          <mc:Choice Requires="x14">
            <control shapeId="399610" r:id="rId252" name="Option Button 250">
              <controlPr defaultSize="0" autoFill="0" autoLine="0" autoPict="0">
                <anchor moveWithCells="1">
                  <from>
                    <xdr:col>9</xdr:col>
                    <xdr:colOff>68580</xdr:colOff>
                    <xdr:row>51</xdr:row>
                    <xdr:rowOff>30480</xdr:rowOff>
                  </from>
                  <to>
                    <xdr:col>9</xdr:col>
                    <xdr:colOff>289560</xdr:colOff>
                    <xdr:row>51</xdr:row>
                    <xdr:rowOff>160020</xdr:rowOff>
                  </to>
                </anchor>
              </controlPr>
            </control>
          </mc:Choice>
        </mc:AlternateContent>
        <mc:AlternateContent xmlns:mc="http://schemas.openxmlformats.org/markup-compatibility/2006">
          <mc:Choice Requires="x14">
            <control shapeId="399611" r:id="rId253" name="Option Button 251">
              <controlPr defaultSize="0" autoFill="0" autoLine="0" autoPict="0">
                <anchor moveWithCells="1">
                  <from>
                    <xdr:col>11</xdr:col>
                    <xdr:colOff>60960</xdr:colOff>
                    <xdr:row>51</xdr:row>
                    <xdr:rowOff>30480</xdr:rowOff>
                  </from>
                  <to>
                    <xdr:col>11</xdr:col>
                    <xdr:colOff>281940</xdr:colOff>
                    <xdr:row>51</xdr:row>
                    <xdr:rowOff>160020</xdr:rowOff>
                  </to>
                </anchor>
              </controlPr>
            </control>
          </mc:Choice>
        </mc:AlternateContent>
        <mc:AlternateContent xmlns:mc="http://schemas.openxmlformats.org/markup-compatibility/2006">
          <mc:Choice Requires="x14">
            <control shapeId="399612" r:id="rId254" name="Option Button 252">
              <controlPr defaultSize="0" autoFill="0" autoLine="0" autoPict="0">
                <anchor moveWithCells="1">
                  <from>
                    <xdr:col>13</xdr:col>
                    <xdr:colOff>53340</xdr:colOff>
                    <xdr:row>51</xdr:row>
                    <xdr:rowOff>30480</xdr:rowOff>
                  </from>
                  <to>
                    <xdr:col>13</xdr:col>
                    <xdr:colOff>266700</xdr:colOff>
                    <xdr:row>51</xdr:row>
                    <xdr:rowOff>160020</xdr:rowOff>
                  </to>
                </anchor>
              </controlPr>
            </control>
          </mc:Choice>
        </mc:AlternateContent>
        <mc:AlternateContent xmlns:mc="http://schemas.openxmlformats.org/markup-compatibility/2006">
          <mc:Choice Requires="x14">
            <control shapeId="399613" r:id="rId255" name="Option Button 253">
              <controlPr defaultSize="0" autoFill="0" autoLine="0" autoPict="0">
                <anchor moveWithCells="1">
                  <from>
                    <xdr:col>15</xdr:col>
                    <xdr:colOff>38100</xdr:colOff>
                    <xdr:row>51</xdr:row>
                    <xdr:rowOff>30480</xdr:rowOff>
                  </from>
                  <to>
                    <xdr:col>15</xdr:col>
                    <xdr:colOff>259080</xdr:colOff>
                    <xdr:row>51</xdr:row>
                    <xdr:rowOff>160020</xdr:rowOff>
                  </to>
                </anchor>
              </controlPr>
            </control>
          </mc:Choice>
        </mc:AlternateContent>
        <mc:AlternateContent xmlns:mc="http://schemas.openxmlformats.org/markup-compatibility/2006">
          <mc:Choice Requires="x14">
            <control shapeId="399614" r:id="rId256" name="Group Box 254">
              <controlPr defaultSize="0" print="0" autoFill="0" autoPict="0">
                <anchor moveWithCells="1">
                  <from>
                    <xdr:col>6</xdr:col>
                    <xdr:colOff>68580</xdr:colOff>
                    <xdr:row>52</xdr:row>
                    <xdr:rowOff>7620</xdr:rowOff>
                  </from>
                  <to>
                    <xdr:col>16</xdr:col>
                    <xdr:colOff>76200</xdr:colOff>
                    <xdr:row>52</xdr:row>
                    <xdr:rowOff>205740</xdr:rowOff>
                  </to>
                </anchor>
              </controlPr>
            </control>
          </mc:Choice>
        </mc:AlternateContent>
        <mc:AlternateContent xmlns:mc="http://schemas.openxmlformats.org/markup-compatibility/2006">
          <mc:Choice Requires="x14">
            <control shapeId="399615" r:id="rId257" name="Option Button 255">
              <controlPr defaultSize="0" autoFill="0" autoLine="0" autoPict="0">
                <anchor moveWithCells="1">
                  <from>
                    <xdr:col>7</xdr:col>
                    <xdr:colOff>76200</xdr:colOff>
                    <xdr:row>52</xdr:row>
                    <xdr:rowOff>45720</xdr:rowOff>
                  </from>
                  <to>
                    <xdr:col>7</xdr:col>
                    <xdr:colOff>297180</xdr:colOff>
                    <xdr:row>52</xdr:row>
                    <xdr:rowOff>167640</xdr:rowOff>
                  </to>
                </anchor>
              </controlPr>
            </control>
          </mc:Choice>
        </mc:AlternateContent>
        <mc:AlternateContent xmlns:mc="http://schemas.openxmlformats.org/markup-compatibility/2006">
          <mc:Choice Requires="x14">
            <control shapeId="399616" r:id="rId258" name="Option Button 256">
              <controlPr defaultSize="0" autoFill="0" autoLine="0" autoPict="0">
                <anchor moveWithCells="1">
                  <from>
                    <xdr:col>9</xdr:col>
                    <xdr:colOff>68580</xdr:colOff>
                    <xdr:row>52</xdr:row>
                    <xdr:rowOff>45720</xdr:rowOff>
                  </from>
                  <to>
                    <xdr:col>9</xdr:col>
                    <xdr:colOff>289560</xdr:colOff>
                    <xdr:row>52</xdr:row>
                    <xdr:rowOff>167640</xdr:rowOff>
                  </to>
                </anchor>
              </controlPr>
            </control>
          </mc:Choice>
        </mc:AlternateContent>
        <mc:AlternateContent xmlns:mc="http://schemas.openxmlformats.org/markup-compatibility/2006">
          <mc:Choice Requires="x14">
            <control shapeId="399617" r:id="rId259" name="Option Button 257">
              <controlPr defaultSize="0" autoFill="0" autoLine="0" autoPict="0">
                <anchor moveWithCells="1">
                  <from>
                    <xdr:col>11</xdr:col>
                    <xdr:colOff>60960</xdr:colOff>
                    <xdr:row>52</xdr:row>
                    <xdr:rowOff>45720</xdr:rowOff>
                  </from>
                  <to>
                    <xdr:col>11</xdr:col>
                    <xdr:colOff>281940</xdr:colOff>
                    <xdr:row>52</xdr:row>
                    <xdr:rowOff>167640</xdr:rowOff>
                  </to>
                </anchor>
              </controlPr>
            </control>
          </mc:Choice>
        </mc:AlternateContent>
        <mc:AlternateContent xmlns:mc="http://schemas.openxmlformats.org/markup-compatibility/2006">
          <mc:Choice Requires="x14">
            <control shapeId="399618" r:id="rId260" name="Option Button 258">
              <controlPr defaultSize="0" autoFill="0" autoLine="0" autoPict="0">
                <anchor moveWithCells="1">
                  <from>
                    <xdr:col>13</xdr:col>
                    <xdr:colOff>53340</xdr:colOff>
                    <xdr:row>52</xdr:row>
                    <xdr:rowOff>45720</xdr:rowOff>
                  </from>
                  <to>
                    <xdr:col>13</xdr:col>
                    <xdr:colOff>266700</xdr:colOff>
                    <xdr:row>52</xdr:row>
                    <xdr:rowOff>167640</xdr:rowOff>
                  </to>
                </anchor>
              </controlPr>
            </control>
          </mc:Choice>
        </mc:AlternateContent>
        <mc:AlternateContent xmlns:mc="http://schemas.openxmlformats.org/markup-compatibility/2006">
          <mc:Choice Requires="x14">
            <control shapeId="399619" r:id="rId261" name="Option Button 259">
              <controlPr defaultSize="0" autoFill="0" autoLine="0" autoPict="0">
                <anchor moveWithCells="1">
                  <from>
                    <xdr:col>15</xdr:col>
                    <xdr:colOff>38100</xdr:colOff>
                    <xdr:row>52</xdr:row>
                    <xdr:rowOff>45720</xdr:rowOff>
                  </from>
                  <to>
                    <xdr:col>15</xdr:col>
                    <xdr:colOff>259080</xdr:colOff>
                    <xdr:row>52</xdr:row>
                    <xdr:rowOff>167640</xdr:rowOff>
                  </to>
                </anchor>
              </controlPr>
            </control>
          </mc:Choice>
        </mc:AlternateContent>
        <mc:AlternateContent xmlns:mc="http://schemas.openxmlformats.org/markup-compatibility/2006">
          <mc:Choice Requires="x14">
            <control shapeId="399620" r:id="rId262" name="Group Box 260">
              <controlPr defaultSize="0" print="0" autoFill="0" autoPict="0">
                <anchor moveWithCells="1">
                  <from>
                    <xdr:col>6</xdr:col>
                    <xdr:colOff>68580</xdr:colOff>
                    <xdr:row>53</xdr:row>
                    <xdr:rowOff>0</xdr:rowOff>
                  </from>
                  <to>
                    <xdr:col>16</xdr:col>
                    <xdr:colOff>76200</xdr:colOff>
                    <xdr:row>53</xdr:row>
                    <xdr:rowOff>190500</xdr:rowOff>
                  </to>
                </anchor>
              </controlPr>
            </control>
          </mc:Choice>
        </mc:AlternateContent>
        <mc:AlternateContent xmlns:mc="http://schemas.openxmlformats.org/markup-compatibility/2006">
          <mc:Choice Requires="x14">
            <control shapeId="399621" r:id="rId263" name="Option Button 261">
              <controlPr defaultSize="0" autoFill="0" autoLine="0" autoPict="0">
                <anchor moveWithCells="1">
                  <from>
                    <xdr:col>7</xdr:col>
                    <xdr:colOff>76200</xdr:colOff>
                    <xdr:row>53</xdr:row>
                    <xdr:rowOff>30480</xdr:rowOff>
                  </from>
                  <to>
                    <xdr:col>7</xdr:col>
                    <xdr:colOff>297180</xdr:colOff>
                    <xdr:row>53</xdr:row>
                    <xdr:rowOff>160020</xdr:rowOff>
                  </to>
                </anchor>
              </controlPr>
            </control>
          </mc:Choice>
        </mc:AlternateContent>
        <mc:AlternateContent xmlns:mc="http://schemas.openxmlformats.org/markup-compatibility/2006">
          <mc:Choice Requires="x14">
            <control shapeId="399622" r:id="rId264" name="Option Button 262">
              <controlPr defaultSize="0" autoFill="0" autoLine="0" autoPict="0">
                <anchor moveWithCells="1">
                  <from>
                    <xdr:col>9</xdr:col>
                    <xdr:colOff>68580</xdr:colOff>
                    <xdr:row>53</xdr:row>
                    <xdr:rowOff>30480</xdr:rowOff>
                  </from>
                  <to>
                    <xdr:col>9</xdr:col>
                    <xdr:colOff>289560</xdr:colOff>
                    <xdr:row>53</xdr:row>
                    <xdr:rowOff>160020</xdr:rowOff>
                  </to>
                </anchor>
              </controlPr>
            </control>
          </mc:Choice>
        </mc:AlternateContent>
        <mc:AlternateContent xmlns:mc="http://schemas.openxmlformats.org/markup-compatibility/2006">
          <mc:Choice Requires="x14">
            <control shapeId="399623" r:id="rId265" name="Option Button 263">
              <controlPr defaultSize="0" autoFill="0" autoLine="0" autoPict="0">
                <anchor moveWithCells="1">
                  <from>
                    <xdr:col>11</xdr:col>
                    <xdr:colOff>60960</xdr:colOff>
                    <xdr:row>53</xdr:row>
                    <xdr:rowOff>30480</xdr:rowOff>
                  </from>
                  <to>
                    <xdr:col>11</xdr:col>
                    <xdr:colOff>281940</xdr:colOff>
                    <xdr:row>53</xdr:row>
                    <xdr:rowOff>160020</xdr:rowOff>
                  </to>
                </anchor>
              </controlPr>
            </control>
          </mc:Choice>
        </mc:AlternateContent>
        <mc:AlternateContent xmlns:mc="http://schemas.openxmlformats.org/markup-compatibility/2006">
          <mc:Choice Requires="x14">
            <control shapeId="399624" r:id="rId266" name="Option Button 264">
              <controlPr defaultSize="0" autoFill="0" autoLine="0" autoPict="0">
                <anchor moveWithCells="1">
                  <from>
                    <xdr:col>13</xdr:col>
                    <xdr:colOff>53340</xdr:colOff>
                    <xdr:row>53</xdr:row>
                    <xdr:rowOff>30480</xdr:rowOff>
                  </from>
                  <to>
                    <xdr:col>13</xdr:col>
                    <xdr:colOff>266700</xdr:colOff>
                    <xdr:row>53</xdr:row>
                    <xdr:rowOff>160020</xdr:rowOff>
                  </to>
                </anchor>
              </controlPr>
            </control>
          </mc:Choice>
        </mc:AlternateContent>
        <mc:AlternateContent xmlns:mc="http://schemas.openxmlformats.org/markup-compatibility/2006">
          <mc:Choice Requires="x14">
            <control shapeId="399625" r:id="rId267" name="Option Button 265">
              <controlPr defaultSize="0" autoFill="0" autoLine="0" autoPict="0">
                <anchor moveWithCells="1">
                  <from>
                    <xdr:col>15</xdr:col>
                    <xdr:colOff>38100</xdr:colOff>
                    <xdr:row>53</xdr:row>
                    <xdr:rowOff>30480</xdr:rowOff>
                  </from>
                  <to>
                    <xdr:col>15</xdr:col>
                    <xdr:colOff>259080</xdr:colOff>
                    <xdr:row>53</xdr:row>
                    <xdr:rowOff>160020</xdr:rowOff>
                  </to>
                </anchor>
              </controlPr>
            </control>
          </mc:Choice>
        </mc:AlternateContent>
        <mc:AlternateContent xmlns:mc="http://schemas.openxmlformats.org/markup-compatibility/2006">
          <mc:Choice Requires="x14">
            <control shapeId="399626" r:id="rId268" name="Group Box 266">
              <controlPr defaultSize="0" print="0" autoFill="0" autoPict="0">
                <anchor moveWithCells="1">
                  <from>
                    <xdr:col>6</xdr:col>
                    <xdr:colOff>68580</xdr:colOff>
                    <xdr:row>57</xdr:row>
                    <xdr:rowOff>30480</xdr:rowOff>
                  </from>
                  <to>
                    <xdr:col>16</xdr:col>
                    <xdr:colOff>76200</xdr:colOff>
                    <xdr:row>57</xdr:row>
                    <xdr:rowOff>205740</xdr:rowOff>
                  </to>
                </anchor>
              </controlPr>
            </control>
          </mc:Choice>
        </mc:AlternateContent>
        <mc:AlternateContent xmlns:mc="http://schemas.openxmlformats.org/markup-compatibility/2006">
          <mc:Choice Requires="x14">
            <control shapeId="399627" r:id="rId269" name="Option Button 267">
              <controlPr defaultSize="0" autoFill="0" autoLine="0" autoPict="0">
                <anchor moveWithCells="1">
                  <from>
                    <xdr:col>7</xdr:col>
                    <xdr:colOff>76200</xdr:colOff>
                    <xdr:row>57</xdr:row>
                    <xdr:rowOff>60960</xdr:rowOff>
                  </from>
                  <to>
                    <xdr:col>7</xdr:col>
                    <xdr:colOff>297180</xdr:colOff>
                    <xdr:row>57</xdr:row>
                    <xdr:rowOff>175260</xdr:rowOff>
                  </to>
                </anchor>
              </controlPr>
            </control>
          </mc:Choice>
        </mc:AlternateContent>
        <mc:AlternateContent xmlns:mc="http://schemas.openxmlformats.org/markup-compatibility/2006">
          <mc:Choice Requires="x14">
            <control shapeId="399628" r:id="rId270" name="Option Button 268">
              <controlPr defaultSize="0" autoFill="0" autoLine="0" autoPict="0">
                <anchor moveWithCells="1">
                  <from>
                    <xdr:col>9</xdr:col>
                    <xdr:colOff>68580</xdr:colOff>
                    <xdr:row>57</xdr:row>
                    <xdr:rowOff>60960</xdr:rowOff>
                  </from>
                  <to>
                    <xdr:col>9</xdr:col>
                    <xdr:colOff>289560</xdr:colOff>
                    <xdr:row>57</xdr:row>
                    <xdr:rowOff>175260</xdr:rowOff>
                  </to>
                </anchor>
              </controlPr>
            </control>
          </mc:Choice>
        </mc:AlternateContent>
        <mc:AlternateContent xmlns:mc="http://schemas.openxmlformats.org/markup-compatibility/2006">
          <mc:Choice Requires="x14">
            <control shapeId="399629" r:id="rId271" name="Option Button 269">
              <controlPr defaultSize="0" autoFill="0" autoLine="0" autoPict="0">
                <anchor moveWithCells="1">
                  <from>
                    <xdr:col>11</xdr:col>
                    <xdr:colOff>60960</xdr:colOff>
                    <xdr:row>57</xdr:row>
                    <xdr:rowOff>60960</xdr:rowOff>
                  </from>
                  <to>
                    <xdr:col>11</xdr:col>
                    <xdr:colOff>281940</xdr:colOff>
                    <xdr:row>57</xdr:row>
                    <xdr:rowOff>175260</xdr:rowOff>
                  </to>
                </anchor>
              </controlPr>
            </control>
          </mc:Choice>
        </mc:AlternateContent>
        <mc:AlternateContent xmlns:mc="http://schemas.openxmlformats.org/markup-compatibility/2006">
          <mc:Choice Requires="x14">
            <control shapeId="399630" r:id="rId272" name="Option Button 270">
              <controlPr defaultSize="0" autoFill="0" autoLine="0" autoPict="0">
                <anchor moveWithCells="1">
                  <from>
                    <xdr:col>13</xdr:col>
                    <xdr:colOff>45720</xdr:colOff>
                    <xdr:row>57</xdr:row>
                    <xdr:rowOff>60960</xdr:rowOff>
                  </from>
                  <to>
                    <xdr:col>13</xdr:col>
                    <xdr:colOff>266700</xdr:colOff>
                    <xdr:row>57</xdr:row>
                    <xdr:rowOff>175260</xdr:rowOff>
                  </to>
                </anchor>
              </controlPr>
            </control>
          </mc:Choice>
        </mc:AlternateContent>
        <mc:AlternateContent xmlns:mc="http://schemas.openxmlformats.org/markup-compatibility/2006">
          <mc:Choice Requires="x14">
            <control shapeId="399631" r:id="rId273" name="Option Button 271">
              <controlPr defaultSize="0" autoFill="0" autoLine="0" autoPict="0">
                <anchor moveWithCells="1">
                  <from>
                    <xdr:col>15</xdr:col>
                    <xdr:colOff>38100</xdr:colOff>
                    <xdr:row>57</xdr:row>
                    <xdr:rowOff>60960</xdr:rowOff>
                  </from>
                  <to>
                    <xdr:col>15</xdr:col>
                    <xdr:colOff>259080</xdr:colOff>
                    <xdr:row>57</xdr:row>
                    <xdr:rowOff>175260</xdr:rowOff>
                  </to>
                </anchor>
              </controlPr>
            </control>
          </mc:Choice>
        </mc:AlternateContent>
        <mc:AlternateContent xmlns:mc="http://schemas.openxmlformats.org/markup-compatibility/2006">
          <mc:Choice Requires="x14">
            <control shapeId="399632" r:id="rId274" name="Group Box 272">
              <controlPr defaultSize="0" print="0" autoFill="0" autoPict="0">
                <anchor moveWithCells="1">
                  <from>
                    <xdr:col>6</xdr:col>
                    <xdr:colOff>68580</xdr:colOff>
                    <xdr:row>58</xdr:row>
                    <xdr:rowOff>7620</xdr:rowOff>
                  </from>
                  <to>
                    <xdr:col>16</xdr:col>
                    <xdr:colOff>76200</xdr:colOff>
                    <xdr:row>58</xdr:row>
                    <xdr:rowOff>182880</xdr:rowOff>
                  </to>
                </anchor>
              </controlPr>
            </control>
          </mc:Choice>
        </mc:AlternateContent>
        <mc:AlternateContent xmlns:mc="http://schemas.openxmlformats.org/markup-compatibility/2006">
          <mc:Choice Requires="x14">
            <control shapeId="399633" r:id="rId275" name="Option Button 273">
              <controlPr defaultSize="0" autoFill="0" autoLine="0" autoPict="0">
                <anchor moveWithCells="1">
                  <from>
                    <xdr:col>7</xdr:col>
                    <xdr:colOff>76200</xdr:colOff>
                    <xdr:row>58</xdr:row>
                    <xdr:rowOff>38100</xdr:rowOff>
                  </from>
                  <to>
                    <xdr:col>7</xdr:col>
                    <xdr:colOff>297180</xdr:colOff>
                    <xdr:row>58</xdr:row>
                    <xdr:rowOff>152400</xdr:rowOff>
                  </to>
                </anchor>
              </controlPr>
            </control>
          </mc:Choice>
        </mc:AlternateContent>
        <mc:AlternateContent xmlns:mc="http://schemas.openxmlformats.org/markup-compatibility/2006">
          <mc:Choice Requires="x14">
            <control shapeId="399634" r:id="rId276" name="Option Button 274">
              <controlPr defaultSize="0" autoFill="0" autoLine="0" autoPict="0">
                <anchor moveWithCells="1">
                  <from>
                    <xdr:col>9</xdr:col>
                    <xdr:colOff>68580</xdr:colOff>
                    <xdr:row>58</xdr:row>
                    <xdr:rowOff>38100</xdr:rowOff>
                  </from>
                  <to>
                    <xdr:col>9</xdr:col>
                    <xdr:colOff>289560</xdr:colOff>
                    <xdr:row>58</xdr:row>
                    <xdr:rowOff>152400</xdr:rowOff>
                  </to>
                </anchor>
              </controlPr>
            </control>
          </mc:Choice>
        </mc:AlternateContent>
        <mc:AlternateContent xmlns:mc="http://schemas.openxmlformats.org/markup-compatibility/2006">
          <mc:Choice Requires="x14">
            <control shapeId="399635" r:id="rId277" name="Option Button 275">
              <controlPr defaultSize="0" autoFill="0" autoLine="0" autoPict="0">
                <anchor moveWithCells="1">
                  <from>
                    <xdr:col>11</xdr:col>
                    <xdr:colOff>60960</xdr:colOff>
                    <xdr:row>58</xdr:row>
                    <xdr:rowOff>38100</xdr:rowOff>
                  </from>
                  <to>
                    <xdr:col>11</xdr:col>
                    <xdr:colOff>281940</xdr:colOff>
                    <xdr:row>58</xdr:row>
                    <xdr:rowOff>152400</xdr:rowOff>
                  </to>
                </anchor>
              </controlPr>
            </control>
          </mc:Choice>
        </mc:AlternateContent>
        <mc:AlternateContent xmlns:mc="http://schemas.openxmlformats.org/markup-compatibility/2006">
          <mc:Choice Requires="x14">
            <control shapeId="399636" r:id="rId278" name="Option Button 276">
              <controlPr defaultSize="0" autoFill="0" autoLine="0" autoPict="0">
                <anchor moveWithCells="1">
                  <from>
                    <xdr:col>13</xdr:col>
                    <xdr:colOff>45720</xdr:colOff>
                    <xdr:row>58</xdr:row>
                    <xdr:rowOff>38100</xdr:rowOff>
                  </from>
                  <to>
                    <xdr:col>13</xdr:col>
                    <xdr:colOff>266700</xdr:colOff>
                    <xdr:row>58</xdr:row>
                    <xdr:rowOff>152400</xdr:rowOff>
                  </to>
                </anchor>
              </controlPr>
            </control>
          </mc:Choice>
        </mc:AlternateContent>
        <mc:AlternateContent xmlns:mc="http://schemas.openxmlformats.org/markup-compatibility/2006">
          <mc:Choice Requires="x14">
            <control shapeId="399637" r:id="rId279" name="Option Button 277">
              <controlPr defaultSize="0" autoFill="0" autoLine="0" autoPict="0">
                <anchor moveWithCells="1">
                  <from>
                    <xdr:col>15</xdr:col>
                    <xdr:colOff>38100</xdr:colOff>
                    <xdr:row>58</xdr:row>
                    <xdr:rowOff>38100</xdr:rowOff>
                  </from>
                  <to>
                    <xdr:col>15</xdr:col>
                    <xdr:colOff>259080</xdr:colOff>
                    <xdr:row>58</xdr:row>
                    <xdr:rowOff>152400</xdr:rowOff>
                  </to>
                </anchor>
              </controlPr>
            </control>
          </mc:Choice>
        </mc:AlternateContent>
        <mc:AlternateContent xmlns:mc="http://schemas.openxmlformats.org/markup-compatibility/2006">
          <mc:Choice Requires="x14">
            <control shapeId="399638" r:id="rId280" name="Group Box 278">
              <controlPr defaultSize="0" print="0" autoFill="0" autoPict="0">
                <anchor moveWithCells="1">
                  <from>
                    <xdr:col>6</xdr:col>
                    <xdr:colOff>68580</xdr:colOff>
                    <xdr:row>59</xdr:row>
                    <xdr:rowOff>30480</xdr:rowOff>
                  </from>
                  <to>
                    <xdr:col>16</xdr:col>
                    <xdr:colOff>76200</xdr:colOff>
                    <xdr:row>59</xdr:row>
                    <xdr:rowOff>205740</xdr:rowOff>
                  </to>
                </anchor>
              </controlPr>
            </control>
          </mc:Choice>
        </mc:AlternateContent>
        <mc:AlternateContent xmlns:mc="http://schemas.openxmlformats.org/markup-compatibility/2006">
          <mc:Choice Requires="x14">
            <control shapeId="399639" r:id="rId281" name="Option Button 279">
              <controlPr defaultSize="0" autoFill="0" autoLine="0" autoPict="0">
                <anchor moveWithCells="1">
                  <from>
                    <xdr:col>7</xdr:col>
                    <xdr:colOff>76200</xdr:colOff>
                    <xdr:row>59</xdr:row>
                    <xdr:rowOff>60960</xdr:rowOff>
                  </from>
                  <to>
                    <xdr:col>7</xdr:col>
                    <xdr:colOff>297180</xdr:colOff>
                    <xdr:row>59</xdr:row>
                    <xdr:rowOff>175260</xdr:rowOff>
                  </to>
                </anchor>
              </controlPr>
            </control>
          </mc:Choice>
        </mc:AlternateContent>
        <mc:AlternateContent xmlns:mc="http://schemas.openxmlformats.org/markup-compatibility/2006">
          <mc:Choice Requires="x14">
            <control shapeId="399640" r:id="rId282" name="Option Button 280">
              <controlPr defaultSize="0" autoFill="0" autoLine="0" autoPict="0">
                <anchor moveWithCells="1">
                  <from>
                    <xdr:col>9</xdr:col>
                    <xdr:colOff>68580</xdr:colOff>
                    <xdr:row>59</xdr:row>
                    <xdr:rowOff>60960</xdr:rowOff>
                  </from>
                  <to>
                    <xdr:col>9</xdr:col>
                    <xdr:colOff>289560</xdr:colOff>
                    <xdr:row>59</xdr:row>
                    <xdr:rowOff>175260</xdr:rowOff>
                  </to>
                </anchor>
              </controlPr>
            </control>
          </mc:Choice>
        </mc:AlternateContent>
        <mc:AlternateContent xmlns:mc="http://schemas.openxmlformats.org/markup-compatibility/2006">
          <mc:Choice Requires="x14">
            <control shapeId="399641" r:id="rId283" name="Option Button 281">
              <controlPr defaultSize="0" autoFill="0" autoLine="0" autoPict="0">
                <anchor moveWithCells="1">
                  <from>
                    <xdr:col>11</xdr:col>
                    <xdr:colOff>60960</xdr:colOff>
                    <xdr:row>59</xdr:row>
                    <xdr:rowOff>60960</xdr:rowOff>
                  </from>
                  <to>
                    <xdr:col>11</xdr:col>
                    <xdr:colOff>281940</xdr:colOff>
                    <xdr:row>59</xdr:row>
                    <xdr:rowOff>175260</xdr:rowOff>
                  </to>
                </anchor>
              </controlPr>
            </control>
          </mc:Choice>
        </mc:AlternateContent>
        <mc:AlternateContent xmlns:mc="http://schemas.openxmlformats.org/markup-compatibility/2006">
          <mc:Choice Requires="x14">
            <control shapeId="399642" r:id="rId284" name="Option Button 282">
              <controlPr defaultSize="0" autoFill="0" autoLine="0" autoPict="0">
                <anchor moveWithCells="1">
                  <from>
                    <xdr:col>13</xdr:col>
                    <xdr:colOff>45720</xdr:colOff>
                    <xdr:row>59</xdr:row>
                    <xdr:rowOff>60960</xdr:rowOff>
                  </from>
                  <to>
                    <xdr:col>13</xdr:col>
                    <xdr:colOff>266700</xdr:colOff>
                    <xdr:row>59</xdr:row>
                    <xdr:rowOff>175260</xdr:rowOff>
                  </to>
                </anchor>
              </controlPr>
            </control>
          </mc:Choice>
        </mc:AlternateContent>
        <mc:AlternateContent xmlns:mc="http://schemas.openxmlformats.org/markup-compatibility/2006">
          <mc:Choice Requires="x14">
            <control shapeId="399643" r:id="rId285" name="Option Button 283">
              <controlPr defaultSize="0" autoFill="0" autoLine="0" autoPict="0">
                <anchor moveWithCells="1">
                  <from>
                    <xdr:col>15</xdr:col>
                    <xdr:colOff>38100</xdr:colOff>
                    <xdr:row>59</xdr:row>
                    <xdr:rowOff>60960</xdr:rowOff>
                  </from>
                  <to>
                    <xdr:col>15</xdr:col>
                    <xdr:colOff>259080</xdr:colOff>
                    <xdr:row>59</xdr:row>
                    <xdr:rowOff>175260</xdr:rowOff>
                  </to>
                </anchor>
              </controlPr>
            </control>
          </mc:Choice>
        </mc:AlternateContent>
        <mc:AlternateContent xmlns:mc="http://schemas.openxmlformats.org/markup-compatibility/2006">
          <mc:Choice Requires="x14">
            <control shapeId="399644" r:id="rId286" name="Group Box 284">
              <controlPr defaultSize="0" print="0" autoFill="0" autoPict="0">
                <anchor moveWithCells="1">
                  <from>
                    <xdr:col>6</xdr:col>
                    <xdr:colOff>68580</xdr:colOff>
                    <xdr:row>60</xdr:row>
                    <xdr:rowOff>30480</xdr:rowOff>
                  </from>
                  <to>
                    <xdr:col>16</xdr:col>
                    <xdr:colOff>76200</xdr:colOff>
                    <xdr:row>60</xdr:row>
                    <xdr:rowOff>205740</xdr:rowOff>
                  </to>
                </anchor>
              </controlPr>
            </control>
          </mc:Choice>
        </mc:AlternateContent>
        <mc:AlternateContent xmlns:mc="http://schemas.openxmlformats.org/markup-compatibility/2006">
          <mc:Choice Requires="x14">
            <control shapeId="399645" r:id="rId287" name="Option Button 285">
              <controlPr defaultSize="0" autoFill="0" autoLine="0" autoPict="0">
                <anchor moveWithCells="1">
                  <from>
                    <xdr:col>7</xdr:col>
                    <xdr:colOff>76200</xdr:colOff>
                    <xdr:row>60</xdr:row>
                    <xdr:rowOff>60960</xdr:rowOff>
                  </from>
                  <to>
                    <xdr:col>7</xdr:col>
                    <xdr:colOff>297180</xdr:colOff>
                    <xdr:row>60</xdr:row>
                    <xdr:rowOff>175260</xdr:rowOff>
                  </to>
                </anchor>
              </controlPr>
            </control>
          </mc:Choice>
        </mc:AlternateContent>
        <mc:AlternateContent xmlns:mc="http://schemas.openxmlformats.org/markup-compatibility/2006">
          <mc:Choice Requires="x14">
            <control shapeId="399646" r:id="rId288" name="Option Button 286">
              <controlPr defaultSize="0" autoFill="0" autoLine="0" autoPict="0">
                <anchor moveWithCells="1">
                  <from>
                    <xdr:col>9</xdr:col>
                    <xdr:colOff>68580</xdr:colOff>
                    <xdr:row>60</xdr:row>
                    <xdr:rowOff>60960</xdr:rowOff>
                  </from>
                  <to>
                    <xdr:col>9</xdr:col>
                    <xdr:colOff>289560</xdr:colOff>
                    <xdr:row>60</xdr:row>
                    <xdr:rowOff>175260</xdr:rowOff>
                  </to>
                </anchor>
              </controlPr>
            </control>
          </mc:Choice>
        </mc:AlternateContent>
        <mc:AlternateContent xmlns:mc="http://schemas.openxmlformats.org/markup-compatibility/2006">
          <mc:Choice Requires="x14">
            <control shapeId="399647" r:id="rId289" name="Option Button 287">
              <controlPr defaultSize="0" autoFill="0" autoLine="0" autoPict="0">
                <anchor moveWithCells="1">
                  <from>
                    <xdr:col>11</xdr:col>
                    <xdr:colOff>60960</xdr:colOff>
                    <xdr:row>60</xdr:row>
                    <xdr:rowOff>60960</xdr:rowOff>
                  </from>
                  <to>
                    <xdr:col>11</xdr:col>
                    <xdr:colOff>281940</xdr:colOff>
                    <xdr:row>60</xdr:row>
                    <xdr:rowOff>175260</xdr:rowOff>
                  </to>
                </anchor>
              </controlPr>
            </control>
          </mc:Choice>
        </mc:AlternateContent>
        <mc:AlternateContent xmlns:mc="http://schemas.openxmlformats.org/markup-compatibility/2006">
          <mc:Choice Requires="x14">
            <control shapeId="399648" r:id="rId290" name="Option Button 288">
              <controlPr defaultSize="0" autoFill="0" autoLine="0" autoPict="0">
                <anchor moveWithCells="1">
                  <from>
                    <xdr:col>13</xdr:col>
                    <xdr:colOff>45720</xdr:colOff>
                    <xdr:row>60</xdr:row>
                    <xdr:rowOff>60960</xdr:rowOff>
                  </from>
                  <to>
                    <xdr:col>13</xdr:col>
                    <xdr:colOff>266700</xdr:colOff>
                    <xdr:row>60</xdr:row>
                    <xdr:rowOff>175260</xdr:rowOff>
                  </to>
                </anchor>
              </controlPr>
            </control>
          </mc:Choice>
        </mc:AlternateContent>
        <mc:AlternateContent xmlns:mc="http://schemas.openxmlformats.org/markup-compatibility/2006">
          <mc:Choice Requires="x14">
            <control shapeId="399649" r:id="rId291" name="Option Button 289">
              <controlPr defaultSize="0" autoFill="0" autoLine="0" autoPict="0">
                <anchor moveWithCells="1">
                  <from>
                    <xdr:col>15</xdr:col>
                    <xdr:colOff>38100</xdr:colOff>
                    <xdr:row>60</xdr:row>
                    <xdr:rowOff>60960</xdr:rowOff>
                  </from>
                  <to>
                    <xdr:col>15</xdr:col>
                    <xdr:colOff>259080</xdr:colOff>
                    <xdr:row>60</xdr:row>
                    <xdr:rowOff>175260</xdr:rowOff>
                  </to>
                </anchor>
              </controlPr>
            </control>
          </mc:Choice>
        </mc:AlternateContent>
        <mc:AlternateContent xmlns:mc="http://schemas.openxmlformats.org/markup-compatibility/2006">
          <mc:Choice Requires="x14">
            <control shapeId="399650" r:id="rId292" name="Group Box 290">
              <controlPr defaultSize="0" print="0" autoFill="0" autoPict="0">
                <anchor moveWithCells="1">
                  <from>
                    <xdr:col>6</xdr:col>
                    <xdr:colOff>68580</xdr:colOff>
                    <xdr:row>63</xdr:row>
                    <xdr:rowOff>7620</xdr:rowOff>
                  </from>
                  <to>
                    <xdr:col>16</xdr:col>
                    <xdr:colOff>76200</xdr:colOff>
                    <xdr:row>63</xdr:row>
                    <xdr:rowOff>205740</xdr:rowOff>
                  </to>
                </anchor>
              </controlPr>
            </control>
          </mc:Choice>
        </mc:AlternateContent>
        <mc:AlternateContent xmlns:mc="http://schemas.openxmlformats.org/markup-compatibility/2006">
          <mc:Choice Requires="x14">
            <control shapeId="399651" r:id="rId293" name="Option Button 291">
              <controlPr defaultSize="0" autoFill="0" autoLine="0" autoPict="0">
                <anchor moveWithCells="1">
                  <from>
                    <xdr:col>7</xdr:col>
                    <xdr:colOff>76200</xdr:colOff>
                    <xdr:row>63</xdr:row>
                    <xdr:rowOff>45720</xdr:rowOff>
                  </from>
                  <to>
                    <xdr:col>7</xdr:col>
                    <xdr:colOff>297180</xdr:colOff>
                    <xdr:row>63</xdr:row>
                    <xdr:rowOff>167640</xdr:rowOff>
                  </to>
                </anchor>
              </controlPr>
            </control>
          </mc:Choice>
        </mc:AlternateContent>
        <mc:AlternateContent xmlns:mc="http://schemas.openxmlformats.org/markup-compatibility/2006">
          <mc:Choice Requires="x14">
            <control shapeId="399652" r:id="rId294" name="Option Button 292">
              <controlPr defaultSize="0" autoFill="0" autoLine="0" autoPict="0">
                <anchor moveWithCells="1">
                  <from>
                    <xdr:col>9</xdr:col>
                    <xdr:colOff>68580</xdr:colOff>
                    <xdr:row>63</xdr:row>
                    <xdr:rowOff>45720</xdr:rowOff>
                  </from>
                  <to>
                    <xdr:col>9</xdr:col>
                    <xdr:colOff>289560</xdr:colOff>
                    <xdr:row>63</xdr:row>
                    <xdr:rowOff>167640</xdr:rowOff>
                  </to>
                </anchor>
              </controlPr>
            </control>
          </mc:Choice>
        </mc:AlternateContent>
        <mc:AlternateContent xmlns:mc="http://schemas.openxmlformats.org/markup-compatibility/2006">
          <mc:Choice Requires="x14">
            <control shapeId="399653" r:id="rId295" name="Option Button 293">
              <controlPr defaultSize="0" autoFill="0" autoLine="0" autoPict="0">
                <anchor moveWithCells="1">
                  <from>
                    <xdr:col>11</xdr:col>
                    <xdr:colOff>60960</xdr:colOff>
                    <xdr:row>63</xdr:row>
                    <xdr:rowOff>45720</xdr:rowOff>
                  </from>
                  <to>
                    <xdr:col>11</xdr:col>
                    <xdr:colOff>281940</xdr:colOff>
                    <xdr:row>63</xdr:row>
                    <xdr:rowOff>167640</xdr:rowOff>
                  </to>
                </anchor>
              </controlPr>
            </control>
          </mc:Choice>
        </mc:AlternateContent>
        <mc:AlternateContent xmlns:mc="http://schemas.openxmlformats.org/markup-compatibility/2006">
          <mc:Choice Requires="x14">
            <control shapeId="399654" r:id="rId296" name="Option Button 294">
              <controlPr defaultSize="0" autoFill="0" autoLine="0" autoPict="0">
                <anchor moveWithCells="1">
                  <from>
                    <xdr:col>13</xdr:col>
                    <xdr:colOff>53340</xdr:colOff>
                    <xdr:row>63</xdr:row>
                    <xdr:rowOff>45720</xdr:rowOff>
                  </from>
                  <to>
                    <xdr:col>13</xdr:col>
                    <xdr:colOff>266700</xdr:colOff>
                    <xdr:row>63</xdr:row>
                    <xdr:rowOff>167640</xdr:rowOff>
                  </to>
                </anchor>
              </controlPr>
            </control>
          </mc:Choice>
        </mc:AlternateContent>
        <mc:AlternateContent xmlns:mc="http://schemas.openxmlformats.org/markup-compatibility/2006">
          <mc:Choice Requires="x14">
            <control shapeId="399655" r:id="rId297" name="Option Button 295">
              <controlPr defaultSize="0" autoFill="0" autoLine="0" autoPict="0">
                <anchor moveWithCells="1">
                  <from>
                    <xdr:col>15</xdr:col>
                    <xdr:colOff>38100</xdr:colOff>
                    <xdr:row>63</xdr:row>
                    <xdr:rowOff>45720</xdr:rowOff>
                  </from>
                  <to>
                    <xdr:col>15</xdr:col>
                    <xdr:colOff>259080</xdr:colOff>
                    <xdr:row>63</xdr:row>
                    <xdr:rowOff>167640</xdr:rowOff>
                  </to>
                </anchor>
              </controlPr>
            </control>
          </mc:Choice>
        </mc:AlternateContent>
        <mc:AlternateContent xmlns:mc="http://schemas.openxmlformats.org/markup-compatibility/2006">
          <mc:Choice Requires="x14">
            <control shapeId="399656" r:id="rId298" name="Group Box 296">
              <controlPr defaultSize="0" print="0" autoFill="0" autoPict="0">
                <anchor moveWithCells="1">
                  <from>
                    <xdr:col>6</xdr:col>
                    <xdr:colOff>68580</xdr:colOff>
                    <xdr:row>64</xdr:row>
                    <xdr:rowOff>22860</xdr:rowOff>
                  </from>
                  <to>
                    <xdr:col>16</xdr:col>
                    <xdr:colOff>76200</xdr:colOff>
                    <xdr:row>64</xdr:row>
                    <xdr:rowOff>213360</xdr:rowOff>
                  </to>
                </anchor>
              </controlPr>
            </control>
          </mc:Choice>
        </mc:AlternateContent>
        <mc:AlternateContent xmlns:mc="http://schemas.openxmlformats.org/markup-compatibility/2006">
          <mc:Choice Requires="x14">
            <control shapeId="399657" r:id="rId299" name="Option Button 297">
              <controlPr defaultSize="0" autoFill="0" autoLine="0" autoPict="0">
                <anchor moveWithCells="1">
                  <from>
                    <xdr:col>7</xdr:col>
                    <xdr:colOff>76200</xdr:colOff>
                    <xdr:row>64</xdr:row>
                    <xdr:rowOff>53340</xdr:rowOff>
                  </from>
                  <to>
                    <xdr:col>7</xdr:col>
                    <xdr:colOff>297180</xdr:colOff>
                    <xdr:row>64</xdr:row>
                    <xdr:rowOff>182880</xdr:rowOff>
                  </to>
                </anchor>
              </controlPr>
            </control>
          </mc:Choice>
        </mc:AlternateContent>
        <mc:AlternateContent xmlns:mc="http://schemas.openxmlformats.org/markup-compatibility/2006">
          <mc:Choice Requires="x14">
            <control shapeId="399658" r:id="rId300" name="Option Button 298">
              <controlPr defaultSize="0" autoFill="0" autoLine="0" autoPict="0">
                <anchor moveWithCells="1">
                  <from>
                    <xdr:col>9</xdr:col>
                    <xdr:colOff>68580</xdr:colOff>
                    <xdr:row>64</xdr:row>
                    <xdr:rowOff>53340</xdr:rowOff>
                  </from>
                  <to>
                    <xdr:col>9</xdr:col>
                    <xdr:colOff>289560</xdr:colOff>
                    <xdr:row>64</xdr:row>
                    <xdr:rowOff>182880</xdr:rowOff>
                  </to>
                </anchor>
              </controlPr>
            </control>
          </mc:Choice>
        </mc:AlternateContent>
        <mc:AlternateContent xmlns:mc="http://schemas.openxmlformats.org/markup-compatibility/2006">
          <mc:Choice Requires="x14">
            <control shapeId="399659" r:id="rId301" name="Option Button 299">
              <controlPr defaultSize="0" autoFill="0" autoLine="0" autoPict="0">
                <anchor moveWithCells="1">
                  <from>
                    <xdr:col>11</xdr:col>
                    <xdr:colOff>60960</xdr:colOff>
                    <xdr:row>64</xdr:row>
                    <xdr:rowOff>53340</xdr:rowOff>
                  </from>
                  <to>
                    <xdr:col>11</xdr:col>
                    <xdr:colOff>281940</xdr:colOff>
                    <xdr:row>64</xdr:row>
                    <xdr:rowOff>182880</xdr:rowOff>
                  </to>
                </anchor>
              </controlPr>
            </control>
          </mc:Choice>
        </mc:AlternateContent>
        <mc:AlternateContent xmlns:mc="http://schemas.openxmlformats.org/markup-compatibility/2006">
          <mc:Choice Requires="x14">
            <control shapeId="399660" r:id="rId302" name="Option Button 300">
              <controlPr defaultSize="0" autoFill="0" autoLine="0" autoPict="0">
                <anchor moveWithCells="1">
                  <from>
                    <xdr:col>13</xdr:col>
                    <xdr:colOff>53340</xdr:colOff>
                    <xdr:row>64</xdr:row>
                    <xdr:rowOff>53340</xdr:rowOff>
                  </from>
                  <to>
                    <xdr:col>13</xdr:col>
                    <xdr:colOff>266700</xdr:colOff>
                    <xdr:row>64</xdr:row>
                    <xdr:rowOff>182880</xdr:rowOff>
                  </to>
                </anchor>
              </controlPr>
            </control>
          </mc:Choice>
        </mc:AlternateContent>
        <mc:AlternateContent xmlns:mc="http://schemas.openxmlformats.org/markup-compatibility/2006">
          <mc:Choice Requires="x14">
            <control shapeId="399661" r:id="rId303" name="Option Button 301">
              <controlPr defaultSize="0" autoFill="0" autoLine="0" autoPict="0">
                <anchor moveWithCells="1">
                  <from>
                    <xdr:col>15</xdr:col>
                    <xdr:colOff>38100</xdr:colOff>
                    <xdr:row>64</xdr:row>
                    <xdr:rowOff>53340</xdr:rowOff>
                  </from>
                  <to>
                    <xdr:col>15</xdr:col>
                    <xdr:colOff>259080</xdr:colOff>
                    <xdr:row>64</xdr:row>
                    <xdr:rowOff>182880</xdr:rowOff>
                  </to>
                </anchor>
              </controlPr>
            </control>
          </mc:Choice>
        </mc:AlternateContent>
        <mc:AlternateContent xmlns:mc="http://schemas.openxmlformats.org/markup-compatibility/2006">
          <mc:Choice Requires="x14">
            <control shapeId="399662" r:id="rId304" name="Group Box 302">
              <controlPr defaultSize="0" print="0" autoFill="0" autoPict="0">
                <anchor moveWithCells="1">
                  <from>
                    <xdr:col>6</xdr:col>
                    <xdr:colOff>68580</xdr:colOff>
                    <xdr:row>65</xdr:row>
                    <xdr:rowOff>7620</xdr:rowOff>
                  </from>
                  <to>
                    <xdr:col>16</xdr:col>
                    <xdr:colOff>76200</xdr:colOff>
                    <xdr:row>65</xdr:row>
                    <xdr:rowOff>205740</xdr:rowOff>
                  </to>
                </anchor>
              </controlPr>
            </control>
          </mc:Choice>
        </mc:AlternateContent>
        <mc:AlternateContent xmlns:mc="http://schemas.openxmlformats.org/markup-compatibility/2006">
          <mc:Choice Requires="x14">
            <control shapeId="399663" r:id="rId305" name="Option Button 303">
              <controlPr defaultSize="0" autoFill="0" autoLine="0" autoPict="0">
                <anchor moveWithCells="1">
                  <from>
                    <xdr:col>7</xdr:col>
                    <xdr:colOff>76200</xdr:colOff>
                    <xdr:row>65</xdr:row>
                    <xdr:rowOff>45720</xdr:rowOff>
                  </from>
                  <to>
                    <xdr:col>7</xdr:col>
                    <xdr:colOff>297180</xdr:colOff>
                    <xdr:row>65</xdr:row>
                    <xdr:rowOff>167640</xdr:rowOff>
                  </to>
                </anchor>
              </controlPr>
            </control>
          </mc:Choice>
        </mc:AlternateContent>
        <mc:AlternateContent xmlns:mc="http://schemas.openxmlformats.org/markup-compatibility/2006">
          <mc:Choice Requires="x14">
            <control shapeId="399664" r:id="rId306" name="Option Button 304">
              <controlPr defaultSize="0" autoFill="0" autoLine="0" autoPict="0">
                <anchor moveWithCells="1">
                  <from>
                    <xdr:col>9</xdr:col>
                    <xdr:colOff>68580</xdr:colOff>
                    <xdr:row>65</xdr:row>
                    <xdr:rowOff>45720</xdr:rowOff>
                  </from>
                  <to>
                    <xdr:col>9</xdr:col>
                    <xdr:colOff>289560</xdr:colOff>
                    <xdr:row>65</xdr:row>
                    <xdr:rowOff>167640</xdr:rowOff>
                  </to>
                </anchor>
              </controlPr>
            </control>
          </mc:Choice>
        </mc:AlternateContent>
        <mc:AlternateContent xmlns:mc="http://schemas.openxmlformats.org/markup-compatibility/2006">
          <mc:Choice Requires="x14">
            <control shapeId="399665" r:id="rId307" name="Option Button 305">
              <controlPr defaultSize="0" autoFill="0" autoLine="0" autoPict="0">
                <anchor moveWithCells="1">
                  <from>
                    <xdr:col>11</xdr:col>
                    <xdr:colOff>60960</xdr:colOff>
                    <xdr:row>65</xdr:row>
                    <xdr:rowOff>45720</xdr:rowOff>
                  </from>
                  <to>
                    <xdr:col>11</xdr:col>
                    <xdr:colOff>281940</xdr:colOff>
                    <xdr:row>65</xdr:row>
                    <xdr:rowOff>167640</xdr:rowOff>
                  </to>
                </anchor>
              </controlPr>
            </control>
          </mc:Choice>
        </mc:AlternateContent>
        <mc:AlternateContent xmlns:mc="http://schemas.openxmlformats.org/markup-compatibility/2006">
          <mc:Choice Requires="x14">
            <control shapeId="399666" r:id="rId308" name="Option Button 306">
              <controlPr defaultSize="0" autoFill="0" autoLine="0" autoPict="0">
                <anchor moveWithCells="1">
                  <from>
                    <xdr:col>13</xdr:col>
                    <xdr:colOff>53340</xdr:colOff>
                    <xdr:row>65</xdr:row>
                    <xdr:rowOff>45720</xdr:rowOff>
                  </from>
                  <to>
                    <xdr:col>13</xdr:col>
                    <xdr:colOff>266700</xdr:colOff>
                    <xdr:row>65</xdr:row>
                    <xdr:rowOff>167640</xdr:rowOff>
                  </to>
                </anchor>
              </controlPr>
            </control>
          </mc:Choice>
        </mc:AlternateContent>
        <mc:AlternateContent xmlns:mc="http://schemas.openxmlformats.org/markup-compatibility/2006">
          <mc:Choice Requires="x14">
            <control shapeId="399667" r:id="rId309" name="Option Button 307">
              <controlPr defaultSize="0" autoFill="0" autoLine="0" autoPict="0">
                <anchor moveWithCells="1">
                  <from>
                    <xdr:col>15</xdr:col>
                    <xdr:colOff>38100</xdr:colOff>
                    <xdr:row>65</xdr:row>
                    <xdr:rowOff>45720</xdr:rowOff>
                  </from>
                  <to>
                    <xdr:col>15</xdr:col>
                    <xdr:colOff>259080</xdr:colOff>
                    <xdr:row>65</xdr:row>
                    <xdr:rowOff>167640</xdr:rowOff>
                  </to>
                </anchor>
              </controlPr>
            </control>
          </mc:Choice>
        </mc:AlternateContent>
        <mc:AlternateContent xmlns:mc="http://schemas.openxmlformats.org/markup-compatibility/2006">
          <mc:Choice Requires="x14">
            <control shapeId="399668" r:id="rId310" name="Group Box 308">
              <controlPr defaultSize="0" print="0" autoFill="0" autoPict="0">
                <anchor moveWithCells="1">
                  <from>
                    <xdr:col>6</xdr:col>
                    <xdr:colOff>68580</xdr:colOff>
                    <xdr:row>66</xdr:row>
                    <xdr:rowOff>7620</xdr:rowOff>
                  </from>
                  <to>
                    <xdr:col>16</xdr:col>
                    <xdr:colOff>76200</xdr:colOff>
                    <xdr:row>66</xdr:row>
                    <xdr:rowOff>205740</xdr:rowOff>
                  </to>
                </anchor>
              </controlPr>
            </control>
          </mc:Choice>
        </mc:AlternateContent>
        <mc:AlternateContent xmlns:mc="http://schemas.openxmlformats.org/markup-compatibility/2006">
          <mc:Choice Requires="x14">
            <control shapeId="399669" r:id="rId311" name="Option Button 309">
              <controlPr defaultSize="0" autoFill="0" autoLine="0" autoPict="0">
                <anchor moveWithCells="1">
                  <from>
                    <xdr:col>7</xdr:col>
                    <xdr:colOff>76200</xdr:colOff>
                    <xdr:row>66</xdr:row>
                    <xdr:rowOff>45720</xdr:rowOff>
                  </from>
                  <to>
                    <xdr:col>7</xdr:col>
                    <xdr:colOff>297180</xdr:colOff>
                    <xdr:row>66</xdr:row>
                    <xdr:rowOff>167640</xdr:rowOff>
                  </to>
                </anchor>
              </controlPr>
            </control>
          </mc:Choice>
        </mc:AlternateContent>
        <mc:AlternateContent xmlns:mc="http://schemas.openxmlformats.org/markup-compatibility/2006">
          <mc:Choice Requires="x14">
            <control shapeId="399670" r:id="rId312" name="Option Button 310">
              <controlPr defaultSize="0" autoFill="0" autoLine="0" autoPict="0">
                <anchor moveWithCells="1">
                  <from>
                    <xdr:col>9</xdr:col>
                    <xdr:colOff>68580</xdr:colOff>
                    <xdr:row>66</xdr:row>
                    <xdr:rowOff>45720</xdr:rowOff>
                  </from>
                  <to>
                    <xdr:col>9</xdr:col>
                    <xdr:colOff>289560</xdr:colOff>
                    <xdr:row>66</xdr:row>
                    <xdr:rowOff>167640</xdr:rowOff>
                  </to>
                </anchor>
              </controlPr>
            </control>
          </mc:Choice>
        </mc:AlternateContent>
        <mc:AlternateContent xmlns:mc="http://schemas.openxmlformats.org/markup-compatibility/2006">
          <mc:Choice Requires="x14">
            <control shapeId="399671" r:id="rId313" name="Option Button 311">
              <controlPr defaultSize="0" autoFill="0" autoLine="0" autoPict="0">
                <anchor moveWithCells="1">
                  <from>
                    <xdr:col>11</xdr:col>
                    <xdr:colOff>60960</xdr:colOff>
                    <xdr:row>66</xdr:row>
                    <xdr:rowOff>45720</xdr:rowOff>
                  </from>
                  <to>
                    <xdr:col>11</xdr:col>
                    <xdr:colOff>281940</xdr:colOff>
                    <xdr:row>66</xdr:row>
                    <xdr:rowOff>167640</xdr:rowOff>
                  </to>
                </anchor>
              </controlPr>
            </control>
          </mc:Choice>
        </mc:AlternateContent>
        <mc:AlternateContent xmlns:mc="http://schemas.openxmlformats.org/markup-compatibility/2006">
          <mc:Choice Requires="x14">
            <control shapeId="399672" r:id="rId314" name="Option Button 312">
              <controlPr defaultSize="0" autoFill="0" autoLine="0" autoPict="0">
                <anchor moveWithCells="1">
                  <from>
                    <xdr:col>13</xdr:col>
                    <xdr:colOff>53340</xdr:colOff>
                    <xdr:row>66</xdr:row>
                    <xdr:rowOff>45720</xdr:rowOff>
                  </from>
                  <to>
                    <xdr:col>13</xdr:col>
                    <xdr:colOff>266700</xdr:colOff>
                    <xdr:row>66</xdr:row>
                    <xdr:rowOff>167640</xdr:rowOff>
                  </to>
                </anchor>
              </controlPr>
            </control>
          </mc:Choice>
        </mc:AlternateContent>
        <mc:AlternateContent xmlns:mc="http://schemas.openxmlformats.org/markup-compatibility/2006">
          <mc:Choice Requires="x14">
            <control shapeId="399673" r:id="rId315" name="Option Button 313">
              <controlPr defaultSize="0" autoFill="0" autoLine="0" autoPict="0">
                <anchor moveWithCells="1">
                  <from>
                    <xdr:col>15</xdr:col>
                    <xdr:colOff>38100</xdr:colOff>
                    <xdr:row>66</xdr:row>
                    <xdr:rowOff>45720</xdr:rowOff>
                  </from>
                  <to>
                    <xdr:col>15</xdr:col>
                    <xdr:colOff>259080</xdr:colOff>
                    <xdr:row>66</xdr:row>
                    <xdr:rowOff>167640</xdr:rowOff>
                  </to>
                </anchor>
              </controlPr>
            </control>
          </mc:Choice>
        </mc:AlternateContent>
        <mc:AlternateContent xmlns:mc="http://schemas.openxmlformats.org/markup-compatibility/2006">
          <mc:Choice Requires="x14">
            <control shapeId="399674" r:id="rId316" name="Group Box 314">
              <controlPr defaultSize="0" print="0" autoFill="0" autoPict="0">
                <anchor moveWithCells="1">
                  <from>
                    <xdr:col>6</xdr:col>
                    <xdr:colOff>68580</xdr:colOff>
                    <xdr:row>67</xdr:row>
                    <xdr:rowOff>7620</xdr:rowOff>
                  </from>
                  <to>
                    <xdr:col>16</xdr:col>
                    <xdr:colOff>76200</xdr:colOff>
                    <xdr:row>67</xdr:row>
                    <xdr:rowOff>205740</xdr:rowOff>
                  </to>
                </anchor>
              </controlPr>
            </control>
          </mc:Choice>
        </mc:AlternateContent>
        <mc:AlternateContent xmlns:mc="http://schemas.openxmlformats.org/markup-compatibility/2006">
          <mc:Choice Requires="x14">
            <control shapeId="399675" r:id="rId317" name="Option Button 315">
              <controlPr defaultSize="0" autoFill="0" autoLine="0" autoPict="0">
                <anchor moveWithCells="1">
                  <from>
                    <xdr:col>7</xdr:col>
                    <xdr:colOff>76200</xdr:colOff>
                    <xdr:row>67</xdr:row>
                    <xdr:rowOff>45720</xdr:rowOff>
                  </from>
                  <to>
                    <xdr:col>7</xdr:col>
                    <xdr:colOff>297180</xdr:colOff>
                    <xdr:row>67</xdr:row>
                    <xdr:rowOff>167640</xdr:rowOff>
                  </to>
                </anchor>
              </controlPr>
            </control>
          </mc:Choice>
        </mc:AlternateContent>
        <mc:AlternateContent xmlns:mc="http://schemas.openxmlformats.org/markup-compatibility/2006">
          <mc:Choice Requires="x14">
            <control shapeId="399676" r:id="rId318" name="Option Button 316">
              <controlPr defaultSize="0" autoFill="0" autoLine="0" autoPict="0">
                <anchor moveWithCells="1">
                  <from>
                    <xdr:col>9</xdr:col>
                    <xdr:colOff>68580</xdr:colOff>
                    <xdr:row>67</xdr:row>
                    <xdr:rowOff>45720</xdr:rowOff>
                  </from>
                  <to>
                    <xdr:col>9</xdr:col>
                    <xdr:colOff>289560</xdr:colOff>
                    <xdr:row>67</xdr:row>
                    <xdr:rowOff>167640</xdr:rowOff>
                  </to>
                </anchor>
              </controlPr>
            </control>
          </mc:Choice>
        </mc:AlternateContent>
        <mc:AlternateContent xmlns:mc="http://schemas.openxmlformats.org/markup-compatibility/2006">
          <mc:Choice Requires="x14">
            <control shapeId="399677" r:id="rId319" name="Option Button 317">
              <controlPr defaultSize="0" autoFill="0" autoLine="0" autoPict="0">
                <anchor moveWithCells="1">
                  <from>
                    <xdr:col>11</xdr:col>
                    <xdr:colOff>60960</xdr:colOff>
                    <xdr:row>67</xdr:row>
                    <xdr:rowOff>45720</xdr:rowOff>
                  </from>
                  <to>
                    <xdr:col>11</xdr:col>
                    <xdr:colOff>281940</xdr:colOff>
                    <xdr:row>67</xdr:row>
                    <xdr:rowOff>167640</xdr:rowOff>
                  </to>
                </anchor>
              </controlPr>
            </control>
          </mc:Choice>
        </mc:AlternateContent>
        <mc:AlternateContent xmlns:mc="http://schemas.openxmlformats.org/markup-compatibility/2006">
          <mc:Choice Requires="x14">
            <control shapeId="399678" r:id="rId320" name="Option Button 318">
              <controlPr defaultSize="0" autoFill="0" autoLine="0" autoPict="0">
                <anchor moveWithCells="1">
                  <from>
                    <xdr:col>13</xdr:col>
                    <xdr:colOff>53340</xdr:colOff>
                    <xdr:row>67</xdr:row>
                    <xdr:rowOff>45720</xdr:rowOff>
                  </from>
                  <to>
                    <xdr:col>13</xdr:col>
                    <xdr:colOff>266700</xdr:colOff>
                    <xdr:row>67</xdr:row>
                    <xdr:rowOff>167640</xdr:rowOff>
                  </to>
                </anchor>
              </controlPr>
            </control>
          </mc:Choice>
        </mc:AlternateContent>
        <mc:AlternateContent xmlns:mc="http://schemas.openxmlformats.org/markup-compatibility/2006">
          <mc:Choice Requires="x14">
            <control shapeId="399679" r:id="rId321" name="Option Button 319">
              <controlPr defaultSize="0" autoFill="0" autoLine="0" autoPict="0">
                <anchor moveWithCells="1">
                  <from>
                    <xdr:col>15</xdr:col>
                    <xdr:colOff>38100</xdr:colOff>
                    <xdr:row>67</xdr:row>
                    <xdr:rowOff>45720</xdr:rowOff>
                  </from>
                  <to>
                    <xdr:col>15</xdr:col>
                    <xdr:colOff>259080</xdr:colOff>
                    <xdr:row>67</xdr:row>
                    <xdr:rowOff>167640</xdr:rowOff>
                  </to>
                </anchor>
              </controlPr>
            </control>
          </mc:Choice>
        </mc:AlternateContent>
        <mc:AlternateContent xmlns:mc="http://schemas.openxmlformats.org/markup-compatibility/2006">
          <mc:Choice Requires="x14">
            <control shapeId="399680" r:id="rId322" name="Group Box 320">
              <controlPr defaultSize="0" print="0" autoFill="0" autoPict="0">
                <anchor moveWithCells="1">
                  <from>
                    <xdr:col>6</xdr:col>
                    <xdr:colOff>68580</xdr:colOff>
                    <xdr:row>70</xdr:row>
                    <xdr:rowOff>30480</xdr:rowOff>
                  </from>
                  <to>
                    <xdr:col>16</xdr:col>
                    <xdr:colOff>76200</xdr:colOff>
                    <xdr:row>70</xdr:row>
                    <xdr:rowOff>205740</xdr:rowOff>
                  </to>
                </anchor>
              </controlPr>
            </control>
          </mc:Choice>
        </mc:AlternateContent>
        <mc:AlternateContent xmlns:mc="http://schemas.openxmlformats.org/markup-compatibility/2006">
          <mc:Choice Requires="x14">
            <control shapeId="399681" r:id="rId323" name="Option Button 321">
              <controlPr defaultSize="0" autoFill="0" autoLine="0" autoPict="0">
                <anchor moveWithCells="1">
                  <from>
                    <xdr:col>7</xdr:col>
                    <xdr:colOff>76200</xdr:colOff>
                    <xdr:row>70</xdr:row>
                    <xdr:rowOff>60960</xdr:rowOff>
                  </from>
                  <to>
                    <xdr:col>7</xdr:col>
                    <xdr:colOff>297180</xdr:colOff>
                    <xdr:row>70</xdr:row>
                    <xdr:rowOff>175260</xdr:rowOff>
                  </to>
                </anchor>
              </controlPr>
            </control>
          </mc:Choice>
        </mc:AlternateContent>
        <mc:AlternateContent xmlns:mc="http://schemas.openxmlformats.org/markup-compatibility/2006">
          <mc:Choice Requires="x14">
            <control shapeId="399682" r:id="rId324" name="Option Button 322">
              <controlPr defaultSize="0" autoFill="0" autoLine="0" autoPict="0">
                <anchor moveWithCells="1">
                  <from>
                    <xdr:col>9</xdr:col>
                    <xdr:colOff>68580</xdr:colOff>
                    <xdr:row>70</xdr:row>
                    <xdr:rowOff>60960</xdr:rowOff>
                  </from>
                  <to>
                    <xdr:col>9</xdr:col>
                    <xdr:colOff>289560</xdr:colOff>
                    <xdr:row>70</xdr:row>
                    <xdr:rowOff>175260</xdr:rowOff>
                  </to>
                </anchor>
              </controlPr>
            </control>
          </mc:Choice>
        </mc:AlternateContent>
        <mc:AlternateContent xmlns:mc="http://schemas.openxmlformats.org/markup-compatibility/2006">
          <mc:Choice Requires="x14">
            <control shapeId="399683" r:id="rId325" name="Option Button 323">
              <controlPr defaultSize="0" autoFill="0" autoLine="0" autoPict="0">
                <anchor moveWithCells="1">
                  <from>
                    <xdr:col>11</xdr:col>
                    <xdr:colOff>60960</xdr:colOff>
                    <xdr:row>70</xdr:row>
                    <xdr:rowOff>60960</xdr:rowOff>
                  </from>
                  <to>
                    <xdr:col>11</xdr:col>
                    <xdr:colOff>281940</xdr:colOff>
                    <xdr:row>70</xdr:row>
                    <xdr:rowOff>175260</xdr:rowOff>
                  </to>
                </anchor>
              </controlPr>
            </control>
          </mc:Choice>
        </mc:AlternateContent>
        <mc:AlternateContent xmlns:mc="http://schemas.openxmlformats.org/markup-compatibility/2006">
          <mc:Choice Requires="x14">
            <control shapeId="399684" r:id="rId326" name="Option Button 324">
              <controlPr defaultSize="0" autoFill="0" autoLine="0" autoPict="0">
                <anchor moveWithCells="1">
                  <from>
                    <xdr:col>13</xdr:col>
                    <xdr:colOff>45720</xdr:colOff>
                    <xdr:row>70</xdr:row>
                    <xdr:rowOff>60960</xdr:rowOff>
                  </from>
                  <to>
                    <xdr:col>13</xdr:col>
                    <xdr:colOff>266700</xdr:colOff>
                    <xdr:row>70</xdr:row>
                    <xdr:rowOff>175260</xdr:rowOff>
                  </to>
                </anchor>
              </controlPr>
            </control>
          </mc:Choice>
        </mc:AlternateContent>
        <mc:AlternateContent xmlns:mc="http://schemas.openxmlformats.org/markup-compatibility/2006">
          <mc:Choice Requires="x14">
            <control shapeId="399685" r:id="rId327" name="Option Button 325">
              <controlPr defaultSize="0" autoFill="0" autoLine="0" autoPict="0">
                <anchor moveWithCells="1">
                  <from>
                    <xdr:col>15</xdr:col>
                    <xdr:colOff>38100</xdr:colOff>
                    <xdr:row>70</xdr:row>
                    <xdr:rowOff>60960</xdr:rowOff>
                  </from>
                  <to>
                    <xdr:col>15</xdr:col>
                    <xdr:colOff>259080</xdr:colOff>
                    <xdr:row>70</xdr:row>
                    <xdr:rowOff>175260</xdr:rowOff>
                  </to>
                </anchor>
              </controlPr>
            </control>
          </mc:Choice>
        </mc:AlternateContent>
        <mc:AlternateContent xmlns:mc="http://schemas.openxmlformats.org/markup-compatibility/2006">
          <mc:Choice Requires="x14">
            <control shapeId="399686" r:id="rId328" name="Group Box 326">
              <controlPr defaultSize="0" print="0" autoFill="0" autoPict="0">
                <anchor moveWithCells="1">
                  <from>
                    <xdr:col>6</xdr:col>
                    <xdr:colOff>68580</xdr:colOff>
                    <xdr:row>71</xdr:row>
                    <xdr:rowOff>7620</xdr:rowOff>
                  </from>
                  <to>
                    <xdr:col>16</xdr:col>
                    <xdr:colOff>76200</xdr:colOff>
                    <xdr:row>71</xdr:row>
                    <xdr:rowOff>182880</xdr:rowOff>
                  </to>
                </anchor>
              </controlPr>
            </control>
          </mc:Choice>
        </mc:AlternateContent>
        <mc:AlternateContent xmlns:mc="http://schemas.openxmlformats.org/markup-compatibility/2006">
          <mc:Choice Requires="x14">
            <control shapeId="399687" r:id="rId329" name="Option Button 327">
              <controlPr defaultSize="0" autoFill="0" autoLine="0" autoPict="0">
                <anchor moveWithCells="1">
                  <from>
                    <xdr:col>7</xdr:col>
                    <xdr:colOff>76200</xdr:colOff>
                    <xdr:row>71</xdr:row>
                    <xdr:rowOff>38100</xdr:rowOff>
                  </from>
                  <to>
                    <xdr:col>7</xdr:col>
                    <xdr:colOff>297180</xdr:colOff>
                    <xdr:row>71</xdr:row>
                    <xdr:rowOff>152400</xdr:rowOff>
                  </to>
                </anchor>
              </controlPr>
            </control>
          </mc:Choice>
        </mc:AlternateContent>
        <mc:AlternateContent xmlns:mc="http://schemas.openxmlformats.org/markup-compatibility/2006">
          <mc:Choice Requires="x14">
            <control shapeId="399688" r:id="rId330" name="Option Button 328">
              <controlPr defaultSize="0" autoFill="0" autoLine="0" autoPict="0">
                <anchor moveWithCells="1">
                  <from>
                    <xdr:col>9</xdr:col>
                    <xdr:colOff>68580</xdr:colOff>
                    <xdr:row>71</xdr:row>
                    <xdr:rowOff>38100</xdr:rowOff>
                  </from>
                  <to>
                    <xdr:col>9</xdr:col>
                    <xdr:colOff>289560</xdr:colOff>
                    <xdr:row>71</xdr:row>
                    <xdr:rowOff>152400</xdr:rowOff>
                  </to>
                </anchor>
              </controlPr>
            </control>
          </mc:Choice>
        </mc:AlternateContent>
        <mc:AlternateContent xmlns:mc="http://schemas.openxmlformats.org/markup-compatibility/2006">
          <mc:Choice Requires="x14">
            <control shapeId="399689" r:id="rId331" name="Option Button 329">
              <controlPr defaultSize="0" autoFill="0" autoLine="0" autoPict="0">
                <anchor moveWithCells="1">
                  <from>
                    <xdr:col>11</xdr:col>
                    <xdr:colOff>60960</xdr:colOff>
                    <xdr:row>71</xdr:row>
                    <xdr:rowOff>38100</xdr:rowOff>
                  </from>
                  <to>
                    <xdr:col>11</xdr:col>
                    <xdr:colOff>281940</xdr:colOff>
                    <xdr:row>71</xdr:row>
                    <xdr:rowOff>152400</xdr:rowOff>
                  </to>
                </anchor>
              </controlPr>
            </control>
          </mc:Choice>
        </mc:AlternateContent>
        <mc:AlternateContent xmlns:mc="http://schemas.openxmlformats.org/markup-compatibility/2006">
          <mc:Choice Requires="x14">
            <control shapeId="399690" r:id="rId332" name="Option Button 330">
              <controlPr defaultSize="0" autoFill="0" autoLine="0" autoPict="0">
                <anchor moveWithCells="1">
                  <from>
                    <xdr:col>13</xdr:col>
                    <xdr:colOff>45720</xdr:colOff>
                    <xdr:row>71</xdr:row>
                    <xdr:rowOff>38100</xdr:rowOff>
                  </from>
                  <to>
                    <xdr:col>13</xdr:col>
                    <xdr:colOff>266700</xdr:colOff>
                    <xdr:row>71</xdr:row>
                    <xdr:rowOff>152400</xdr:rowOff>
                  </to>
                </anchor>
              </controlPr>
            </control>
          </mc:Choice>
        </mc:AlternateContent>
        <mc:AlternateContent xmlns:mc="http://schemas.openxmlformats.org/markup-compatibility/2006">
          <mc:Choice Requires="x14">
            <control shapeId="399691" r:id="rId333" name="Option Button 331">
              <controlPr defaultSize="0" autoFill="0" autoLine="0" autoPict="0">
                <anchor moveWithCells="1">
                  <from>
                    <xdr:col>15</xdr:col>
                    <xdr:colOff>38100</xdr:colOff>
                    <xdr:row>71</xdr:row>
                    <xdr:rowOff>38100</xdr:rowOff>
                  </from>
                  <to>
                    <xdr:col>15</xdr:col>
                    <xdr:colOff>259080</xdr:colOff>
                    <xdr:row>71</xdr:row>
                    <xdr:rowOff>152400</xdr:rowOff>
                  </to>
                </anchor>
              </controlPr>
            </control>
          </mc:Choice>
        </mc:AlternateContent>
        <mc:AlternateContent xmlns:mc="http://schemas.openxmlformats.org/markup-compatibility/2006">
          <mc:Choice Requires="x14">
            <control shapeId="399692" r:id="rId334" name="Group Box 332">
              <controlPr defaultSize="0" print="0" autoFill="0" autoPict="0">
                <anchor moveWithCells="1">
                  <from>
                    <xdr:col>6</xdr:col>
                    <xdr:colOff>68580</xdr:colOff>
                    <xdr:row>72</xdr:row>
                    <xdr:rowOff>22860</xdr:rowOff>
                  </from>
                  <to>
                    <xdr:col>16</xdr:col>
                    <xdr:colOff>76200</xdr:colOff>
                    <xdr:row>72</xdr:row>
                    <xdr:rowOff>198120</xdr:rowOff>
                  </to>
                </anchor>
              </controlPr>
            </control>
          </mc:Choice>
        </mc:AlternateContent>
        <mc:AlternateContent xmlns:mc="http://schemas.openxmlformats.org/markup-compatibility/2006">
          <mc:Choice Requires="x14">
            <control shapeId="399693" r:id="rId335" name="Option Button 333">
              <controlPr defaultSize="0" autoFill="0" autoLine="0" autoPict="0">
                <anchor moveWithCells="1">
                  <from>
                    <xdr:col>7</xdr:col>
                    <xdr:colOff>76200</xdr:colOff>
                    <xdr:row>72</xdr:row>
                    <xdr:rowOff>45720</xdr:rowOff>
                  </from>
                  <to>
                    <xdr:col>7</xdr:col>
                    <xdr:colOff>297180</xdr:colOff>
                    <xdr:row>72</xdr:row>
                    <xdr:rowOff>160020</xdr:rowOff>
                  </to>
                </anchor>
              </controlPr>
            </control>
          </mc:Choice>
        </mc:AlternateContent>
        <mc:AlternateContent xmlns:mc="http://schemas.openxmlformats.org/markup-compatibility/2006">
          <mc:Choice Requires="x14">
            <control shapeId="399694" r:id="rId336" name="Option Button 334">
              <controlPr defaultSize="0" autoFill="0" autoLine="0" autoPict="0">
                <anchor moveWithCells="1">
                  <from>
                    <xdr:col>9</xdr:col>
                    <xdr:colOff>68580</xdr:colOff>
                    <xdr:row>72</xdr:row>
                    <xdr:rowOff>45720</xdr:rowOff>
                  </from>
                  <to>
                    <xdr:col>9</xdr:col>
                    <xdr:colOff>289560</xdr:colOff>
                    <xdr:row>72</xdr:row>
                    <xdr:rowOff>160020</xdr:rowOff>
                  </to>
                </anchor>
              </controlPr>
            </control>
          </mc:Choice>
        </mc:AlternateContent>
        <mc:AlternateContent xmlns:mc="http://schemas.openxmlformats.org/markup-compatibility/2006">
          <mc:Choice Requires="x14">
            <control shapeId="399695" r:id="rId337" name="Option Button 335">
              <controlPr defaultSize="0" autoFill="0" autoLine="0" autoPict="0">
                <anchor moveWithCells="1">
                  <from>
                    <xdr:col>11</xdr:col>
                    <xdr:colOff>60960</xdr:colOff>
                    <xdr:row>72</xdr:row>
                    <xdr:rowOff>45720</xdr:rowOff>
                  </from>
                  <to>
                    <xdr:col>11</xdr:col>
                    <xdr:colOff>281940</xdr:colOff>
                    <xdr:row>72</xdr:row>
                    <xdr:rowOff>160020</xdr:rowOff>
                  </to>
                </anchor>
              </controlPr>
            </control>
          </mc:Choice>
        </mc:AlternateContent>
        <mc:AlternateContent xmlns:mc="http://schemas.openxmlformats.org/markup-compatibility/2006">
          <mc:Choice Requires="x14">
            <control shapeId="399696" r:id="rId338" name="Option Button 336">
              <controlPr defaultSize="0" autoFill="0" autoLine="0" autoPict="0">
                <anchor moveWithCells="1">
                  <from>
                    <xdr:col>13</xdr:col>
                    <xdr:colOff>45720</xdr:colOff>
                    <xdr:row>72</xdr:row>
                    <xdr:rowOff>45720</xdr:rowOff>
                  </from>
                  <to>
                    <xdr:col>13</xdr:col>
                    <xdr:colOff>266700</xdr:colOff>
                    <xdr:row>72</xdr:row>
                    <xdr:rowOff>160020</xdr:rowOff>
                  </to>
                </anchor>
              </controlPr>
            </control>
          </mc:Choice>
        </mc:AlternateContent>
        <mc:AlternateContent xmlns:mc="http://schemas.openxmlformats.org/markup-compatibility/2006">
          <mc:Choice Requires="x14">
            <control shapeId="399697" r:id="rId339" name="Option Button 337">
              <controlPr defaultSize="0" autoFill="0" autoLine="0" autoPict="0">
                <anchor moveWithCells="1">
                  <from>
                    <xdr:col>15</xdr:col>
                    <xdr:colOff>38100</xdr:colOff>
                    <xdr:row>72</xdr:row>
                    <xdr:rowOff>45720</xdr:rowOff>
                  </from>
                  <to>
                    <xdr:col>15</xdr:col>
                    <xdr:colOff>259080</xdr:colOff>
                    <xdr:row>72</xdr:row>
                    <xdr:rowOff>160020</xdr:rowOff>
                  </to>
                </anchor>
              </controlPr>
            </control>
          </mc:Choice>
        </mc:AlternateContent>
        <mc:AlternateContent xmlns:mc="http://schemas.openxmlformats.org/markup-compatibility/2006">
          <mc:Choice Requires="x14">
            <control shapeId="399698" r:id="rId340" name="Group Box 338">
              <controlPr defaultSize="0" print="0" autoFill="0" autoPict="0">
                <anchor moveWithCells="1">
                  <from>
                    <xdr:col>6</xdr:col>
                    <xdr:colOff>68580</xdr:colOff>
                    <xdr:row>73</xdr:row>
                    <xdr:rowOff>22860</xdr:rowOff>
                  </from>
                  <to>
                    <xdr:col>16</xdr:col>
                    <xdr:colOff>76200</xdr:colOff>
                    <xdr:row>73</xdr:row>
                    <xdr:rowOff>198120</xdr:rowOff>
                  </to>
                </anchor>
              </controlPr>
            </control>
          </mc:Choice>
        </mc:AlternateContent>
        <mc:AlternateContent xmlns:mc="http://schemas.openxmlformats.org/markup-compatibility/2006">
          <mc:Choice Requires="x14">
            <control shapeId="399699" r:id="rId341" name="Option Button 339">
              <controlPr defaultSize="0" autoFill="0" autoLine="0" autoPict="0">
                <anchor moveWithCells="1">
                  <from>
                    <xdr:col>7</xdr:col>
                    <xdr:colOff>76200</xdr:colOff>
                    <xdr:row>73</xdr:row>
                    <xdr:rowOff>45720</xdr:rowOff>
                  </from>
                  <to>
                    <xdr:col>7</xdr:col>
                    <xdr:colOff>297180</xdr:colOff>
                    <xdr:row>73</xdr:row>
                    <xdr:rowOff>160020</xdr:rowOff>
                  </to>
                </anchor>
              </controlPr>
            </control>
          </mc:Choice>
        </mc:AlternateContent>
        <mc:AlternateContent xmlns:mc="http://schemas.openxmlformats.org/markup-compatibility/2006">
          <mc:Choice Requires="x14">
            <control shapeId="399700" r:id="rId342" name="Option Button 340">
              <controlPr defaultSize="0" autoFill="0" autoLine="0" autoPict="0">
                <anchor moveWithCells="1">
                  <from>
                    <xdr:col>9</xdr:col>
                    <xdr:colOff>68580</xdr:colOff>
                    <xdr:row>73</xdr:row>
                    <xdr:rowOff>45720</xdr:rowOff>
                  </from>
                  <to>
                    <xdr:col>9</xdr:col>
                    <xdr:colOff>289560</xdr:colOff>
                    <xdr:row>73</xdr:row>
                    <xdr:rowOff>160020</xdr:rowOff>
                  </to>
                </anchor>
              </controlPr>
            </control>
          </mc:Choice>
        </mc:AlternateContent>
        <mc:AlternateContent xmlns:mc="http://schemas.openxmlformats.org/markup-compatibility/2006">
          <mc:Choice Requires="x14">
            <control shapeId="399701" r:id="rId343" name="Option Button 341">
              <controlPr defaultSize="0" autoFill="0" autoLine="0" autoPict="0">
                <anchor moveWithCells="1">
                  <from>
                    <xdr:col>11</xdr:col>
                    <xdr:colOff>60960</xdr:colOff>
                    <xdr:row>73</xdr:row>
                    <xdr:rowOff>45720</xdr:rowOff>
                  </from>
                  <to>
                    <xdr:col>11</xdr:col>
                    <xdr:colOff>281940</xdr:colOff>
                    <xdr:row>73</xdr:row>
                    <xdr:rowOff>160020</xdr:rowOff>
                  </to>
                </anchor>
              </controlPr>
            </control>
          </mc:Choice>
        </mc:AlternateContent>
        <mc:AlternateContent xmlns:mc="http://schemas.openxmlformats.org/markup-compatibility/2006">
          <mc:Choice Requires="x14">
            <control shapeId="399702" r:id="rId344" name="Option Button 342">
              <controlPr defaultSize="0" autoFill="0" autoLine="0" autoPict="0">
                <anchor moveWithCells="1">
                  <from>
                    <xdr:col>13</xdr:col>
                    <xdr:colOff>45720</xdr:colOff>
                    <xdr:row>73</xdr:row>
                    <xdr:rowOff>45720</xdr:rowOff>
                  </from>
                  <to>
                    <xdr:col>13</xdr:col>
                    <xdr:colOff>266700</xdr:colOff>
                    <xdr:row>73</xdr:row>
                    <xdr:rowOff>160020</xdr:rowOff>
                  </to>
                </anchor>
              </controlPr>
            </control>
          </mc:Choice>
        </mc:AlternateContent>
        <mc:AlternateContent xmlns:mc="http://schemas.openxmlformats.org/markup-compatibility/2006">
          <mc:Choice Requires="x14">
            <control shapeId="399703" r:id="rId345" name="Option Button 343">
              <controlPr defaultSize="0" autoFill="0" autoLine="0" autoPict="0">
                <anchor moveWithCells="1">
                  <from>
                    <xdr:col>15</xdr:col>
                    <xdr:colOff>38100</xdr:colOff>
                    <xdr:row>73</xdr:row>
                    <xdr:rowOff>45720</xdr:rowOff>
                  </from>
                  <to>
                    <xdr:col>15</xdr:col>
                    <xdr:colOff>259080</xdr:colOff>
                    <xdr:row>73</xdr:row>
                    <xdr:rowOff>160020</xdr:rowOff>
                  </to>
                </anchor>
              </controlPr>
            </control>
          </mc:Choice>
        </mc:AlternateContent>
        <mc:AlternateContent xmlns:mc="http://schemas.openxmlformats.org/markup-compatibility/2006">
          <mc:Choice Requires="x14">
            <control shapeId="399704" r:id="rId346" name="Group Box 344">
              <controlPr defaultSize="0" print="0" autoFill="0" autoPict="0">
                <anchor moveWithCells="1">
                  <from>
                    <xdr:col>6</xdr:col>
                    <xdr:colOff>68580</xdr:colOff>
                    <xdr:row>74</xdr:row>
                    <xdr:rowOff>30480</xdr:rowOff>
                  </from>
                  <to>
                    <xdr:col>16</xdr:col>
                    <xdr:colOff>76200</xdr:colOff>
                    <xdr:row>74</xdr:row>
                    <xdr:rowOff>205740</xdr:rowOff>
                  </to>
                </anchor>
              </controlPr>
            </control>
          </mc:Choice>
        </mc:AlternateContent>
        <mc:AlternateContent xmlns:mc="http://schemas.openxmlformats.org/markup-compatibility/2006">
          <mc:Choice Requires="x14">
            <control shapeId="399705" r:id="rId347" name="Option Button 345">
              <controlPr defaultSize="0" autoFill="0" autoLine="0" autoPict="0">
                <anchor moveWithCells="1">
                  <from>
                    <xdr:col>7</xdr:col>
                    <xdr:colOff>76200</xdr:colOff>
                    <xdr:row>74</xdr:row>
                    <xdr:rowOff>60960</xdr:rowOff>
                  </from>
                  <to>
                    <xdr:col>7</xdr:col>
                    <xdr:colOff>297180</xdr:colOff>
                    <xdr:row>74</xdr:row>
                    <xdr:rowOff>175260</xdr:rowOff>
                  </to>
                </anchor>
              </controlPr>
            </control>
          </mc:Choice>
        </mc:AlternateContent>
        <mc:AlternateContent xmlns:mc="http://schemas.openxmlformats.org/markup-compatibility/2006">
          <mc:Choice Requires="x14">
            <control shapeId="399706" r:id="rId348" name="Option Button 346">
              <controlPr defaultSize="0" autoFill="0" autoLine="0" autoPict="0">
                <anchor moveWithCells="1">
                  <from>
                    <xdr:col>9</xdr:col>
                    <xdr:colOff>68580</xdr:colOff>
                    <xdr:row>74</xdr:row>
                    <xdr:rowOff>60960</xdr:rowOff>
                  </from>
                  <to>
                    <xdr:col>9</xdr:col>
                    <xdr:colOff>289560</xdr:colOff>
                    <xdr:row>74</xdr:row>
                    <xdr:rowOff>175260</xdr:rowOff>
                  </to>
                </anchor>
              </controlPr>
            </control>
          </mc:Choice>
        </mc:AlternateContent>
        <mc:AlternateContent xmlns:mc="http://schemas.openxmlformats.org/markup-compatibility/2006">
          <mc:Choice Requires="x14">
            <control shapeId="399707" r:id="rId349" name="Option Button 347">
              <controlPr defaultSize="0" autoFill="0" autoLine="0" autoPict="0">
                <anchor moveWithCells="1">
                  <from>
                    <xdr:col>11</xdr:col>
                    <xdr:colOff>60960</xdr:colOff>
                    <xdr:row>74</xdr:row>
                    <xdr:rowOff>60960</xdr:rowOff>
                  </from>
                  <to>
                    <xdr:col>11</xdr:col>
                    <xdr:colOff>281940</xdr:colOff>
                    <xdr:row>74</xdr:row>
                    <xdr:rowOff>175260</xdr:rowOff>
                  </to>
                </anchor>
              </controlPr>
            </control>
          </mc:Choice>
        </mc:AlternateContent>
        <mc:AlternateContent xmlns:mc="http://schemas.openxmlformats.org/markup-compatibility/2006">
          <mc:Choice Requires="x14">
            <control shapeId="399708" r:id="rId350" name="Option Button 348">
              <controlPr defaultSize="0" autoFill="0" autoLine="0" autoPict="0">
                <anchor moveWithCells="1">
                  <from>
                    <xdr:col>13</xdr:col>
                    <xdr:colOff>45720</xdr:colOff>
                    <xdr:row>74</xdr:row>
                    <xdr:rowOff>60960</xdr:rowOff>
                  </from>
                  <to>
                    <xdr:col>13</xdr:col>
                    <xdr:colOff>266700</xdr:colOff>
                    <xdr:row>74</xdr:row>
                    <xdr:rowOff>175260</xdr:rowOff>
                  </to>
                </anchor>
              </controlPr>
            </control>
          </mc:Choice>
        </mc:AlternateContent>
        <mc:AlternateContent xmlns:mc="http://schemas.openxmlformats.org/markup-compatibility/2006">
          <mc:Choice Requires="x14">
            <control shapeId="399709" r:id="rId351" name="Option Button 349">
              <controlPr defaultSize="0" autoFill="0" autoLine="0" autoPict="0">
                <anchor moveWithCells="1">
                  <from>
                    <xdr:col>15</xdr:col>
                    <xdr:colOff>38100</xdr:colOff>
                    <xdr:row>74</xdr:row>
                    <xdr:rowOff>60960</xdr:rowOff>
                  </from>
                  <to>
                    <xdr:col>15</xdr:col>
                    <xdr:colOff>259080</xdr:colOff>
                    <xdr:row>74</xdr:row>
                    <xdr:rowOff>175260</xdr:rowOff>
                  </to>
                </anchor>
              </controlPr>
            </control>
          </mc:Choice>
        </mc:AlternateContent>
        <mc:AlternateContent xmlns:mc="http://schemas.openxmlformats.org/markup-compatibility/2006">
          <mc:Choice Requires="x14">
            <control shapeId="399710" r:id="rId352" name="Group Box 350">
              <controlPr defaultSize="0" print="0" autoFill="0" autoPict="0">
                <anchor moveWithCells="1">
                  <from>
                    <xdr:col>6</xdr:col>
                    <xdr:colOff>68580</xdr:colOff>
                    <xdr:row>75</xdr:row>
                    <xdr:rowOff>22860</xdr:rowOff>
                  </from>
                  <to>
                    <xdr:col>16</xdr:col>
                    <xdr:colOff>76200</xdr:colOff>
                    <xdr:row>75</xdr:row>
                    <xdr:rowOff>198120</xdr:rowOff>
                  </to>
                </anchor>
              </controlPr>
            </control>
          </mc:Choice>
        </mc:AlternateContent>
        <mc:AlternateContent xmlns:mc="http://schemas.openxmlformats.org/markup-compatibility/2006">
          <mc:Choice Requires="x14">
            <control shapeId="399711" r:id="rId353" name="Option Button 351">
              <controlPr defaultSize="0" autoFill="0" autoLine="0" autoPict="0">
                <anchor moveWithCells="1">
                  <from>
                    <xdr:col>7</xdr:col>
                    <xdr:colOff>76200</xdr:colOff>
                    <xdr:row>75</xdr:row>
                    <xdr:rowOff>45720</xdr:rowOff>
                  </from>
                  <to>
                    <xdr:col>7</xdr:col>
                    <xdr:colOff>297180</xdr:colOff>
                    <xdr:row>75</xdr:row>
                    <xdr:rowOff>160020</xdr:rowOff>
                  </to>
                </anchor>
              </controlPr>
            </control>
          </mc:Choice>
        </mc:AlternateContent>
        <mc:AlternateContent xmlns:mc="http://schemas.openxmlformats.org/markup-compatibility/2006">
          <mc:Choice Requires="x14">
            <control shapeId="399712" r:id="rId354" name="Option Button 352">
              <controlPr defaultSize="0" autoFill="0" autoLine="0" autoPict="0">
                <anchor moveWithCells="1">
                  <from>
                    <xdr:col>9</xdr:col>
                    <xdr:colOff>68580</xdr:colOff>
                    <xdr:row>75</xdr:row>
                    <xdr:rowOff>45720</xdr:rowOff>
                  </from>
                  <to>
                    <xdr:col>9</xdr:col>
                    <xdr:colOff>289560</xdr:colOff>
                    <xdr:row>75</xdr:row>
                    <xdr:rowOff>160020</xdr:rowOff>
                  </to>
                </anchor>
              </controlPr>
            </control>
          </mc:Choice>
        </mc:AlternateContent>
        <mc:AlternateContent xmlns:mc="http://schemas.openxmlformats.org/markup-compatibility/2006">
          <mc:Choice Requires="x14">
            <control shapeId="399713" r:id="rId355" name="Option Button 353">
              <controlPr defaultSize="0" autoFill="0" autoLine="0" autoPict="0">
                <anchor moveWithCells="1">
                  <from>
                    <xdr:col>11</xdr:col>
                    <xdr:colOff>60960</xdr:colOff>
                    <xdr:row>75</xdr:row>
                    <xdr:rowOff>45720</xdr:rowOff>
                  </from>
                  <to>
                    <xdr:col>11</xdr:col>
                    <xdr:colOff>281940</xdr:colOff>
                    <xdr:row>75</xdr:row>
                    <xdr:rowOff>160020</xdr:rowOff>
                  </to>
                </anchor>
              </controlPr>
            </control>
          </mc:Choice>
        </mc:AlternateContent>
        <mc:AlternateContent xmlns:mc="http://schemas.openxmlformats.org/markup-compatibility/2006">
          <mc:Choice Requires="x14">
            <control shapeId="399714" r:id="rId356" name="Option Button 354">
              <controlPr defaultSize="0" autoFill="0" autoLine="0" autoPict="0">
                <anchor moveWithCells="1">
                  <from>
                    <xdr:col>13</xdr:col>
                    <xdr:colOff>45720</xdr:colOff>
                    <xdr:row>75</xdr:row>
                    <xdr:rowOff>45720</xdr:rowOff>
                  </from>
                  <to>
                    <xdr:col>13</xdr:col>
                    <xdr:colOff>266700</xdr:colOff>
                    <xdr:row>75</xdr:row>
                    <xdr:rowOff>160020</xdr:rowOff>
                  </to>
                </anchor>
              </controlPr>
            </control>
          </mc:Choice>
        </mc:AlternateContent>
        <mc:AlternateContent xmlns:mc="http://schemas.openxmlformats.org/markup-compatibility/2006">
          <mc:Choice Requires="x14">
            <control shapeId="399715" r:id="rId357" name="Option Button 355">
              <controlPr defaultSize="0" autoFill="0" autoLine="0" autoPict="0">
                <anchor moveWithCells="1">
                  <from>
                    <xdr:col>15</xdr:col>
                    <xdr:colOff>38100</xdr:colOff>
                    <xdr:row>75</xdr:row>
                    <xdr:rowOff>45720</xdr:rowOff>
                  </from>
                  <to>
                    <xdr:col>15</xdr:col>
                    <xdr:colOff>259080</xdr:colOff>
                    <xdr:row>75</xdr:row>
                    <xdr:rowOff>160020</xdr:rowOff>
                  </to>
                </anchor>
              </controlPr>
            </control>
          </mc:Choice>
        </mc:AlternateContent>
        <mc:AlternateContent xmlns:mc="http://schemas.openxmlformats.org/markup-compatibility/2006">
          <mc:Choice Requires="x14">
            <control shapeId="399716" r:id="rId358" name="Drop Down 356">
              <controlPr defaultSize="0" print="0" autoLine="0" autoPict="0">
                <anchor moveWithCells="1">
                  <from>
                    <xdr:col>20</xdr:col>
                    <xdr:colOff>1783080</xdr:colOff>
                    <xdr:row>1</xdr:row>
                    <xdr:rowOff>68580</xdr:rowOff>
                  </from>
                  <to>
                    <xdr:col>20</xdr:col>
                    <xdr:colOff>2659380</xdr:colOff>
                    <xdr:row>1</xdr:row>
                    <xdr:rowOff>228600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iconSet" priority="13" id="{A4826D7E-EF9B-4097-8FEC-B83948EA7073}">
            <x14:iconSet iconSet="5Boxes">
              <x14:cfvo type="percent">
                <xm:f>0</xm:f>
              </x14:cfvo>
              <x14:cfvo type="num">
                <xm:f>3</xm:f>
              </x14:cfvo>
              <x14:cfvo type="num">
                <xm:f>6</xm:f>
              </x14:cfvo>
              <x14:cfvo type="num">
                <xm:f>9</xm:f>
              </x14:cfvo>
              <x14:cfvo type="num">
                <xm:f>10</xm:f>
              </x14:cfvo>
            </x14:iconSet>
          </x14:cfRule>
          <xm:sqref>W79:X81</xm:sqref>
        </x14:conditionalFormatting>
        <x14:conditionalFormatting xmlns:xm="http://schemas.microsoft.com/office/excel/2006/main">
          <x14:cfRule type="iconSet" priority="10" id="{66BC99D0-D33E-4855-A3F0-A5BCF2336D6A}">
            <x14:iconSet iconSet="3Symbols2" showValue="0" custom="1">
              <x14:cfvo type="percent">
                <xm:f>0</xm:f>
              </x14:cfvo>
              <x14:cfvo type="num">
                <xm:f>0</xm:f>
              </x14:cfvo>
              <x14:cfvo type="num">
                <xm:f>1</xm:f>
              </x14:cfvo>
              <x14:cfIcon iconSet="3Symbols2" iconId="1"/>
              <x14:cfIcon iconSet="3Symbols2" iconId="0"/>
              <x14:cfIcon iconSet="3Symbols2" iconId="2"/>
            </x14:iconSet>
          </x14:cfRule>
          <xm:sqref>Z4</xm:sqref>
        </x14:conditionalFormatting>
        <x14:conditionalFormatting xmlns:xm="http://schemas.microsoft.com/office/excel/2006/main">
          <x14:cfRule type="iconSet" priority="9" id="{9C459610-9636-4843-8368-D18CAC78DF23}">
            <x14:iconSet iconSet="3Symbols2" showValue="0" custom="1">
              <x14:cfvo type="percent">
                <xm:f>0</xm:f>
              </x14:cfvo>
              <x14:cfvo type="num">
                <xm:f>0</xm:f>
              </x14:cfvo>
              <x14:cfvo type="num">
                <xm:f>1</xm:f>
              </x14:cfvo>
              <x14:cfIcon iconSet="3Symbols2" iconId="1"/>
              <x14:cfIcon iconSet="3Symbols2" iconId="0"/>
              <x14:cfIcon iconSet="3Symbols2" iconId="2"/>
            </x14:iconSet>
          </x14:cfRule>
          <xm:sqref>Z5</xm:sqref>
        </x14:conditionalFormatting>
      </x14:conditionalFormatting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50">
    <tabColor theme="6" tint="-0.249977111117893"/>
  </sheetPr>
  <dimension ref="A1:P131"/>
  <sheetViews>
    <sheetView showGridLines="0" zoomScaleNormal="100" workbookViewId="0">
      <pane ySplit="4" topLeftCell="A5" activePane="bottomLeft" state="frozen"/>
      <selection activeCell="N25" sqref="N25"/>
      <selection pane="bottomLeft" activeCell="C5" sqref="C5"/>
    </sheetView>
  </sheetViews>
  <sheetFormatPr baseColWidth="10" defaultColWidth="12.5546875" defaultRowHeight="14.4" x14ac:dyDescent="0.3"/>
  <cols>
    <col min="1" max="1" width="7" style="224" customWidth="1"/>
    <col min="2" max="2" width="4.5546875" style="238" customWidth="1"/>
    <col min="3" max="3" width="29" style="238" customWidth="1"/>
    <col min="4" max="4" width="10.6640625" style="238" customWidth="1"/>
    <col min="5" max="5" width="11.88671875" style="238" bestFit="1" customWidth="1"/>
    <col min="6" max="6" width="31.6640625" style="238" customWidth="1"/>
    <col min="7" max="7" width="11.109375" style="238" customWidth="1"/>
    <col min="8" max="8" width="24" style="238" customWidth="1"/>
    <col min="9" max="9" width="26" style="238" customWidth="1"/>
    <col min="10" max="10" width="7" style="238" customWidth="1"/>
    <col min="11" max="11" width="0.109375" style="238" customWidth="1"/>
    <col min="12" max="25" width="4" style="238" customWidth="1"/>
    <col min="26" max="16384" width="12.5546875" style="238"/>
  </cols>
  <sheetData>
    <row r="1" spans="1:16" s="233" customFormat="1" ht="45" customHeight="1" x14ac:dyDescent="0.3">
      <c r="A1" s="411"/>
      <c r="B1" s="230" t="str">
        <f ca="1">' '!A51</f>
        <v>A N A L Y S E   D E S   P A R T I E S   P R E N A N T E S</v>
      </c>
      <c r="C1" s="230"/>
      <c r="D1" s="230"/>
      <c r="E1" s="230"/>
      <c r="F1" s="230"/>
      <c r="G1" s="230"/>
      <c r="H1" s="230"/>
      <c r="I1" s="230"/>
      <c r="J1" s="263"/>
      <c r="K1" s="232"/>
    </row>
    <row r="2" spans="1:16" s="224" customFormat="1" ht="14.25" customHeight="1" x14ac:dyDescent="0.3">
      <c r="A2" s="218"/>
    </row>
    <row r="3" spans="1:16" ht="10.5" customHeight="1" x14ac:dyDescent="0.3">
      <c r="A3" s="219"/>
      <c r="C3" s="224"/>
    </row>
    <row r="4" spans="1:16" ht="33.75" customHeight="1" x14ac:dyDescent="0.3">
      <c r="B4" s="412" t="str">
        <f ca="1">' '!A65</f>
        <v>No.</v>
      </c>
      <c r="C4" s="413" t="str">
        <f ca="1">' '!A66</f>
        <v>Groupe de parties prenantes</v>
      </c>
      <c r="D4" s="413" t="str">
        <f ca="1">' '!A68</f>
        <v>Etendue de l'intérêt</v>
      </c>
      <c r="E4" s="413" t="str">
        <f ca="1">' '!A69</f>
        <v>Etendue de l'influence</v>
      </c>
      <c r="F4" s="413" t="str">
        <f ca="1">' '!A67</f>
        <v>Intérêt, attentes</v>
      </c>
      <c r="G4" s="413" t="str">
        <f ca="1">' '!A73</f>
        <v>Taille du groupe</v>
      </c>
      <c r="H4" s="413" t="str">
        <f ca="1">' '!A70</f>
        <v>Chances (+) et 
Dangers (-)</v>
      </c>
      <c r="I4" s="413" t="str">
        <f ca="1">' '!A71</f>
        <v>Mesures possibles</v>
      </c>
      <c r="J4" s="414" t="str">
        <f ca="1">' '!A72</f>
        <v>Statut</v>
      </c>
    </row>
    <row r="5" spans="1:16" ht="23.4" x14ac:dyDescent="0.3">
      <c r="B5" s="415" t="s">
        <v>907</v>
      </c>
      <c r="C5" s="416" t="s">
        <v>1318</v>
      </c>
      <c r="D5" s="417">
        <v>3</v>
      </c>
      <c r="E5" s="417">
        <v>7</v>
      </c>
      <c r="F5" s="416"/>
      <c r="G5" s="418">
        <v>1</v>
      </c>
      <c r="H5" s="416"/>
      <c r="I5" s="416"/>
      <c r="J5" s="419">
        <v>1</v>
      </c>
      <c r="K5" s="367">
        <f>IF(G5=3,3,
IF(G5=2,2,1))</f>
        <v>1</v>
      </c>
      <c r="N5" s="420"/>
      <c r="O5" s="420"/>
      <c r="P5" s="421"/>
    </row>
    <row r="6" spans="1:16" ht="23.4" x14ac:dyDescent="0.3">
      <c r="B6" s="422" t="s">
        <v>908</v>
      </c>
      <c r="C6" s="423" t="s">
        <v>1000</v>
      </c>
      <c r="D6" s="424">
        <v>8</v>
      </c>
      <c r="E6" s="424">
        <v>9</v>
      </c>
      <c r="F6" s="423"/>
      <c r="G6" s="425">
        <v>1</v>
      </c>
      <c r="H6" s="426"/>
      <c r="I6" s="423"/>
      <c r="J6" s="427">
        <v>1</v>
      </c>
      <c r="K6" s="367">
        <f t="shared" ref="K6:K24" si="0">IF(G6=3,3,
IF(G6=2,2,1))</f>
        <v>1</v>
      </c>
      <c r="N6" s="224"/>
      <c r="O6" s="224"/>
      <c r="P6" s="421"/>
    </row>
    <row r="7" spans="1:16" ht="23.4" x14ac:dyDescent="0.3">
      <c r="B7" s="422" t="s">
        <v>909</v>
      </c>
      <c r="C7" s="423"/>
      <c r="D7" s="424"/>
      <c r="E7" s="424"/>
      <c r="F7" s="423"/>
      <c r="G7" s="425"/>
      <c r="H7" s="423"/>
      <c r="I7" s="423"/>
      <c r="J7" s="427">
        <v>1</v>
      </c>
      <c r="K7" s="367">
        <f t="shared" si="0"/>
        <v>1</v>
      </c>
      <c r="N7" s="224"/>
      <c r="O7" s="224"/>
      <c r="P7" s="421"/>
    </row>
    <row r="8" spans="1:16" ht="23.4" x14ac:dyDescent="0.3">
      <c r="B8" s="422" t="s">
        <v>910</v>
      </c>
      <c r="C8" s="423"/>
      <c r="D8" s="424"/>
      <c r="E8" s="424"/>
      <c r="F8" s="423"/>
      <c r="G8" s="425"/>
      <c r="H8" s="423"/>
      <c r="I8" s="423"/>
      <c r="J8" s="427">
        <v>1</v>
      </c>
      <c r="K8" s="367">
        <f t="shared" si="0"/>
        <v>1</v>
      </c>
      <c r="N8" s="224"/>
      <c r="O8" s="224"/>
      <c r="P8" s="421"/>
    </row>
    <row r="9" spans="1:16" ht="23.4" x14ac:dyDescent="0.3">
      <c r="B9" s="422" t="s">
        <v>911</v>
      </c>
      <c r="C9" s="423"/>
      <c r="D9" s="424"/>
      <c r="E9" s="424"/>
      <c r="F9" s="423"/>
      <c r="G9" s="425"/>
      <c r="H9" s="423"/>
      <c r="I9" s="423"/>
      <c r="J9" s="427">
        <v>1</v>
      </c>
      <c r="K9" s="367">
        <f t="shared" si="0"/>
        <v>1</v>
      </c>
      <c r="N9" s="224"/>
      <c r="O9" s="224"/>
      <c r="P9" s="421"/>
    </row>
    <row r="10" spans="1:16" ht="23.4" x14ac:dyDescent="0.3">
      <c r="B10" s="422" t="s">
        <v>912</v>
      </c>
      <c r="C10" s="423"/>
      <c r="D10" s="424"/>
      <c r="E10" s="424"/>
      <c r="F10" s="423"/>
      <c r="G10" s="425"/>
      <c r="H10" s="423"/>
      <c r="I10" s="423"/>
      <c r="J10" s="427">
        <v>1</v>
      </c>
      <c r="K10" s="367">
        <f t="shared" si="0"/>
        <v>1</v>
      </c>
      <c r="N10" s="224"/>
      <c r="O10" s="224"/>
      <c r="P10" s="421"/>
    </row>
    <row r="11" spans="1:16" ht="23.4" x14ac:dyDescent="0.3">
      <c r="B11" s="422" t="s">
        <v>913</v>
      </c>
      <c r="C11" s="423"/>
      <c r="D11" s="424"/>
      <c r="E11" s="424"/>
      <c r="F11" s="423"/>
      <c r="G11" s="425"/>
      <c r="H11" s="423"/>
      <c r="I11" s="423"/>
      <c r="J11" s="427">
        <v>1</v>
      </c>
      <c r="K11" s="367">
        <f t="shared" si="0"/>
        <v>1</v>
      </c>
      <c r="N11" s="224"/>
      <c r="O11" s="224"/>
      <c r="P11" s="421"/>
    </row>
    <row r="12" spans="1:16" ht="23.4" x14ac:dyDescent="0.3">
      <c r="B12" s="422" t="s">
        <v>914</v>
      </c>
      <c r="C12" s="423"/>
      <c r="D12" s="424"/>
      <c r="E12" s="424"/>
      <c r="F12" s="423"/>
      <c r="G12" s="425"/>
      <c r="H12" s="423"/>
      <c r="I12" s="423"/>
      <c r="J12" s="427">
        <v>1</v>
      </c>
      <c r="K12" s="367">
        <f t="shared" si="0"/>
        <v>1</v>
      </c>
      <c r="N12" s="224"/>
      <c r="O12" s="224"/>
      <c r="P12" s="421"/>
    </row>
    <row r="13" spans="1:16" ht="23.4" x14ac:dyDescent="0.3">
      <c r="B13" s="422" t="s">
        <v>915</v>
      </c>
      <c r="C13" s="423"/>
      <c r="D13" s="424"/>
      <c r="E13" s="424"/>
      <c r="F13" s="423"/>
      <c r="G13" s="425"/>
      <c r="H13" s="423"/>
      <c r="I13" s="423"/>
      <c r="J13" s="427">
        <v>1</v>
      </c>
      <c r="K13" s="367">
        <f t="shared" si="0"/>
        <v>1</v>
      </c>
      <c r="N13" s="224"/>
      <c r="O13" s="224"/>
      <c r="P13" s="421"/>
    </row>
    <row r="14" spans="1:16" ht="23.4" x14ac:dyDescent="0.3">
      <c r="B14" s="422" t="s">
        <v>916</v>
      </c>
      <c r="C14" s="423"/>
      <c r="D14" s="424"/>
      <c r="E14" s="424"/>
      <c r="F14" s="423"/>
      <c r="G14" s="425"/>
      <c r="H14" s="423"/>
      <c r="I14" s="423"/>
      <c r="J14" s="427">
        <v>1</v>
      </c>
      <c r="K14" s="367">
        <f t="shared" si="0"/>
        <v>1</v>
      </c>
      <c r="N14" s="224"/>
      <c r="O14" s="224"/>
      <c r="P14" s="421"/>
    </row>
    <row r="15" spans="1:16" ht="23.4" x14ac:dyDescent="0.3">
      <c r="B15" s="422" t="s">
        <v>917</v>
      </c>
      <c r="C15" s="423"/>
      <c r="D15" s="424"/>
      <c r="E15" s="424"/>
      <c r="F15" s="423"/>
      <c r="G15" s="425"/>
      <c r="H15" s="423"/>
      <c r="I15" s="423"/>
      <c r="J15" s="427">
        <v>1</v>
      </c>
      <c r="K15" s="367">
        <f t="shared" si="0"/>
        <v>1</v>
      </c>
      <c r="N15" s="224"/>
      <c r="O15" s="224"/>
      <c r="P15" s="421"/>
    </row>
    <row r="16" spans="1:16" ht="23.4" x14ac:dyDescent="0.3">
      <c r="B16" s="422" t="s">
        <v>918</v>
      </c>
      <c r="C16" s="423"/>
      <c r="D16" s="424"/>
      <c r="E16" s="424"/>
      <c r="F16" s="423"/>
      <c r="G16" s="425"/>
      <c r="H16" s="423"/>
      <c r="I16" s="423"/>
      <c r="J16" s="427">
        <v>1</v>
      </c>
      <c r="K16" s="367">
        <f t="shared" si="0"/>
        <v>1</v>
      </c>
      <c r="N16" s="224"/>
      <c r="O16" s="224"/>
      <c r="P16" s="421"/>
    </row>
    <row r="17" spans="2:16" ht="23.4" x14ac:dyDescent="0.3">
      <c r="B17" s="422" t="s">
        <v>919</v>
      </c>
      <c r="C17" s="423"/>
      <c r="D17" s="424"/>
      <c r="E17" s="424"/>
      <c r="F17" s="423"/>
      <c r="G17" s="425"/>
      <c r="H17" s="423"/>
      <c r="I17" s="423"/>
      <c r="J17" s="427">
        <v>1</v>
      </c>
      <c r="K17" s="367">
        <f t="shared" si="0"/>
        <v>1</v>
      </c>
      <c r="N17" s="224"/>
      <c r="O17" s="224"/>
      <c r="P17" s="421"/>
    </row>
    <row r="18" spans="2:16" ht="23.4" x14ac:dyDescent="0.3">
      <c r="B18" s="422" t="s">
        <v>920</v>
      </c>
      <c r="C18" s="423"/>
      <c r="D18" s="424"/>
      <c r="E18" s="424"/>
      <c r="F18" s="423"/>
      <c r="G18" s="425"/>
      <c r="H18" s="423"/>
      <c r="I18" s="423"/>
      <c r="J18" s="427">
        <v>1</v>
      </c>
      <c r="K18" s="367">
        <f t="shared" si="0"/>
        <v>1</v>
      </c>
      <c r="N18" s="224"/>
      <c r="O18" s="224"/>
      <c r="P18" s="421"/>
    </row>
    <row r="19" spans="2:16" ht="23.4" x14ac:dyDescent="0.3">
      <c r="B19" s="422" t="s">
        <v>921</v>
      </c>
      <c r="C19" s="423"/>
      <c r="D19" s="424"/>
      <c r="E19" s="424"/>
      <c r="F19" s="423"/>
      <c r="G19" s="425"/>
      <c r="H19" s="423"/>
      <c r="I19" s="423"/>
      <c r="J19" s="427">
        <v>1</v>
      </c>
      <c r="K19" s="367">
        <f t="shared" si="0"/>
        <v>1</v>
      </c>
      <c r="N19" s="224"/>
      <c r="O19" s="224"/>
      <c r="P19" s="421"/>
    </row>
    <row r="20" spans="2:16" ht="23.4" x14ac:dyDescent="0.3">
      <c r="B20" s="422" t="s">
        <v>922</v>
      </c>
      <c r="C20" s="423"/>
      <c r="D20" s="424"/>
      <c r="E20" s="424"/>
      <c r="F20" s="423"/>
      <c r="G20" s="425"/>
      <c r="H20" s="423"/>
      <c r="I20" s="423"/>
      <c r="J20" s="427">
        <v>1</v>
      </c>
      <c r="K20" s="367">
        <f t="shared" si="0"/>
        <v>1</v>
      </c>
      <c r="N20" s="224"/>
      <c r="O20" s="224"/>
      <c r="P20" s="421"/>
    </row>
    <row r="21" spans="2:16" ht="23.4" x14ac:dyDescent="0.3">
      <c r="B21" s="422" t="s">
        <v>923</v>
      </c>
      <c r="C21" s="423"/>
      <c r="D21" s="424"/>
      <c r="E21" s="424"/>
      <c r="F21" s="423"/>
      <c r="G21" s="425"/>
      <c r="H21" s="423"/>
      <c r="I21" s="423"/>
      <c r="J21" s="427">
        <v>1</v>
      </c>
      <c r="K21" s="367">
        <f t="shared" si="0"/>
        <v>1</v>
      </c>
      <c r="N21" s="224"/>
      <c r="O21" s="224"/>
      <c r="P21" s="421"/>
    </row>
    <row r="22" spans="2:16" ht="23.4" x14ac:dyDescent="0.3">
      <c r="B22" s="422" t="s">
        <v>924</v>
      </c>
      <c r="C22" s="423"/>
      <c r="D22" s="424"/>
      <c r="E22" s="424"/>
      <c r="F22" s="423"/>
      <c r="G22" s="425"/>
      <c r="H22" s="423"/>
      <c r="I22" s="423"/>
      <c r="J22" s="427">
        <v>1</v>
      </c>
      <c r="K22" s="367">
        <f t="shared" si="0"/>
        <v>1</v>
      </c>
      <c r="N22" s="224"/>
      <c r="O22" s="224"/>
      <c r="P22" s="421"/>
    </row>
    <row r="23" spans="2:16" ht="23.4" x14ac:dyDescent="0.3">
      <c r="B23" s="422" t="s">
        <v>979</v>
      </c>
      <c r="C23" s="423"/>
      <c r="D23" s="424"/>
      <c r="E23" s="424"/>
      <c r="F23" s="423"/>
      <c r="G23" s="425"/>
      <c r="H23" s="423"/>
      <c r="I23" s="423"/>
      <c r="J23" s="427">
        <v>1</v>
      </c>
      <c r="K23" s="367">
        <f t="shared" si="0"/>
        <v>1</v>
      </c>
      <c r="N23" s="224"/>
      <c r="O23" s="224"/>
      <c r="P23" s="421"/>
    </row>
    <row r="24" spans="2:16" ht="23.4" x14ac:dyDescent="0.3">
      <c r="B24" s="428" t="s">
        <v>980</v>
      </c>
      <c r="C24" s="429"/>
      <c r="D24" s="430"/>
      <c r="E24" s="430"/>
      <c r="F24" s="429"/>
      <c r="G24" s="431"/>
      <c r="H24" s="429"/>
      <c r="I24" s="429"/>
      <c r="J24" s="432"/>
      <c r="K24" s="367">
        <f t="shared" si="0"/>
        <v>1</v>
      </c>
      <c r="N24" s="224"/>
      <c r="O24" s="224"/>
      <c r="P24" s="421"/>
    </row>
    <row r="25" spans="2:16" x14ac:dyDescent="0.3">
      <c r="B25" s="223" t="s">
        <v>2193</v>
      </c>
      <c r="C25" s="224"/>
      <c r="N25" s="224"/>
      <c r="O25" s="224"/>
    </row>
    <row r="26" spans="2:16" ht="22.5" customHeight="1" x14ac:dyDescent="0.3">
      <c r="N26" s="224"/>
      <c r="O26" s="224"/>
    </row>
    <row r="27" spans="2:16" ht="22.5" customHeight="1" x14ac:dyDescent="0.3">
      <c r="N27" s="224"/>
      <c r="O27" s="224"/>
    </row>
    <row r="28" spans="2:16" ht="22.5" customHeight="1" x14ac:dyDescent="0.3">
      <c r="H28" s="433" t="str">
        <f>CONCATENATE("    ",B5,"   ",C5)</f>
        <v xml:space="preserve">    s1   Groupe 1 </v>
      </c>
      <c r="I28" s="434"/>
      <c r="N28" s="224"/>
      <c r="O28" s="224"/>
    </row>
    <row r="29" spans="2:16" ht="22.5" customHeight="1" x14ac:dyDescent="0.3">
      <c r="H29" s="433" t="str">
        <f t="shared" ref="H29:H47" si="1">CONCATENATE("    ",B6,"   ",C6)</f>
        <v xml:space="preserve">    s2   Groupe 2</v>
      </c>
      <c r="I29" s="434"/>
      <c r="N29" s="224"/>
      <c r="O29" s="224"/>
    </row>
    <row r="30" spans="2:16" ht="22.5" customHeight="1" x14ac:dyDescent="0.3">
      <c r="H30" s="433" t="str">
        <f t="shared" si="1"/>
        <v xml:space="preserve">    s3   </v>
      </c>
      <c r="I30" s="434"/>
      <c r="N30" s="224"/>
      <c r="O30" s="224"/>
    </row>
    <row r="31" spans="2:16" ht="22.5" customHeight="1" x14ac:dyDescent="0.3">
      <c r="H31" s="433" t="str">
        <f t="shared" si="1"/>
        <v xml:space="preserve">    s4   </v>
      </c>
      <c r="I31" s="434"/>
      <c r="N31" s="224"/>
      <c r="O31" s="224"/>
    </row>
    <row r="32" spans="2:16" ht="22.5" customHeight="1" x14ac:dyDescent="0.3">
      <c r="H32" s="433" t="str">
        <f t="shared" si="1"/>
        <v xml:space="preserve">    s5   </v>
      </c>
      <c r="I32" s="434"/>
      <c r="N32" s="224"/>
      <c r="O32" s="224"/>
    </row>
    <row r="33" spans="8:15" ht="22.5" customHeight="1" x14ac:dyDescent="0.3">
      <c r="H33" s="433" t="str">
        <f t="shared" si="1"/>
        <v xml:space="preserve">    s6   </v>
      </c>
      <c r="I33" s="434"/>
      <c r="N33" s="224"/>
      <c r="O33" s="224"/>
    </row>
    <row r="34" spans="8:15" ht="22.5" customHeight="1" x14ac:dyDescent="0.3">
      <c r="H34" s="433" t="str">
        <f t="shared" si="1"/>
        <v xml:space="preserve">    s7   </v>
      </c>
      <c r="I34" s="434"/>
      <c r="N34" s="224"/>
      <c r="O34" s="224"/>
    </row>
    <row r="35" spans="8:15" ht="22.5" customHeight="1" x14ac:dyDescent="0.3">
      <c r="H35" s="433" t="str">
        <f t="shared" si="1"/>
        <v xml:space="preserve">    s8   </v>
      </c>
      <c r="I35" s="434"/>
      <c r="N35" s="224"/>
      <c r="O35" s="224"/>
    </row>
    <row r="36" spans="8:15" ht="22.5" customHeight="1" x14ac:dyDescent="0.3">
      <c r="H36" s="433" t="str">
        <f t="shared" si="1"/>
        <v xml:space="preserve">    s9   </v>
      </c>
      <c r="I36" s="434"/>
      <c r="N36" s="224"/>
      <c r="O36" s="224"/>
    </row>
    <row r="37" spans="8:15" ht="22.5" customHeight="1" x14ac:dyDescent="0.3">
      <c r="H37" s="433" t="str">
        <f t="shared" si="1"/>
        <v xml:space="preserve">    s10   </v>
      </c>
      <c r="I37" s="434"/>
      <c r="N37" s="224"/>
      <c r="O37" s="224"/>
    </row>
    <row r="38" spans="8:15" ht="22.5" customHeight="1" x14ac:dyDescent="0.3">
      <c r="H38" s="433" t="str">
        <f t="shared" si="1"/>
        <v xml:space="preserve">    s11   </v>
      </c>
      <c r="I38" s="434"/>
      <c r="N38" s="224"/>
      <c r="O38" s="224"/>
    </row>
    <row r="39" spans="8:15" ht="22.5" customHeight="1" x14ac:dyDescent="0.3">
      <c r="H39" s="433" t="str">
        <f t="shared" si="1"/>
        <v xml:space="preserve">    s12   </v>
      </c>
      <c r="I39" s="434"/>
      <c r="N39" s="224"/>
      <c r="O39" s="224"/>
    </row>
    <row r="40" spans="8:15" ht="22.5" customHeight="1" x14ac:dyDescent="0.3">
      <c r="H40" s="433" t="str">
        <f t="shared" si="1"/>
        <v xml:space="preserve">    s13   </v>
      </c>
      <c r="I40" s="434"/>
      <c r="N40" s="224"/>
      <c r="O40" s="224"/>
    </row>
    <row r="41" spans="8:15" ht="22.5" customHeight="1" x14ac:dyDescent="0.3">
      <c r="H41" s="433" t="str">
        <f t="shared" si="1"/>
        <v xml:space="preserve">    s14   </v>
      </c>
      <c r="I41" s="434"/>
      <c r="N41" s="224"/>
      <c r="O41" s="224"/>
    </row>
    <row r="42" spans="8:15" ht="22.5" customHeight="1" x14ac:dyDescent="0.3">
      <c r="H42" s="433" t="str">
        <f t="shared" si="1"/>
        <v xml:space="preserve">    s15   </v>
      </c>
      <c r="I42" s="434"/>
      <c r="N42" s="224"/>
      <c r="O42" s="224"/>
    </row>
    <row r="43" spans="8:15" ht="22.5" customHeight="1" x14ac:dyDescent="0.3">
      <c r="H43" s="433" t="str">
        <f t="shared" si="1"/>
        <v xml:space="preserve">    s16   </v>
      </c>
      <c r="I43" s="434"/>
      <c r="N43" s="224"/>
      <c r="O43" s="224"/>
    </row>
    <row r="44" spans="8:15" ht="22.5" customHeight="1" x14ac:dyDescent="0.3">
      <c r="H44" s="433" t="str">
        <f t="shared" si="1"/>
        <v xml:space="preserve">    s17   </v>
      </c>
      <c r="I44" s="434"/>
      <c r="N44" s="224"/>
      <c r="O44" s="224"/>
    </row>
    <row r="45" spans="8:15" ht="22.5" customHeight="1" x14ac:dyDescent="0.3">
      <c r="H45" s="433" t="str">
        <f t="shared" si="1"/>
        <v xml:space="preserve">    s18   </v>
      </c>
      <c r="I45" s="434"/>
      <c r="N45" s="224"/>
      <c r="O45" s="224"/>
    </row>
    <row r="46" spans="8:15" ht="22.5" customHeight="1" x14ac:dyDescent="0.3">
      <c r="H46" s="433" t="str">
        <f t="shared" si="1"/>
        <v xml:space="preserve">    s19   </v>
      </c>
      <c r="I46" s="434"/>
      <c r="N46" s="224"/>
      <c r="O46" s="224"/>
    </row>
    <row r="47" spans="8:15" ht="22.5" customHeight="1" x14ac:dyDescent="0.3">
      <c r="H47" s="433" t="str">
        <f t="shared" si="1"/>
        <v xml:space="preserve">    s20   </v>
      </c>
      <c r="I47" s="434"/>
      <c r="N47" s="224"/>
      <c r="O47" s="224"/>
    </row>
    <row r="48" spans="8:15" ht="22.5" customHeight="1" x14ac:dyDescent="0.3">
      <c r="N48" s="224"/>
      <c r="O48" s="224"/>
    </row>
    <row r="49" spans="1:15" ht="22.5" customHeight="1" x14ac:dyDescent="0.3">
      <c r="N49" s="224"/>
      <c r="O49" s="224"/>
    </row>
    <row r="50" spans="1:15" ht="0.9" customHeight="1" x14ac:dyDescent="0.3">
      <c r="A50" s="234"/>
      <c r="N50" s="224"/>
      <c r="O50" s="224"/>
    </row>
    <row r="51" spans="1:15" ht="22.5" customHeight="1" x14ac:dyDescent="0.3">
      <c r="B51" s="224"/>
      <c r="C51" s="224"/>
      <c r="N51" s="224"/>
      <c r="O51" s="224"/>
    </row>
    <row r="52" spans="1:15" ht="22.5" customHeight="1" x14ac:dyDescent="0.3">
      <c r="B52" s="435"/>
      <c r="N52" s="224"/>
      <c r="O52" s="224"/>
    </row>
    <row r="53" spans="1:15" ht="22.5" customHeight="1" x14ac:dyDescent="0.3">
      <c r="N53" s="224"/>
      <c r="O53" s="224"/>
    </row>
    <row r="54" spans="1:15" ht="22.5" customHeight="1" x14ac:dyDescent="0.3">
      <c r="N54" s="224"/>
      <c r="O54" s="224"/>
    </row>
    <row r="55" spans="1:15" ht="22.5" customHeight="1" x14ac:dyDescent="0.3">
      <c r="N55" s="224"/>
      <c r="O55" s="224"/>
    </row>
    <row r="56" spans="1:15" ht="22.5" customHeight="1" x14ac:dyDescent="0.3">
      <c r="N56" s="224"/>
      <c r="O56" s="224"/>
    </row>
    <row r="57" spans="1:15" ht="22.5" customHeight="1" x14ac:dyDescent="0.3">
      <c r="N57" s="224"/>
      <c r="O57" s="224"/>
    </row>
    <row r="58" spans="1:15" ht="22.5" customHeight="1" x14ac:dyDescent="0.3">
      <c r="N58" s="224"/>
      <c r="O58" s="224"/>
    </row>
    <row r="59" spans="1:15" ht="22.5" customHeight="1" x14ac:dyDescent="0.3">
      <c r="N59" s="224"/>
      <c r="O59" s="224"/>
    </row>
    <row r="60" spans="1:15" ht="22.5" customHeight="1" x14ac:dyDescent="0.3">
      <c r="N60" s="224"/>
      <c r="O60" s="224"/>
    </row>
    <row r="61" spans="1:15" ht="22.5" customHeight="1" x14ac:dyDescent="0.3">
      <c r="N61" s="224"/>
      <c r="O61" s="224"/>
    </row>
    <row r="62" spans="1:15" ht="22.5" customHeight="1" x14ac:dyDescent="0.3">
      <c r="N62" s="224"/>
      <c r="O62" s="224"/>
    </row>
    <row r="63" spans="1:15" ht="22.5" customHeight="1" x14ac:dyDescent="0.3">
      <c r="N63" s="224"/>
      <c r="O63" s="224"/>
    </row>
    <row r="64" spans="1:15" ht="22.5" customHeight="1" x14ac:dyDescent="0.3">
      <c r="N64" s="224"/>
      <c r="O64" s="224"/>
    </row>
    <row r="65" spans="1:15" ht="22.5" customHeight="1" x14ac:dyDescent="0.3">
      <c r="N65" s="224"/>
      <c r="O65" s="224"/>
    </row>
    <row r="66" spans="1:15" ht="22.5" customHeight="1" x14ac:dyDescent="0.3">
      <c r="N66" s="224"/>
      <c r="O66" s="224"/>
    </row>
    <row r="67" spans="1:15" ht="22.5" customHeight="1" x14ac:dyDescent="0.3">
      <c r="N67" s="224"/>
      <c r="O67" s="224"/>
    </row>
    <row r="68" spans="1:15" ht="22.5" customHeight="1" x14ac:dyDescent="0.3">
      <c r="N68" s="224"/>
      <c r="O68" s="224"/>
    </row>
    <row r="69" spans="1:15" ht="22.5" customHeight="1" x14ac:dyDescent="0.3">
      <c r="N69" s="224"/>
      <c r="O69" s="224"/>
    </row>
    <row r="70" spans="1:15" ht="22.5" customHeight="1" x14ac:dyDescent="0.3">
      <c r="N70" s="224"/>
      <c r="O70" s="224"/>
    </row>
    <row r="71" spans="1:15" ht="22.5" customHeight="1" x14ac:dyDescent="0.3">
      <c r="N71" s="224"/>
      <c r="O71" s="224"/>
    </row>
    <row r="72" spans="1:15" ht="22.5" customHeight="1" x14ac:dyDescent="0.3">
      <c r="N72" s="224"/>
      <c r="O72" s="224"/>
    </row>
    <row r="73" spans="1:15" ht="22.5" customHeight="1" x14ac:dyDescent="0.3">
      <c r="N73" s="224"/>
      <c r="O73" s="224"/>
    </row>
    <row r="74" spans="1:15" ht="22.5" customHeight="1" x14ac:dyDescent="0.3">
      <c r="N74" s="224"/>
      <c r="O74" s="224"/>
    </row>
    <row r="75" spans="1:15" ht="22.5" customHeight="1" x14ac:dyDescent="0.3">
      <c r="B75" s="223" t="s">
        <v>2193</v>
      </c>
      <c r="C75" s="224"/>
      <c r="N75" s="224"/>
      <c r="O75" s="224"/>
    </row>
    <row r="76" spans="1:15" ht="0.9" customHeight="1" x14ac:dyDescent="0.3">
      <c r="A76" s="234"/>
      <c r="N76" s="224"/>
      <c r="O76" s="224"/>
    </row>
    <row r="77" spans="1:15" ht="22.5" customHeight="1" x14ac:dyDescent="0.3">
      <c r="N77" s="224"/>
      <c r="O77" s="224"/>
    </row>
    <row r="78" spans="1:15" ht="22.5" customHeight="1" x14ac:dyDescent="0.3">
      <c r="N78" s="224"/>
      <c r="O78" s="224"/>
    </row>
    <row r="79" spans="1:15" ht="22.5" customHeight="1" x14ac:dyDescent="0.3">
      <c r="N79" s="224"/>
      <c r="O79" s="224"/>
    </row>
    <row r="80" spans="1:15" ht="22.5" customHeight="1" x14ac:dyDescent="0.3">
      <c r="N80" s="224"/>
      <c r="O80" s="224"/>
    </row>
    <row r="81" spans="14:15" ht="22.5" customHeight="1" x14ac:dyDescent="0.3">
      <c r="N81" s="224"/>
      <c r="O81" s="224"/>
    </row>
    <row r="82" spans="14:15" ht="22.5" customHeight="1" x14ac:dyDescent="0.3">
      <c r="N82" s="224"/>
      <c r="O82" s="224"/>
    </row>
    <row r="83" spans="14:15" ht="22.5" customHeight="1" x14ac:dyDescent="0.3">
      <c r="N83" s="224"/>
      <c r="O83" s="224"/>
    </row>
    <row r="84" spans="14:15" ht="22.5" customHeight="1" x14ac:dyDescent="0.3">
      <c r="N84" s="224"/>
      <c r="O84" s="224"/>
    </row>
    <row r="85" spans="14:15" ht="22.5" customHeight="1" x14ac:dyDescent="0.3">
      <c r="N85" s="224"/>
      <c r="O85" s="224"/>
    </row>
    <row r="86" spans="14:15" ht="22.5" customHeight="1" x14ac:dyDescent="0.3">
      <c r="N86" s="224"/>
      <c r="O86" s="224"/>
    </row>
    <row r="87" spans="14:15" ht="22.5" customHeight="1" x14ac:dyDescent="0.3">
      <c r="N87" s="224"/>
      <c r="O87" s="224"/>
    </row>
    <row r="88" spans="14:15" ht="22.5" customHeight="1" x14ac:dyDescent="0.3">
      <c r="N88" s="224"/>
      <c r="O88" s="224"/>
    </row>
    <row r="89" spans="14:15" ht="22.5" customHeight="1" x14ac:dyDescent="0.3">
      <c r="N89" s="224"/>
      <c r="O89" s="224"/>
    </row>
    <row r="90" spans="14:15" ht="22.5" customHeight="1" x14ac:dyDescent="0.3">
      <c r="N90" s="224"/>
      <c r="O90" s="224"/>
    </row>
    <row r="91" spans="14:15" ht="22.5" customHeight="1" x14ac:dyDescent="0.3">
      <c r="N91" s="224"/>
      <c r="O91" s="224"/>
    </row>
    <row r="92" spans="14:15" ht="22.5" customHeight="1" x14ac:dyDescent="0.3">
      <c r="N92" s="224"/>
      <c r="O92" s="224"/>
    </row>
    <row r="93" spans="14:15" ht="22.5" customHeight="1" x14ac:dyDescent="0.3">
      <c r="N93" s="224"/>
      <c r="O93" s="224"/>
    </row>
    <row r="94" spans="14:15" ht="22.5" customHeight="1" x14ac:dyDescent="0.3">
      <c r="N94" s="224"/>
      <c r="O94" s="224"/>
    </row>
    <row r="95" spans="14:15" ht="22.5" customHeight="1" x14ac:dyDescent="0.3">
      <c r="N95" s="224"/>
      <c r="O95" s="224"/>
    </row>
    <row r="96" spans="14:15" ht="22.5" customHeight="1" x14ac:dyDescent="0.3">
      <c r="N96" s="224"/>
      <c r="O96" s="224"/>
    </row>
    <row r="98" spans="4:15" x14ac:dyDescent="0.3">
      <c r="N98" s="224"/>
      <c r="O98" s="224"/>
    </row>
    <row r="99" spans="4:15" x14ac:dyDescent="0.3">
      <c r="N99" s="224"/>
      <c r="O99" s="224"/>
    </row>
    <row r="100" spans="4:15" x14ac:dyDescent="0.3">
      <c r="N100" s="224"/>
      <c r="O100" s="224"/>
    </row>
    <row r="101" spans="4:15" x14ac:dyDescent="0.3">
      <c r="N101" s="224"/>
      <c r="O101" s="224"/>
    </row>
    <row r="102" spans="4:15" x14ac:dyDescent="0.3">
      <c r="N102" s="224"/>
    </row>
    <row r="106" spans="4:15" ht="15.6" x14ac:dyDescent="0.3">
      <c r="F106" s="436"/>
      <c r="G106" s="436"/>
    </row>
    <row r="112" spans="4:15" x14ac:dyDescent="0.3">
      <c r="D112" s="420"/>
    </row>
    <row r="113" spans="4:4" x14ac:dyDescent="0.3">
      <c r="D113" s="224"/>
    </row>
    <row r="114" spans="4:4" x14ac:dyDescent="0.3">
      <c r="D114" s="224"/>
    </row>
    <row r="115" spans="4:4" x14ac:dyDescent="0.3">
      <c r="D115" s="224"/>
    </row>
    <row r="116" spans="4:4" x14ac:dyDescent="0.3">
      <c r="D116" s="224"/>
    </row>
    <row r="117" spans="4:4" x14ac:dyDescent="0.3">
      <c r="D117" s="224"/>
    </row>
    <row r="118" spans="4:4" x14ac:dyDescent="0.3">
      <c r="D118" s="224"/>
    </row>
    <row r="119" spans="4:4" x14ac:dyDescent="0.3">
      <c r="D119" s="224"/>
    </row>
    <row r="120" spans="4:4" x14ac:dyDescent="0.3">
      <c r="D120" s="224"/>
    </row>
    <row r="121" spans="4:4" x14ac:dyDescent="0.3">
      <c r="D121" s="224"/>
    </row>
    <row r="122" spans="4:4" x14ac:dyDescent="0.3">
      <c r="D122" s="224"/>
    </row>
    <row r="123" spans="4:4" x14ac:dyDescent="0.3">
      <c r="D123" s="224"/>
    </row>
    <row r="124" spans="4:4" x14ac:dyDescent="0.3">
      <c r="D124" s="224"/>
    </row>
    <row r="125" spans="4:4" x14ac:dyDescent="0.3">
      <c r="D125" s="224"/>
    </row>
    <row r="126" spans="4:4" x14ac:dyDescent="0.3">
      <c r="D126" s="224"/>
    </row>
    <row r="127" spans="4:4" x14ac:dyDescent="0.3">
      <c r="D127" s="224"/>
    </row>
    <row r="128" spans="4:4" x14ac:dyDescent="0.3">
      <c r="D128" s="224"/>
    </row>
    <row r="129" spans="4:4" x14ac:dyDescent="0.3">
      <c r="D129" s="224"/>
    </row>
    <row r="130" spans="4:4" x14ac:dyDescent="0.3">
      <c r="D130" s="224"/>
    </row>
    <row r="131" spans="4:4" x14ac:dyDescent="0.3">
      <c r="D131" s="224"/>
    </row>
  </sheetData>
  <sheetProtection sheet="1" objects="1" scenarios="1" formatCells="0" formatColumns="0" formatRows="0" insertHyperlinks="0" selectLockedCells="1" sort="0" autoFilter="0"/>
  <conditionalFormatting sqref="B5:J24">
    <cfRule type="expression" dxfId="197" priority="5">
      <formula>MOD(ROW(A1),2)=0</formula>
    </cfRule>
    <cfRule type="expression" dxfId="196" priority="6">
      <formula>MOD(ROW(A2),2)=0</formula>
    </cfRule>
  </conditionalFormatting>
  <conditionalFormatting sqref="D5:D24">
    <cfRule type="iconSet" priority="4">
      <iconSet iconSet="5Rating">
        <cfvo type="percent" val="0"/>
        <cfvo type="num" val="2"/>
        <cfvo type="num" val="5"/>
        <cfvo type="num" val="7"/>
        <cfvo type="num" val="9"/>
      </iconSet>
    </cfRule>
  </conditionalFormatting>
  <conditionalFormatting sqref="E5:E24">
    <cfRule type="iconSet" priority="1">
      <iconSet iconSet="5Rating">
        <cfvo type="percent" val="0"/>
        <cfvo type="num" val="2"/>
        <cfvo type="num" val="5"/>
        <cfvo type="num" val="7"/>
        <cfvo type="num" val="9"/>
      </iconSet>
    </cfRule>
  </conditionalFormatting>
  <dataValidations count="2">
    <dataValidation type="list" allowBlank="1" showInputMessage="1" showErrorMessage="1" sqref="J5:J24 G5:G24 J81:J96 G26:G96" xr:uid="{00000000-0002-0000-0600-000000000000}">
      <formula1>"1,2,3"</formula1>
    </dataValidation>
    <dataValidation type="list" allowBlank="1" showInputMessage="1" showErrorMessage="1" sqref="D5:E24 D26:E96" xr:uid="{00000000-0002-0000-0600-000001000000}">
      <formula1>"1,2,3,4,5,6,7,8,9,10"</formula1>
    </dataValidation>
  </dataValidations>
  <printOptions horizontalCentered="1"/>
  <pageMargins left="0.23622047244094491" right="0.23622047244094491" top="0.19685039370078741" bottom="0.19685039370078741" header="0.19685039370078741" footer="0.19685039370078741"/>
  <pageSetup paperSize="8" scale="90" fitToWidth="2" fitToHeight="2" orientation="portrait" r:id="rId1"/>
  <headerFooter>
    <oddFooter>&amp;L&amp;8&amp;K00-048(c) S.Imboden&amp;R&amp;8&amp;K00-048Seite &amp;P von &amp;N</oddFooter>
  </headerFooter>
  <rowBreaks count="1" manualBreakCount="1">
    <brk id="25" max="16383" man="1"/>
  </rowBreaks>
  <drawing r:id="rId2"/>
  <legacyDrawing r:id="rId3"/>
  <extLst>
    <ext xmlns:x14="http://schemas.microsoft.com/office/spreadsheetml/2009/9/main" uri="{78C0D931-6437-407d-A8EE-F0AAD7539E65}">
      <x14:conditionalFormattings>
        <x14:conditionalFormatting xmlns:xm="http://schemas.microsoft.com/office/excel/2006/main">
          <x14:cfRule type="iconSet" priority="12924" id="{ABAC7BF1-8726-4E36-A8AB-BD66F967F19E}">
            <x14:iconSet iconSet="5Boxes">
              <x14:cfvo type="percent">
                <xm:f>0</xm:f>
              </x14:cfvo>
              <x14:cfvo type="num">
                <xm:f>3</xm:f>
              </x14:cfvo>
              <x14:cfvo type="num">
                <xm:f>6</xm:f>
              </x14:cfvo>
              <x14:cfvo type="num">
                <xm:f>9</xm:f>
              </x14:cfvo>
              <x14:cfvo type="num">
                <xm:f>10</xm:f>
              </x14:cfvo>
            </x14:iconSet>
          </x14:cfRule>
          <xm:sqref>D26:D96</xm:sqref>
        </x14:conditionalFormatting>
        <x14:conditionalFormatting xmlns:xm="http://schemas.microsoft.com/office/excel/2006/main">
          <x14:cfRule type="iconSet" priority="12905" id="{A70FB1E5-E744-4550-A1D6-75EA4F1476A6}">
            <x14:iconSet iconSet="5Boxes">
              <x14:cfvo type="percent">
                <xm:f>0</xm:f>
              </x14:cfvo>
              <x14:cfvo type="num">
                <xm:f>3</xm:f>
              </x14:cfvo>
              <x14:cfvo type="num">
                <xm:f>6</xm:f>
              </x14:cfvo>
              <x14:cfvo type="num">
                <xm:f>9</xm:f>
              </x14:cfvo>
              <x14:cfvo type="num">
                <xm:f>10</xm:f>
              </x14:cfvo>
            </x14:iconSet>
          </x14:cfRule>
          <xm:sqref>D98:D5191 D25</xm:sqref>
        </x14:conditionalFormatting>
        <x14:conditionalFormatting xmlns:xm="http://schemas.microsoft.com/office/excel/2006/main">
          <x14:cfRule type="iconSet" priority="2" id="{EC812802-F133-4CD8-95ED-88987803D4B3}">
            <x14:iconSet iconSet="3Stars" showValue="0">
              <x14:cfvo type="percent">
                <xm:f>0</xm:f>
              </x14:cfvo>
              <x14:cfvo type="num">
                <xm:f>2</xm:f>
              </x14:cfvo>
              <x14:cfvo type="num">
                <xm:f>3</xm:f>
              </x14:cfvo>
            </x14:iconSet>
          </x14:cfRule>
          <xm:sqref>G5:G24</xm:sqref>
        </x14:conditionalFormatting>
        <x14:conditionalFormatting xmlns:xm="http://schemas.microsoft.com/office/excel/2006/main">
          <x14:cfRule type="iconSet" priority="3" id="{21CD1CE2-8466-4BB6-BBF1-62F509028041}">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J5:J24</xm:sqref>
        </x14:conditionalFormatting>
      </x14:conditionalFormatting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19">
    <tabColor theme="6" tint="-0.249977111117893"/>
  </sheetPr>
  <dimension ref="A1:P146"/>
  <sheetViews>
    <sheetView showGridLines="0" zoomScaleNormal="100" workbookViewId="0">
      <pane ySplit="1" topLeftCell="A19" activePane="bottomLeft" state="frozen"/>
      <selection activeCell="N25" sqref="N25"/>
      <selection pane="bottomLeft" activeCell="A2" sqref="A2"/>
    </sheetView>
  </sheetViews>
  <sheetFormatPr baseColWidth="10" defaultColWidth="11.44140625" defaultRowHeight="14.4" x14ac:dyDescent="0.3"/>
  <cols>
    <col min="1" max="1" width="7" style="224" customWidth="1"/>
    <col min="2" max="2" width="4.33203125" style="224" customWidth="1"/>
    <col min="3" max="3" width="28" style="224" customWidth="1"/>
    <col min="4" max="4" width="6.109375" style="224" customWidth="1"/>
    <col min="5" max="5" width="34.109375" style="224" customWidth="1"/>
    <col min="6" max="6" width="35.109375" style="224" customWidth="1"/>
    <col min="7" max="7" width="11.109375" style="224" bestFit="1" customWidth="1"/>
    <col min="8" max="8" width="27.44140625" style="224" customWidth="1"/>
    <col min="9" max="9" width="6.88671875" style="224" customWidth="1"/>
    <col min="10" max="10" width="5" style="224" customWidth="1"/>
    <col min="11" max="11" width="11.44140625" style="224"/>
    <col min="12" max="18" width="3.44140625" style="224" customWidth="1"/>
    <col min="19" max="19" width="11.44140625" style="224" customWidth="1"/>
    <col min="20" max="16384" width="11.44140625" style="224"/>
  </cols>
  <sheetData>
    <row r="1" spans="1:16" s="215" customFormat="1" ht="45" customHeight="1" x14ac:dyDescent="0.3">
      <c r="A1" s="216"/>
      <c r="B1" s="214" t="str">
        <f ca="1">' '!A139</f>
        <v>C H A Î N E   D E   V A L E U R   D E  P O R T E R</v>
      </c>
      <c r="C1" s="216"/>
      <c r="D1" s="216"/>
      <c r="E1" s="214"/>
      <c r="F1" s="214"/>
      <c r="G1" s="214"/>
      <c r="H1" s="214"/>
      <c r="I1" s="263"/>
      <c r="J1" s="217"/>
      <c r="K1" s="217"/>
      <c r="L1" s="217"/>
      <c r="M1" s="217"/>
      <c r="N1" s="217"/>
      <c r="O1" s="217"/>
      <c r="P1" s="217"/>
    </row>
    <row r="2" spans="1:16" s="440" customFormat="1" ht="1.35" customHeight="1" x14ac:dyDescent="0.3">
      <c r="A2" s="437"/>
      <c r="B2" s="437"/>
      <c r="C2" s="437"/>
      <c r="D2" s="437"/>
      <c r="E2" s="438"/>
      <c r="F2" s="438"/>
      <c r="G2" s="438"/>
      <c r="H2" s="438"/>
      <c r="I2" s="438"/>
      <c r="J2" s="439"/>
      <c r="K2" s="439"/>
      <c r="L2" s="439"/>
      <c r="M2" s="439"/>
      <c r="N2" s="439"/>
      <c r="O2" s="439"/>
      <c r="P2" s="439"/>
    </row>
    <row r="3" spans="1:16" ht="24.75" customHeight="1" x14ac:dyDescent="0.3">
      <c r="A3" s="218"/>
      <c r="B3" s="264"/>
    </row>
    <row r="4" spans="1:16" ht="267" customHeight="1" x14ac:dyDescent="0.3">
      <c r="A4" s="219" t="s">
        <v>329</v>
      </c>
      <c r="B4" s="441"/>
    </row>
    <row r="5" spans="1:16" ht="9.75" customHeight="1" x14ac:dyDescent="0.3">
      <c r="B5" s="442"/>
    </row>
    <row r="6" spans="1:16" ht="9.75" customHeight="1" x14ac:dyDescent="0.3">
      <c r="B6" s="442"/>
    </row>
    <row r="7" spans="1:16" ht="18" customHeight="1" x14ac:dyDescent="0.3">
      <c r="B7" s="443" t="str">
        <f ca="1">CONCATENATE(' '!A159," (",' '!$A$141,")")</f>
        <v>Logistique interne (Activités principales)</v>
      </c>
      <c r="C7" s="443"/>
      <c r="D7" s="443"/>
      <c r="E7" s="443"/>
      <c r="F7" s="443"/>
      <c r="G7" s="443"/>
      <c r="H7" s="443"/>
      <c r="I7" s="443"/>
    </row>
    <row r="8" spans="1:16" s="448" customFormat="1" ht="41.4" x14ac:dyDescent="0.3">
      <c r="A8" s="224"/>
      <c r="B8" s="444" t="str">
        <f ca="1">' '!$A$177</f>
        <v>No.</v>
      </c>
      <c r="C8" s="445" t="str">
        <f ca="1">' '!$A$167</f>
        <v>Activité</v>
      </c>
      <c r="D8" s="445" t="str">
        <f ca="1">' '!$A$386</f>
        <v>en %</v>
      </c>
      <c r="E8" s="445" t="str">
        <f ca="1">' '!A181</f>
        <v>Forces principales</v>
      </c>
      <c r="F8" s="445" t="str">
        <f ca="1">' '!A182</f>
        <v>Faiblesses principales</v>
      </c>
      <c r="G8" s="446" t="str">
        <f ca="1">' '!$A$184</f>
        <v>Plus value pour clients</v>
      </c>
      <c r="H8" s="445" t="str">
        <f ca="1">' '!$A$186</f>
        <v>Mesures possibles</v>
      </c>
      <c r="I8" s="447" t="str">
        <f ca="1">' '!$A$187</f>
        <v>Statut</v>
      </c>
    </row>
    <row r="9" spans="1:16" s="233" customFormat="1" ht="23.4" x14ac:dyDescent="0.3">
      <c r="A9" s="224"/>
      <c r="B9" s="422">
        <v>1</v>
      </c>
      <c r="C9" s="449"/>
      <c r="D9" s="450"/>
      <c r="E9" s="449"/>
      <c r="F9" s="449"/>
      <c r="G9" s="424">
        <v>3</v>
      </c>
      <c r="H9" s="449"/>
      <c r="I9" s="427">
        <v>2</v>
      </c>
      <c r="M9" s="451"/>
    </row>
    <row r="10" spans="1:16" s="233" customFormat="1" ht="23.4" x14ac:dyDescent="0.3">
      <c r="A10" s="224"/>
      <c r="B10" s="422">
        <v>2</v>
      </c>
      <c r="C10" s="449"/>
      <c r="D10" s="450"/>
      <c r="E10" s="449"/>
      <c r="F10" s="449"/>
      <c r="G10" s="424">
        <v>4</v>
      </c>
      <c r="H10" s="449"/>
      <c r="I10" s="427"/>
    </row>
    <row r="11" spans="1:16" s="233" customFormat="1" ht="23.4" x14ac:dyDescent="0.3">
      <c r="A11" s="224"/>
      <c r="B11" s="422">
        <v>3</v>
      </c>
      <c r="C11" s="449"/>
      <c r="D11" s="450"/>
      <c r="E11" s="449"/>
      <c r="F11" s="449"/>
      <c r="G11" s="424"/>
      <c r="H11" s="449"/>
      <c r="I11" s="427"/>
    </row>
    <row r="12" spans="1:16" s="233" customFormat="1" ht="23.4" x14ac:dyDescent="0.3">
      <c r="A12" s="224"/>
      <c r="B12" s="422">
        <v>4</v>
      </c>
      <c r="C12" s="449"/>
      <c r="D12" s="450"/>
      <c r="E12" s="449"/>
      <c r="F12" s="449"/>
      <c r="G12" s="424"/>
      <c r="H12" s="449"/>
      <c r="I12" s="427"/>
    </row>
    <row r="13" spans="1:16" s="233" customFormat="1" ht="23.4" x14ac:dyDescent="0.3">
      <c r="A13" s="224"/>
      <c r="B13" s="422">
        <v>5</v>
      </c>
      <c r="C13" s="449"/>
      <c r="D13" s="450"/>
      <c r="E13" s="449"/>
      <c r="F13" s="449"/>
      <c r="G13" s="424"/>
      <c r="H13" s="449"/>
      <c r="I13" s="427"/>
    </row>
    <row r="14" spans="1:16" s="233" customFormat="1" ht="23.4" x14ac:dyDescent="0.3">
      <c r="A14" s="224"/>
      <c r="B14" s="422">
        <v>6</v>
      </c>
      <c r="C14" s="449"/>
      <c r="D14" s="450"/>
      <c r="E14" s="449"/>
      <c r="F14" s="449"/>
      <c r="G14" s="424"/>
      <c r="H14" s="449"/>
      <c r="I14" s="427"/>
    </row>
    <row r="15" spans="1:16" s="233" customFormat="1" ht="23.4" x14ac:dyDescent="0.3">
      <c r="A15" s="224"/>
      <c r="B15" s="422">
        <v>7</v>
      </c>
      <c r="C15" s="449"/>
      <c r="D15" s="450"/>
      <c r="E15" s="449"/>
      <c r="F15" s="449"/>
      <c r="G15" s="424"/>
      <c r="H15" s="449"/>
      <c r="I15" s="427"/>
    </row>
    <row r="16" spans="1:16" s="233" customFormat="1" ht="23.4" x14ac:dyDescent="0.3">
      <c r="A16" s="224"/>
      <c r="B16" s="422">
        <v>8</v>
      </c>
      <c r="C16" s="449"/>
      <c r="D16" s="450"/>
      <c r="E16" s="449"/>
      <c r="F16" s="449"/>
      <c r="G16" s="424"/>
      <c r="H16" s="449"/>
      <c r="I16" s="427"/>
    </row>
    <row r="17" spans="1:14" s="233" customFormat="1" ht="23.4" x14ac:dyDescent="0.3">
      <c r="A17" s="224"/>
      <c r="B17" s="422">
        <v>9</v>
      </c>
      <c r="C17" s="449"/>
      <c r="D17" s="450"/>
      <c r="E17" s="449"/>
      <c r="F17" s="449"/>
      <c r="G17" s="424"/>
      <c r="H17" s="449"/>
      <c r="I17" s="427"/>
      <c r="N17" s="224"/>
    </row>
    <row r="18" spans="1:14" s="233" customFormat="1" ht="23.4" x14ac:dyDescent="0.3">
      <c r="A18" s="224"/>
      <c r="B18" s="428">
        <v>10</v>
      </c>
      <c r="C18" s="452"/>
      <c r="D18" s="453"/>
      <c r="E18" s="452"/>
      <c r="F18" s="452"/>
      <c r="G18" s="430"/>
      <c r="H18" s="452"/>
      <c r="I18" s="432"/>
    </row>
    <row r="19" spans="1:14" ht="18.75" customHeight="1" x14ac:dyDescent="0.3">
      <c r="B19" s="454"/>
      <c r="C19" s="455" t="s">
        <v>461</v>
      </c>
      <c r="D19" s="456">
        <f>SUM(D9:D18)</f>
        <v>0</v>
      </c>
      <c r="E19" s="457"/>
      <c r="F19" s="457"/>
      <c r="G19" s="457"/>
      <c r="H19" s="457"/>
      <c r="I19" s="457"/>
    </row>
    <row r="20" spans="1:14" ht="18.75" customHeight="1" x14ac:dyDescent="0.3">
      <c r="B20" s="442"/>
    </row>
    <row r="21" spans="1:14" ht="18" customHeight="1" x14ac:dyDescent="0.3">
      <c r="B21" s="443" t="str">
        <f ca="1">CONCATENATE(' '!A162," (",' '!$A$141,")")</f>
        <v>Production (Activités principales)</v>
      </c>
      <c r="C21" s="443"/>
      <c r="D21" s="443"/>
      <c r="E21" s="443"/>
      <c r="F21" s="443"/>
      <c r="G21" s="443"/>
      <c r="H21" s="443"/>
      <c r="I21" s="443"/>
    </row>
    <row r="22" spans="1:14" s="448" customFormat="1" ht="41.4" x14ac:dyDescent="0.3">
      <c r="A22" s="224"/>
      <c r="B22" s="444" t="str">
        <f ca="1">' '!$A$177</f>
        <v>No.</v>
      </c>
      <c r="C22" s="445" t="str">
        <f ca="1">' '!$A$167</f>
        <v>Activité</v>
      </c>
      <c r="D22" s="445" t="str">
        <f ca="1">' '!$A$386</f>
        <v>en %</v>
      </c>
      <c r="E22" s="445" t="str">
        <f ca="1">$E$8</f>
        <v>Forces principales</v>
      </c>
      <c r="F22" s="445" t="str">
        <f ca="1">$F$8</f>
        <v>Faiblesses principales</v>
      </c>
      <c r="G22" s="446" t="str">
        <f ca="1">' '!$A$184</f>
        <v>Plus value pour clients</v>
      </c>
      <c r="H22" s="445" t="str">
        <f ca="1">' '!$A$186</f>
        <v>Mesures possibles</v>
      </c>
      <c r="I22" s="447" t="str">
        <f ca="1">' '!$A$187</f>
        <v>Statut</v>
      </c>
    </row>
    <row r="23" spans="1:14" s="233" customFormat="1" ht="23.4" x14ac:dyDescent="0.3">
      <c r="A23" s="224"/>
      <c r="B23" s="422">
        <v>1</v>
      </c>
      <c r="C23" s="449"/>
      <c r="D23" s="450"/>
      <c r="E23" s="449"/>
      <c r="F23" s="449"/>
      <c r="G23" s="424">
        <v>1</v>
      </c>
      <c r="H23" s="449"/>
      <c r="I23" s="427">
        <v>2</v>
      </c>
      <c r="M23" s="451"/>
    </row>
    <row r="24" spans="1:14" s="233" customFormat="1" ht="23.4" x14ac:dyDescent="0.3">
      <c r="A24" s="224"/>
      <c r="B24" s="422">
        <v>2</v>
      </c>
      <c r="C24" s="449"/>
      <c r="D24" s="450"/>
      <c r="E24" s="449"/>
      <c r="F24" s="449"/>
      <c r="G24" s="424">
        <v>4</v>
      </c>
      <c r="H24" s="449"/>
      <c r="I24" s="427"/>
    </row>
    <row r="25" spans="1:14" s="233" customFormat="1" ht="23.4" x14ac:dyDescent="0.3">
      <c r="A25" s="224"/>
      <c r="B25" s="422">
        <v>3</v>
      </c>
      <c r="C25" s="449"/>
      <c r="D25" s="450"/>
      <c r="E25" s="449"/>
      <c r="F25" s="449"/>
      <c r="G25" s="424">
        <v>4</v>
      </c>
      <c r="H25" s="449"/>
      <c r="I25" s="427"/>
    </row>
    <row r="26" spans="1:14" s="233" customFormat="1" ht="23.4" x14ac:dyDescent="0.3">
      <c r="A26" s="224"/>
      <c r="B26" s="422">
        <v>4</v>
      </c>
      <c r="C26" s="449"/>
      <c r="D26" s="450"/>
      <c r="E26" s="449"/>
      <c r="F26" s="449"/>
      <c r="G26" s="424">
        <v>1</v>
      </c>
      <c r="H26" s="449"/>
      <c r="I26" s="427"/>
    </row>
    <row r="27" spans="1:14" s="233" customFormat="1" ht="23.4" x14ac:dyDescent="0.3">
      <c r="A27" s="224"/>
      <c r="B27" s="422">
        <v>5</v>
      </c>
      <c r="C27" s="449"/>
      <c r="D27" s="450"/>
      <c r="E27" s="449"/>
      <c r="F27" s="449"/>
      <c r="G27" s="424">
        <v>1</v>
      </c>
      <c r="H27" s="449"/>
      <c r="I27" s="427"/>
    </row>
    <row r="28" spans="1:14" s="233" customFormat="1" ht="23.4" x14ac:dyDescent="0.3">
      <c r="A28" s="224"/>
      <c r="B28" s="422">
        <v>6</v>
      </c>
      <c r="C28" s="449"/>
      <c r="D28" s="450"/>
      <c r="E28" s="449"/>
      <c r="F28" s="449"/>
      <c r="G28" s="424">
        <v>4</v>
      </c>
      <c r="H28" s="449"/>
      <c r="I28" s="427"/>
    </row>
    <row r="29" spans="1:14" s="233" customFormat="1" ht="23.4" x14ac:dyDescent="0.3">
      <c r="A29" s="224"/>
      <c r="B29" s="422">
        <v>7</v>
      </c>
      <c r="C29" s="449"/>
      <c r="D29" s="450"/>
      <c r="E29" s="449"/>
      <c r="F29" s="449"/>
      <c r="G29" s="424">
        <v>1</v>
      </c>
      <c r="H29" s="449"/>
      <c r="I29" s="427"/>
    </row>
    <row r="30" spans="1:14" s="233" customFormat="1" ht="23.4" x14ac:dyDescent="0.3">
      <c r="A30" s="224"/>
      <c r="B30" s="422">
        <v>8</v>
      </c>
      <c r="C30" s="449"/>
      <c r="D30" s="450"/>
      <c r="E30" s="449"/>
      <c r="F30" s="449"/>
      <c r="G30" s="424">
        <v>1</v>
      </c>
      <c r="H30" s="449"/>
      <c r="I30" s="427"/>
    </row>
    <row r="31" spans="1:14" s="233" customFormat="1" ht="23.4" x14ac:dyDescent="0.3">
      <c r="A31" s="224"/>
      <c r="B31" s="422">
        <v>9</v>
      </c>
      <c r="C31" s="449"/>
      <c r="D31" s="450"/>
      <c r="E31" s="449"/>
      <c r="F31" s="449"/>
      <c r="G31" s="424">
        <v>1</v>
      </c>
      <c r="H31" s="449"/>
      <c r="I31" s="427"/>
    </row>
    <row r="32" spans="1:14" s="233" customFormat="1" ht="23.4" x14ac:dyDescent="0.3">
      <c r="A32" s="224"/>
      <c r="B32" s="428">
        <v>10</v>
      </c>
      <c r="C32" s="452"/>
      <c r="D32" s="453"/>
      <c r="E32" s="452"/>
      <c r="F32" s="452"/>
      <c r="G32" s="430">
        <v>1</v>
      </c>
      <c r="H32" s="452"/>
      <c r="I32" s="432"/>
    </row>
    <row r="33" spans="1:13" ht="18.75" customHeight="1" x14ac:dyDescent="0.3">
      <c r="B33" s="454"/>
      <c r="C33" s="455" t="s">
        <v>461</v>
      </c>
      <c r="D33" s="456">
        <f>SUM(D23:D32)</f>
        <v>0</v>
      </c>
      <c r="E33" s="457"/>
      <c r="F33" s="457"/>
      <c r="G33" s="457"/>
      <c r="H33" s="457"/>
      <c r="I33" s="457"/>
    </row>
    <row r="34" spans="1:13" ht="18.75" customHeight="1" x14ac:dyDescent="0.3">
      <c r="B34" s="442"/>
    </row>
    <row r="35" spans="1:13" ht="18" customHeight="1" x14ac:dyDescent="0.3">
      <c r="B35" s="443" t="str">
        <f ca="1">CONCATENATE(' '!A163," (",' '!$A$141,")")</f>
        <v>Logistique externe (Activités principales)</v>
      </c>
      <c r="C35" s="443"/>
      <c r="D35" s="443"/>
      <c r="E35" s="443"/>
      <c r="F35" s="443"/>
      <c r="G35" s="443"/>
      <c r="H35" s="443"/>
      <c r="I35" s="443"/>
    </row>
    <row r="36" spans="1:13" s="448" customFormat="1" ht="41.4" x14ac:dyDescent="0.3">
      <c r="A36" s="224"/>
      <c r="B36" s="444" t="str">
        <f ca="1">' '!$A$177</f>
        <v>No.</v>
      </c>
      <c r="C36" s="445" t="str">
        <f ca="1">' '!$A$167</f>
        <v>Activité</v>
      </c>
      <c r="D36" s="445" t="str">
        <f ca="1">' '!$A$386</f>
        <v>en %</v>
      </c>
      <c r="E36" s="445" t="str">
        <f ca="1">$E$8</f>
        <v>Forces principales</v>
      </c>
      <c r="F36" s="445" t="str">
        <f ca="1">$F$8</f>
        <v>Faiblesses principales</v>
      </c>
      <c r="G36" s="446" t="str">
        <f ca="1">' '!$A$184</f>
        <v>Plus value pour clients</v>
      </c>
      <c r="H36" s="445" t="str">
        <f ca="1">' '!$A$186</f>
        <v>Mesures possibles</v>
      </c>
      <c r="I36" s="447" t="str">
        <f ca="1">' '!$A$187</f>
        <v>Statut</v>
      </c>
    </row>
    <row r="37" spans="1:13" s="233" customFormat="1" ht="23.4" x14ac:dyDescent="0.3">
      <c r="A37" s="224"/>
      <c r="B37" s="422">
        <v>1</v>
      </c>
      <c r="C37" s="449"/>
      <c r="D37" s="450"/>
      <c r="E37" s="449"/>
      <c r="F37" s="449"/>
      <c r="G37" s="424">
        <v>3</v>
      </c>
      <c r="H37" s="449"/>
      <c r="I37" s="427">
        <v>2</v>
      </c>
      <c r="M37" s="451"/>
    </row>
    <row r="38" spans="1:13" s="233" customFormat="1" ht="23.4" x14ac:dyDescent="0.3">
      <c r="A38" s="224"/>
      <c r="B38" s="422">
        <v>2</v>
      </c>
      <c r="C38" s="449"/>
      <c r="D38" s="450"/>
      <c r="E38" s="449"/>
      <c r="F38" s="449"/>
      <c r="G38" s="424">
        <v>2</v>
      </c>
      <c r="H38" s="449"/>
      <c r="I38" s="427"/>
    </row>
    <row r="39" spans="1:13" s="233" customFormat="1" ht="23.4" x14ac:dyDescent="0.3">
      <c r="A39" s="224"/>
      <c r="B39" s="422">
        <v>3</v>
      </c>
      <c r="C39" s="449"/>
      <c r="D39" s="450"/>
      <c r="E39" s="449"/>
      <c r="F39" s="449"/>
      <c r="G39" s="424"/>
      <c r="H39" s="449"/>
      <c r="I39" s="427"/>
    </row>
    <row r="40" spans="1:13" s="233" customFormat="1" ht="23.4" x14ac:dyDescent="0.3">
      <c r="A40" s="224"/>
      <c r="B40" s="422">
        <v>4</v>
      </c>
      <c r="C40" s="449"/>
      <c r="D40" s="450"/>
      <c r="E40" s="449"/>
      <c r="F40" s="449"/>
      <c r="G40" s="424"/>
      <c r="H40" s="449"/>
      <c r="I40" s="427"/>
    </row>
    <row r="41" spans="1:13" s="233" customFormat="1" ht="23.4" x14ac:dyDescent="0.3">
      <c r="A41" s="224"/>
      <c r="B41" s="422">
        <v>5</v>
      </c>
      <c r="C41" s="449"/>
      <c r="D41" s="450"/>
      <c r="E41" s="449"/>
      <c r="F41" s="449"/>
      <c r="G41" s="424"/>
      <c r="H41" s="449"/>
      <c r="I41" s="427"/>
    </row>
    <row r="42" spans="1:13" s="233" customFormat="1" ht="23.4" x14ac:dyDescent="0.3">
      <c r="A42" s="224"/>
      <c r="B42" s="422">
        <v>6</v>
      </c>
      <c r="C42" s="449"/>
      <c r="D42" s="450"/>
      <c r="E42" s="449"/>
      <c r="F42" s="449"/>
      <c r="G42" s="424"/>
      <c r="H42" s="449"/>
      <c r="I42" s="427"/>
    </row>
    <row r="43" spans="1:13" s="233" customFormat="1" ht="23.4" x14ac:dyDescent="0.3">
      <c r="A43" s="224"/>
      <c r="B43" s="422">
        <v>7</v>
      </c>
      <c r="C43" s="449"/>
      <c r="D43" s="450"/>
      <c r="E43" s="449"/>
      <c r="F43" s="449"/>
      <c r="G43" s="424"/>
      <c r="H43" s="449"/>
      <c r="I43" s="427"/>
    </row>
    <row r="44" spans="1:13" s="233" customFormat="1" ht="23.4" x14ac:dyDescent="0.3">
      <c r="A44" s="224"/>
      <c r="B44" s="422">
        <v>8</v>
      </c>
      <c r="C44" s="449"/>
      <c r="D44" s="450"/>
      <c r="E44" s="449"/>
      <c r="F44" s="449"/>
      <c r="G44" s="424"/>
      <c r="H44" s="449"/>
      <c r="I44" s="427"/>
    </row>
    <row r="45" spans="1:13" s="233" customFormat="1" ht="23.4" x14ac:dyDescent="0.3">
      <c r="A45" s="224"/>
      <c r="B45" s="422">
        <v>9</v>
      </c>
      <c r="C45" s="449"/>
      <c r="D45" s="450"/>
      <c r="E45" s="449"/>
      <c r="F45" s="449"/>
      <c r="G45" s="424"/>
      <c r="H45" s="449"/>
      <c r="I45" s="427"/>
    </row>
    <row r="46" spans="1:13" s="233" customFormat="1" ht="23.4" x14ac:dyDescent="0.3">
      <c r="A46" s="224"/>
      <c r="B46" s="428">
        <v>10</v>
      </c>
      <c r="C46" s="452"/>
      <c r="D46" s="453"/>
      <c r="E46" s="452"/>
      <c r="F46" s="452"/>
      <c r="G46" s="430"/>
      <c r="H46" s="452"/>
      <c r="I46" s="432"/>
    </row>
    <row r="47" spans="1:13" ht="18.75" customHeight="1" x14ac:dyDescent="0.3">
      <c r="B47" s="454"/>
      <c r="C47" s="455" t="s">
        <v>461</v>
      </c>
      <c r="D47" s="456">
        <f>SUM(D37:D46)</f>
        <v>0</v>
      </c>
      <c r="E47" s="457"/>
      <c r="F47" s="457"/>
      <c r="G47" s="457"/>
      <c r="H47" s="457"/>
      <c r="I47" s="457"/>
    </row>
    <row r="48" spans="1:13" ht="18.75" customHeight="1" x14ac:dyDescent="0.3">
      <c r="B48" s="442"/>
    </row>
    <row r="49" spans="1:13" ht="18" customHeight="1" x14ac:dyDescent="0.3">
      <c r="B49" s="443" t="str">
        <f ca="1">CONCATENATE(' '!A149," (",' '!$A$141,")")</f>
        <v>Marketing&amp;Vente (Activités principales)</v>
      </c>
      <c r="C49" s="443"/>
      <c r="D49" s="443"/>
      <c r="E49" s="443"/>
      <c r="F49" s="443"/>
      <c r="G49" s="443"/>
      <c r="H49" s="443"/>
      <c r="I49" s="443"/>
    </row>
    <row r="50" spans="1:13" s="448" customFormat="1" ht="41.4" x14ac:dyDescent="0.3">
      <c r="A50" s="224"/>
      <c r="B50" s="444" t="str">
        <f ca="1">' '!$A$177</f>
        <v>No.</v>
      </c>
      <c r="C50" s="445" t="str">
        <f ca="1">' '!$A$167</f>
        <v>Activité</v>
      </c>
      <c r="D50" s="445" t="str">
        <f ca="1">' '!$A$386</f>
        <v>en %</v>
      </c>
      <c r="E50" s="445" t="str">
        <f ca="1">$E$8</f>
        <v>Forces principales</v>
      </c>
      <c r="F50" s="445" t="str">
        <f ca="1">$F$8</f>
        <v>Faiblesses principales</v>
      </c>
      <c r="G50" s="446" t="str">
        <f ca="1">' '!$A$184</f>
        <v>Plus value pour clients</v>
      </c>
      <c r="H50" s="445" t="str">
        <f ca="1">' '!$A$186</f>
        <v>Mesures possibles</v>
      </c>
      <c r="I50" s="447" t="str">
        <f ca="1">' '!$A$187</f>
        <v>Statut</v>
      </c>
    </row>
    <row r="51" spans="1:13" s="233" customFormat="1" ht="23.4" x14ac:dyDescent="0.3">
      <c r="A51" s="224"/>
      <c r="B51" s="422">
        <v>1</v>
      </c>
      <c r="C51" s="449"/>
      <c r="D51" s="450"/>
      <c r="E51" s="449"/>
      <c r="F51" s="449"/>
      <c r="G51" s="424">
        <v>3</v>
      </c>
      <c r="H51" s="449"/>
      <c r="I51" s="427">
        <v>2</v>
      </c>
      <c r="M51" s="451"/>
    </row>
    <row r="52" spans="1:13" s="233" customFormat="1" ht="23.4" x14ac:dyDescent="0.3">
      <c r="A52" s="224"/>
      <c r="B52" s="422">
        <v>2</v>
      </c>
      <c r="C52" s="449"/>
      <c r="D52" s="450"/>
      <c r="E52" s="449"/>
      <c r="F52" s="449"/>
      <c r="G52" s="424">
        <v>4</v>
      </c>
      <c r="H52" s="449"/>
      <c r="I52" s="427"/>
    </row>
    <row r="53" spans="1:13" s="233" customFormat="1" ht="23.4" x14ac:dyDescent="0.3">
      <c r="A53" s="224"/>
      <c r="B53" s="422">
        <v>3</v>
      </c>
      <c r="C53" s="449"/>
      <c r="D53" s="450"/>
      <c r="E53" s="449"/>
      <c r="F53" s="449"/>
      <c r="G53" s="424">
        <v>1</v>
      </c>
      <c r="H53" s="449"/>
      <c r="I53" s="427"/>
    </row>
    <row r="54" spans="1:13" s="233" customFormat="1" ht="23.4" x14ac:dyDescent="0.3">
      <c r="A54" s="224"/>
      <c r="B54" s="422">
        <v>4</v>
      </c>
      <c r="C54" s="449"/>
      <c r="D54" s="450"/>
      <c r="E54" s="449"/>
      <c r="F54" s="449"/>
      <c r="G54" s="424"/>
      <c r="H54" s="449"/>
      <c r="I54" s="427"/>
    </row>
    <row r="55" spans="1:13" s="233" customFormat="1" ht="23.4" x14ac:dyDescent="0.3">
      <c r="A55" s="224"/>
      <c r="B55" s="422">
        <v>5</v>
      </c>
      <c r="C55" s="449"/>
      <c r="D55" s="450"/>
      <c r="E55" s="449"/>
      <c r="F55" s="449"/>
      <c r="G55" s="424"/>
      <c r="H55" s="449"/>
      <c r="I55" s="427"/>
    </row>
    <row r="56" spans="1:13" s="233" customFormat="1" ht="23.4" x14ac:dyDescent="0.3">
      <c r="A56" s="224"/>
      <c r="B56" s="422">
        <v>6</v>
      </c>
      <c r="C56" s="449"/>
      <c r="D56" s="450"/>
      <c r="E56" s="449"/>
      <c r="F56" s="449"/>
      <c r="G56" s="424"/>
      <c r="H56" s="449"/>
      <c r="I56" s="427"/>
    </row>
    <row r="57" spans="1:13" s="233" customFormat="1" ht="23.4" x14ac:dyDescent="0.3">
      <c r="A57" s="224"/>
      <c r="B57" s="422">
        <v>7</v>
      </c>
      <c r="C57" s="449"/>
      <c r="D57" s="450"/>
      <c r="E57" s="449"/>
      <c r="F57" s="449"/>
      <c r="G57" s="424"/>
      <c r="H57" s="449"/>
      <c r="I57" s="427"/>
    </row>
    <row r="58" spans="1:13" s="233" customFormat="1" ht="23.4" x14ac:dyDescent="0.3">
      <c r="A58" s="224"/>
      <c r="B58" s="422">
        <v>8</v>
      </c>
      <c r="C58" s="449"/>
      <c r="D58" s="450"/>
      <c r="E58" s="449"/>
      <c r="F58" s="449"/>
      <c r="G58" s="424"/>
      <c r="H58" s="449"/>
      <c r="I58" s="427"/>
    </row>
    <row r="59" spans="1:13" s="233" customFormat="1" ht="23.4" x14ac:dyDescent="0.3">
      <c r="A59" s="224"/>
      <c r="B59" s="422">
        <v>9</v>
      </c>
      <c r="C59" s="449"/>
      <c r="D59" s="450"/>
      <c r="E59" s="449"/>
      <c r="F59" s="449"/>
      <c r="G59" s="424"/>
      <c r="H59" s="449"/>
      <c r="I59" s="427"/>
    </row>
    <row r="60" spans="1:13" s="233" customFormat="1" ht="23.4" x14ac:dyDescent="0.3">
      <c r="A60" s="224"/>
      <c r="B60" s="428">
        <v>10</v>
      </c>
      <c r="C60" s="452"/>
      <c r="D60" s="453"/>
      <c r="E60" s="452"/>
      <c r="F60" s="452"/>
      <c r="G60" s="430"/>
      <c r="H60" s="452"/>
      <c r="I60" s="432"/>
    </row>
    <row r="61" spans="1:13" ht="18.75" customHeight="1" x14ac:dyDescent="0.3">
      <c r="B61" s="454"/>
      <c r="C61" s="455" t="s">
        <v>461</v>
      </c>
      <c r="D61" s="456">
        <f>SUM(D51:D60)</f>
        <v>0</v>
      </c>
      <c r="E61" s="457"/>
      <c r="F61" s="457"/>
      <c r="G61" s="457"/>
      <c r="H61" s="457"/>
      <c r="I61" s="457"/>
    </row>
    <row r="62" spans="1:13" ht="18.75" customHeight="1" x14ac:dyDescent="0.3">
      <c r="B62" s="442"/>
    </row>
    <row r="63" spans="1:13" ht="18" customHeight="1" x14ac:dyDescent="0.3">
      <c r="B63" s="443" t="str">
        <f ca="1">CONCATENATE(' '!A165," (",' '!$A$141,")")</f>
        <v>Service à la clientèle (Activités principales)</v>
      </c>
      <c r="C63" s="443"/>
      <c r="D63" s="443"/>
      <c r="E63" s="443"/>
      <c r="F63" s="443"/>
      <c r="G63" s="443"/>
      <c r="H63" s="443"/>
      <c r="I63" s="443"/>
    </row>
    <row r="64" spans="1:13" s="448" customFormat="1" ht="41.4" x14ac:dyDescent="0.3">
      <c r="A64" s="224"/>
      <c r="B64" s="444" t="str">
        <f ca="1">' '!$A$177</f>
        <v>No.</v>
      </c>
      <c r="C64" s="445" t="str">
        <f ca="1">' '!$A$167</f>
        <v>Activité</v>
      </c>
      <c r="D64" s="445" t="str">
        <f ca="1">' '!$A$386</f>
        <v>en %</v>
      </c>
      <c r="E64" s="445" t="str">
        <f ca="1">$E$8</f>
        <v>Forces principales</v>
      </c>
      <c r="F64" s="445" t="str">
        <f ca="1">$F$8</f>
        <v>Faiblesses principales</v>
      </c>
      <c r="G64" s="446" t="str">
        <f ca="1">' '!$A$184</f>
        <v>Plus value pour clients</v>
      </c>
      <c r="H64" s="445" t="str">
        <f ca="1">' '!$A$186</f>
        <v>Mesures possibles</v>
      </c>
      <c r="I64" s="447" t="str">
        <f ca="1">' '!$A$187</f>
        <v>Statut</v>
      </c>
    </row>
    <row r="65" spans="1:13" s="233" customFormat="1" ht="23.4" x14ac:dyDescent="0.3">
      <c r="A65" s="224"/>
      <c r="B65" s="422">
        <v>1</v>
      </c>
      <c r="C65" s="449"/>
      <c r="D65" s="450"/>
      <c r="E65" s="449"/>
      <c r="F65" s="449"/>
      <c r="G65" s="424">
        <v>0</v>
      </c>
      <c r="H65" s="449"/>
      <c r="I65" s="427">
        <v>2</v>
      </c>
      <c r="M65" s="451"/>
    </row>
    <row r="66" spans="1:13" s="233" customFormat="1" ht="23.4" x14ac:dyDescent="0.3">
      <c r="A66" s="224"/>
      <c r="B66" s="422">
        <v>2</v>
      </c>
      <c r="C66" s="449"/>
      <c r="D66" s="450"/>
      <c r="E66" s="449"/>
      <c r="F66" s="449"/>
      <c r="G66" s="424">
        <v>4</v>
      </c>
      <c r="H66" s="449"/>
      <c r="I66" s="427"/>
    </row>
    <row r="67" spans="1:13" s="233" customFormat="1" ht="23.4" x14ac:dyDescent="0.3">
      <c r="A67" s="224"/>
      <c r="B67" s="422">
        <v>3</v>
      </c>
      <c r="C67" s="449"/>
      <c r="D67" s="450"/>
      <c r="E67" s="449"/>
      <c r="F67" s="449"/>
      <c r="G67" s="424">
        <v>1</v>
      </c>
      <c r="H67" s="449"/>
      <c r="I67" s="427"/>
    </row>
    <row r="68" spans="1:13" s="233" customFormat="1" ht="23.4" x14ac:dyDescent="0.3">
      <c r="A68" s="224"/>
      <c r="B68" s="422">
        <v>4</v>
      </c>
      <c r="C68" s="449"/>
      <c r="D68" s="450"/>
      <c r="E68" s="449"/>
      <c r="F68" s="449"/>
      <c r="G68" s="424"/>
      <c r="H68" s="449"/>
      <c r="I68" s="427"/>
    </row>
    <row r="69" spans="1:13" s="233" customFormat="1" ht="23.4" x14ac:dyDescent="0.3">
      <c r="A69" s="224"/>
      <c r="B69" s="422">
        <v>5</v>
      </c>
      <c r="C69" s="449"/>
      <c r="D69" s="450"/>
      <c r="E69" s="449"/>
      <c r="F69" s="449"/>
      <c r="G69" s="424"/>
      <c r="H69" s="449"/>
      <c r="I69" s="427"/>
    </row>
    <row r="70" spans="1:13" s="233" customFormat="1" ht="23.4" x14ac:dyDescent="0.3">
      <c r="A70" s="224"/>
      <c r="B70" s="422">
        <v>6</v>
      </c>
      <c r="C70" s="449"/>
      <c r="D70" s="450"/>
      <c r="E70" s="449"/>
      <c r="F70" s="449"/>
      <c r="G70" s="424"/>
      <c r="H70" s="449"/>
      <c r="I70" s="427"/>
    </row>
    <row r="71" spans="1:13" s="233" customFormat="1" ht="23.4" x14ac:dyDescent="0.3">
      <c r="A71" s="224"/>
      <c r="B71" s="422">
        <v>7</v>
      </c>
      <c r="C71" s="449"/>
      <c r="D71" s="450"/>
      <c r="E71" s="449"/>
      <c r="F71" s="449"/>
      <c r="G71" s="424"/>
      <c r="H71" s="449"/>
      <c r="I71" s="427"/>
    </row>
    <row r="72" spans="1:13" s="233" customFormat="1" ht="23.4" x14ac:dyDescent="0.3">
      <c r="A72" s="224"/>
      <c r="B72" s="422">
        <v>8</v>
      </c>
      <c r="C72" s="449"/>
      <c r="D72" s="450"/>
      <c r="E72" s="449"/>
      <c r="F72" s="449"/>
      <c r="G72" s="424"/>
      <c r="H72" s="449"/>
      <c r="I72" s="427"/>
    </row>
    <row r="73" spans="1:13" s="233" customFormat="1" ht="23.4" x14ac:dyDescent="0.3">
      <c r="A73" s="224"/>
      <c r="B73" s="422">
        <v>9</v>
      </c>
      <c r="C73" s="449"/>
      <c r="D73" s="450"/>
      <c r="E73" s="449"/>
      <c r="F73" s="449"/>
      <c r="G73" s="424"/>
      <c r="H73" s="449"/>
      <c r="I73" s="427"/>
    </row>
    <row r="74" spans="1:13" s="233" customFormat="1" ht="23.4" x14ac:dyDescent="0.3">
      <c r="A74" s="224"/>
      <c r="B74" s="428">
        <v>10</v>
      </c>
      <c r="C74" s="452"/>
      <c r="D74" s="453"/>
      <c r="E74" s="452"/>
      <c r="F74" s="452"/>
      <c r="G74" s="430"/>
      <c r="H74" s="452"/>
      <c r="I74" s="432"/>
    </row>
    <row r="75" spans="1:13" ht="18.75" customHeight="1" x14ac:dyDescent="0.3">
      <c r="B75" s="454"/>
      <c r="C75" s="455" t="s">
        <v>461</v>
      </c>
      <c r="D75" s="456">
        <f>SUM(D65:D74)</f>
        <v>0</v>
      </c>
      <c r="E75" s="457"/>
      <c r="F75" s="457"/>
      <c r="G75" s="457"/>
      <c r="H75" s="457"/>
      <c r="I75" s="457"/>
    </row>
    <row r="76" spans="1:13" ht="18.75" customHeight="1" x14ac:dyDescent="0.3">
      <c r="B76" s="442"/>
    </row>
    <row r="77" spans="1:13" ht="18" customHeight="1" x14ac:dyDescent="0.3">
      <c r="B77" s="458" t="str">
        <f ca="1">CONCATENATE(' '!A156," (",' '!$A$153,")")</f>
        <v>Achats / approvisionnements (Activités de soutien)</v>
      </c>
      <c r="C77" s="458"/>
      <c r="D77" s="458"/>
      <c r="E77" s="458"/>
      <c r="F77" s="458"/>
      <c r="G77" s="458"/>
      <c r="H77" s="458"/>
      <c r="I77" s="458"/>
    </row>
    <row r="78" spans="1:13" s="448" customFormat="1" ht="41.4" x14ac:dyDescent="0.3">
      <c r="A78" s="224"/>
      <c r="B78" s="459" t="str">
        <f ca="1">' '!$A$177</f>
        <v>No.</v>
      </c>
      <c r="C78" s="460" t="str">
        <f ca="1">' '!$A$167</f>
        <v>Activité</v>
      </c>
      <c r="D78" s="460" t="str">
        <f ca="1">' '!$A$386</f>
        <v>en %</v>
      </c>
      <c r="E78" s="460" t="str">
        <f ca="1">$E$8</f>
        <v>Forces principales</v>
      </c>
      <c r="F78" s="460" t="str">
        <f ca="1">$F$8</f>
        <v>Faiblesses principales</v>
      </c>
      <c r="G78" s="461" t="str">
        <f ca="1">' '!$A$184</f>
        <v>Plus value pour clients</v>
      </c>
      <c r="H78" s="460" t="str">
        <f ca="1">' '!$A$186</f>
        <v>Mesures possibles</v>
      </c>
      <c r="I78" s="462" t="str">
        <f ca="1">' '!$A$187</f>
        <v>Statut</v>
      </c>
    </row>
    <row r="79" spans="1:13" s="233" customFormat="1" ht="23.4" x14ac:dyDescent="0.3">
      <c r="A79" s="224"/>
      <c r="B79" s="422">
        <v>1</v>
      </c>
      <c r="C79" s="449"/>
      <c r="D79" s="450"/>
      <c r="E79" s="449"/>
      <c r="F79" s="449"/>
      <c r="G79" s="424">
        <v>3</v>
      </c>
      <c r="H79" s="449"/>
      <c r="I79" s="427">
        <v>2</v>
      </c>
      <c r="M79" s="451"/>
    </row>
    <row r="80" spans="1:13" s="233" customFormat="1" ht="23.4" x14ac:dyDescent="0.3">
      <c r="A80" s="224"/>
      <c r="B80" s="422">
        <v>2</v>
      </c>
      <c r="C80" s="449"/>
      <c r="D80" s="450"/>
      <c r="E80" s="449"/>
      <c r="F80" s="449"/>
      <c r="G80" s="424"/>
      <c r="H80" s="449"/>
      <c r="I80" s="427"/>
    </row>
    <row r="81" spans="1:13" s="233" customFormat="1" ht="23.4" x14ac:dyDescent="0.3">
      <c r="A81" s="224"/>
      <c r="B81" s="422">
        <v>3</v>
      </c>
      <c r="C81" s="449"/>
      <c r="D81" s="450"/>
      <c r="E81" s="449"/>
      <c r="F81" s="449"/>
      <c r="G81" s="424"/>
      <c r="H81" s="449"/>
      <c r="I81" s="427"/>
    </row>
    <row r="82" spans="1:13" s="233" customFormat="1" ht="23.4" x14ac:dyDescent="0.3">
      <c r="A82" s="224"/>
      <c r="B82" s="422">
        <v>4</v>
      </c>
      <c r="C82" s="449"/>
      <c r="D82" s="450"/>
      <c r="E82" s="449"/>
      <c r="F82" s="449"/>
      <c r="G82" s="424"/>
      <c r="H82" s="449"/>
      <c r="I82" s="427"/>
    </row>
    <row r="83" spans="1:13" s="233" customFormat="1" ht="23.4" x14ac:dyDescent="0.3">
      <c r="A83" s="224"/>
      <c r="B83" s="422">
        <v>5</v>
      </c>
      <c r="C83" s="449"/>
      <c r="D83" s="450"/>
      <c r="E83" s="449"/>
      <c r="F83" s="449"/>
      <c r="G83" s="424"/>
      <c r="H83" s="449"/>
      <c r="I83" s="427"/>
    </row>
    <row r="84" spans="1:13" s="233" customFormat="1" ht="23.4" x14ac:dyDescent="0.3">
      <c r="A84" s="224"/>
      <c r="B84" s="422">
        <v>6</v>
      </c>
      <c r="C84" s="449"/>
      <c r="D84" s="450"/>
      <c r="E84" s="449"/>
      <c r="F84" s="449"/>
      <c r="G84" s="424"/>
      <c r="H84" s="449"/>
      <c r="I84" s="427"/>
    </row>
    <row r="85" spans="1:13" s="233" customFormat="1" ht="23.4" x14ac:dyDescent="0.3">
      <c r="A85" s="224"/>
      <c r="B85" s="422">
        <v>7</v>
      </c>
      <c r="C85" s="449"/>
      <c r="D85" s="450"/>
      <c r="E85" s="449"/>
      <c r="F85" s="449"/>
      <c r="G85" s="424"/>
      <c r="H85" s="449"/>
      <c r="I85" s="427"/>
    </row>
    <row r="86" spans="1:13" s="233" customFormat="1" ht="23.4" x14ac:dyDescent="0.3">
      <c r="A86" s="224"/>
      <c r="B86" s="422">
        <v>8</v>
      </c>
      <c r="C86" s="449"/>
      <c r="D86" s="450"/>
      <c r="E86" s="449"/>
      <c r="F86" s="449"/>
      <c r="G86" s="424"/>
      <c r="H86" s="449"/>
      <c r="I86" s="427"/>
    </row>
    <row r="87" spans="1:13" s="233" customFormat="1" ht="23.4" x14ac:dyDescent="0.3">
      <c r="A87" s="224"/>
      <c r="B87" s="422">
        <v>9</v>
      </c>
      <c r="C87" s="449"/>
      <c r="D87" s="450"/>
      <c r="E87" s="449"/>
      <c r="F87" s="449"/>
      <c r="G87" s="424"/>
      <c r="H87" s="449"/>
      <c r="I87" s="427"/>
    </row>
    <row r="88" spans="1:13" s="233" customFormat="1" ht="23.4" x14ac:dyDescent="0.3">
      <c r="A88" s="224"/>
      <c r="B88" s="428">
        <v>10</v>
      </c>
      <c r="C88" s="452"/>
      <c r="D88" s="453"/>
      <c r="E88" s="452"/>
      <c r="F88" s="452"/>
      <c r="G88" s="430"/>
      <c r="H88" s="452"/>
      <c r="I88" s="432"/>
    </row>
    <row r="89" spans="1:13" ht="18.75" customHeight="1" x14ac:dyDescent="0.3">
      <c r="B89" s="463"/>
      <c r="C89" s="464" t="s">
        <v>461</v>
      </c>
      <c r="D89" s="465">
        <f>SUM(D79:D88)</f>
        <v>0</v>
      </c>
      <c r="E89" s="466"/>
      <c r="F89" s="466"/>
      <c r="G89" s="466"/>
      <c r="H89" s="466"/>
      <c r="I89" s="466"/>
    </row>
    <row r="90" spans="1:13" ht="18.75" customHeight="1" x14ac:dyDescent="0.3">
      <c r="B90" s="442"/>
    </row>
    <row r="91" spans="1:13" ht="18" customHeight="1" x14ac:dyDescent="0.3">
      <c r="B91" s="458" t="str">
        <f ca="1">CONCATENATE(' '!A157," (",' '!$A$153,")")</f>
        <v>Développement technologique / R&amp;D (Activités de soutien)</v>
      </c>
      <c r="C91" s="458"/>
      <c r="D91" s="458"/>
      <c r="E91" s="458"/>
      <c r="F91" s="458"/>
      <c r="G91" s="458"/>
      <c r="H91" s="458"/>
      <c r="I91" s="458"/>
    </row>
    <row r="92" spans="1:13" s="448" customFormat="1" ht="41.4" x14ac:dyDescent="0.3">
      <c r="A92" s="224"/>
      <c r="B92" s="459" t="str">
        <f ca="1">' '!$A$177</f>
        <v>No.</v>
      </c>
      <c r="C92" s="460" t="str">
        <f ca="1">' '!$A$167</f>
        <v>Activité</v>
      </c>
      <c r="D92" s="460" t="str">
        <f ca="1">' '!$A$386</f>
        <v>en %</v>
      </c>
      <c r="E92" s="460" t="str">
        <f ca="1">$E$8</f>
        <v>Forces principales</v>
      </c>
      <c r="F92" s="460" t="str">
        <f ca="1">$F$8</f>
        <v>Faiblesses principales</v>
      </c>
      <c r="G92" s="461" t="str">
        <f ca="1">' '!$A$184</f>
        <v>Plus value pour clients</v>
      </c>
      <c r="H92" s="460" t="str">
        <f ca="1">' '!$A$186</f>
        <v>Mesures possibles</v>
      </c>
      <c r="I92" s="462" t="str">
        <f ca="1">' '!$A$187</f>
        <v>Statut</v>
      </c>
    </row>
    <row r="93" spans="1:13" s="233" customFormat="1" ht="23.4" x14ac:dyDescent="0.3">
      <c r="A93" s="224"/>
      <c r="B93" s="422">
        <v>1</v>
      </c>
      <c r="C93" s="449"/>
      <c r="D93" s="450"/>
      <c r="E93" s="449"/>
      <c r="F93" s="449"/>
      <c r="G93" s="424">
        <v>3</v>
      </c>
      <c r="H93" s="449"/>
      <c r="I93" s="427">
        <v>2</v>
      </c>
      <c r="M93" s="451"/>
    </row>
    <row r="94" spans="1:13" s="233" customFormat="1" ht="23.4" x14ac:dyDescent="0.3">
      <c r="A94" s="224"/>
      <c r="B94" s="422">
        <v>2</v>
      </c>
      <c r="C94" s="449"/>
      <c r="D94" s="450"/>
      <c r="E94" s="449"/>
      <c r="F94" s="449"/>
      <c r="G94" s="424"/>
      <c r="H94" s="449"/>
      <c r="I94" s="427"/>
    </row>
    <row r="95" spans="1:13" s="233" customFormat="1" ht="23.4" x14ac:dyDescent="0.3">
      <c r="A95" s="224"/>
      <c r="B95" s="422">
        <v>3</v>
      </c>
      <c r="C95" s="449"/>
      <c r="D95" s="450"/>
      <c r="E95" s="449"/>
      <c r="F95" s="449"/>
      <c r="G95" s="424"/>
      <c r="H95" s="449"/>
      <c r="I95" s="427"/>
    </row>
    <row r="96" spans="1:13" s="233" customFormat="1" ht="23.4" x14ac:dyDescent="0.3">
      <c r="A96" s="224"/>
      <c r="B96" s="422">
        <v>4</v>
      </c>
      <c r="C96" s="449"/>
      <c r="D96" s="450"/>
      <c r="E96" s="449"/>
      <c r="F96" s="449"/>
      <c r="G96" s="424"/>
      <c r="H96" s="449"/>
      <c r="I96" s="427"/>
    </row>
    <row r="97" spans="1:13" s="233" customFormat="1" ht="23.4" x14ac:dyDescent="0.3">
      <c r="A97" s="224"/>
      <c r="B97" s="422">
        <v>5</v>
      </c>
      <c r="C97" s="449"/>
      <c r="D97" s="450"/>
      <c r="E97" s="449"/>
      <c r="F97" s="449"/>
      <c r="G97" s="424"/>
      <c r="H97" s="449"/>
      <c r="I97" s="427"/>
    </row>
    <row r="98" spans="1:13" s="233" customFormat="1" ht="23.4" x14ac:dyDescent="0.3">
      <c r="A98" s="224"/>
      <c r="B98" s="422">
        <v>6</v>
      </c>
      <c r="C98" s="449"/>
      <c r="D98" s="450"/>
      <c r="E98" s="449"/>
      <c r="F98" s="449"/>
      <c r="G98" s="424"/>
      <c r="H98" s="449"/>
      <c r="I98" s="427"/>
    </row>
    <row r="99" spans="1:13" s="233" customFormat="1" ht="23.4" x14ac:dyDescent="0.3">
      <c r="A99" s="224"/>
      <c r="B99" s="422">
        <v>7</v>
      </c>
      <c r="C99" s="449"/>
      <c r="D99" s="450"/>
      <c r="E99" s="449"/>
      <c r="F99" s="449"/>
      <c r="G99" s="424"/>
      <c r="H99" s="449"/>
      <c r="I99" s="427"/>
    </row>
    <row r="100" spans="1:13" s="233" customFormat="1" ht="23.4" x14ac:dyDescent="0.3">
      <c r="A100" s="224"/>
      <c r="B100" s="422">
        <v>8</v>
      </c>
      <c r="C100" s="449"/>
      <c r="D100" s="450"/>
      <c r="E100" s="449"/>
      <c r="F100" s="449"/>
      <c r="G100" s="424"/>
      <c r="H100" s="449"/>
      <c r="I100" s="427"/>
    </row>
    <row r="101" spans="1:13" s="233" customFormat="1" ht="23.4" x14ac:dyDescent="0.3">
      <c r="A101" s="224"/>
      <c r="B101" s="422">
        <v>9</v>
      </c>
      <c r="C101" s="449"/>
      <c r="D101" s="450"/>
      <c r="E101" s="449"/>
      <c r="F101" s="449"/>
      <c r="G101" s="424"/>
      <c r="H101" s="449"/>
      <c r="I101" s="427"/>
    </row>
    <row r="102" spans="1:13" s="233" customFormat="1" ht="23.4" x14ac:dyDescent="0.3">
      <c r="A102" s="224"/>
      <c r="B102" s="428">
        <v>10</v>
      </c>
      <c r="C102" s="452"/>
      <c r="D102" s="453"/>
      <c r="E102" s="452"/>
      <c r="F102" s="452"/>
      <c r="G102" s="430"/>
      <c r="H102" s="452"/>
      <c r="I102" s="432"/>
    </row>
    <row r="103" spans="1:13" ht="18.75" customHeight="1" x14ac:dyDescent="0.3">
      <c r="B103" s="463"/>
      <c r="C103" s="464" t="s">
        <v>461</v>
      </c>
      <c r="D103" s="465">
        <f>SUM(D93:D102)</f>
        <v>0</v>
      </c>
      <c r="E103" s="466"/>
      <c r="F103" s="466"/>
      <c r="G103" s="466"/>
      <c r="H103" s="466"/>
      <c r="I103" s="466"/>
    </row>
    <row r="104" spans="1:13" ht="18.75" customHeight="1" x14ac:dyDescent="0.3">
      <c r="B104" s="442"/>
    </row>
    <row r="105" spans="1:13" ht="18" customHeight="1" x14ac:dyDescent="0.3">
      <c r="B105" s="458" t="str">
        <f ca="1">CONCATENATE(' '!A158," (",' '!$A$153,")")</f>
        <v>Gestion des ressources humaines (Activités de soutien)</v>
      </c>
      <c r="C105" s="458"/>
      <c r="D105" s="458"/>
      <c r="E105" s="458"/>
      <c r="F105" s="458"/>
      <c r="G105" s="458"/>
      <c r="H105" s="458"/>
      <c r="I105" s="458"/>
    </row>
    <row r="106" spans="1:13" s="448" customFormat="1" ht="41.4" x14ac:dyDescent="0.3">
      <c r="A106" s="224"/>
      <c r="B106" s="459" t="str">
        <f ca="1">' '!$A$177</f>
        <v>No.</v>
      </c>
      <c r="C106" s="460" t="str">
        <f ca="1">' '!$A$167</f>
        <v>Activité</v>
      </c>
      <c r="D106" s="460" t="str">
        <f ca="1">' '!$A$386</f>
        <v>en %</v>
      </c>
      <c r="E106" s="460" t="str">
        <f ca="1">$E$8</f>
        <v>Forces principales</v>
      </c>
      <c r="F106" s="460" t="str">
        <f ca="1">$F$8</f>
        <v>Faiblesses principales</v>
      </c>
      <c r="G106" s="461" t="str">
        <f ca="1">' '!$A$184</f>
        <v>Plus value pour clients</v>
      </c>
      <c r="H106" s="460" t="str">
        <f ca="1">' '!$A$186</f>
        <v>Mesures possibles</v>
      </c>
      <c r="I106" s="462" t="str">
        <f ca="1">' '!$A$187</f>
        <v>Statut</v>
      </c>
    </row>
    <row r="107" spans="1:13" s="233" customFormat="1" ht="23.4" x14ac:dyDescent="0.3">
      <c r="A107" s="224"/>
      <c r="B107" s="422">
        <v>1</v>
      </c>
      <c r="C107" s="449"/>
      <c r="D107" s="450"/>
      <c r="E107" s="449"/>
      <c r="F107" s="449"/>
      <c r="G107" s="424">
        <v>3</v>
      </c>
      <c r="H107" s="449"/>
      <c r="I107" s="427">
        <v>2</v>
      </c>
      <c r="M107" s="451"/>
    </row>
    <row r="108" spans="1:13" s="233" customFormat="1" ht="23.4" x14ac:dyDescent="0.3">
      <c r="A108" s="224"/>
      <c r="B108" s="422">
        <v>2</v>
      </c>
      <c r="C108" s="449"/>
      <c r="D108" s="450"/>
      <c r="E108" s="449"/>
      <c r="F108" s="449"/>
      <c r="G108" s="424"/>
      <c r="H108" s="449"/>
      <c r="I108" s="427"/>
    </row>
    <row r="109" spans="1:13" s="233" customFormat="1" ht="23.4" x14ac:dyDescent="0.3">
      <c r="A109" s="224"/>
      <c r="B109" s="422">
        <v>3</v>
      </c>
      <c r="C109" s="449"/>
      <c r="D109" s="450"/>
      <c r="E109" s="449"/>
      <c r="F109" s="449"/>
      <c r="G109" s="424"/>
      <c r="H109" s="449"/>
      <c r="I109" s="427"/>
    </row>
    <row r="110" spans="1:13" s="233" customFormat="1" ht="23.4" x14ac:dyDescent="0.3">
      <c r="A110" s="224"/>
      <c r="B110" s="422">
        <v>4</v>
      </c>
      <c r="C110" s="449"/>
      <c r="D110" s="450"/>
      <c r="E110" s="449"/>
      <c r="F110" s="449"/>
      <c r="G110" s="424"/>
      <c r="H110" s="449"/>
      <c r="I110" s="427"/>
    </row>
    <row r="111" spans="1:13" s="233" customFormat="1" ht="23.4" x14ac:dyDescent="0.3">
      <c r="A111" s="224"/>
      <c r="B111" s="422">
        <v>5</v>
      </c>
      <c r="C111" s="449"/>
      <c r="D111" s="450"/>
      <c r="E111" s="449"/>
      <c r="F111" s="449"/>
      <c r="G111" s="424"/>
      <c r="H111" s="449"/>
      <c r="I111" s="427"/>
    </row>
    <row r="112" spans="1:13" s="233" customFormat="1" ht="23.4" x14ac:dyDescent="0.3">
      <c r="A112" s="224"/>
      <c r="B112" s="422">
        <v>6</v>
      </c>
      <c r="C112" s="449"/>
      <c r="D112" s="450"/>
      <c r="E112" s="449"/>
      <c r="F112" s="449"/>
      <c r="G112" s="424"/>
      <c r="H112" s="449"/>
      <c r="I112" s="427"/>
    </row>
    <row r="113" spans="1:13" s="233" customFormat="1" ht="23.4" x14ac:dyDescent="0.3">
      <c r="A113" s="224"/>
      <c r="B113" s="422">
        <v>7</v>
      </c>
      <c r="C113" s="449"/>
      <c r="D113" s="450"/>
      <c r="E113" s="449"/>
      <c r="F113" s="449"/>
      <c r="G113" s="424"/>
      <c r="H113" s="449"/>
      <c r="I113" s="427"/>
    </row>
    <row r="114" spans="1:13" s="233" customFormat="1" ht="23.4" x14ac:dyDescent="0.3">
      <c r="A114" s="224"/>
      <c r="B114" s="422">
        <v>8</v>
      </c>
      <c r="C114" s="449"/>
      <c r="D114" s="450"/>
      <c r="E114" s="449"/>
      <c r="F114" s="449"/>
      <c r="G114" s="424"/>
      <c r="H114" s="449"/>
      <c r="I114" s="427"/>
    </row>
    <row r="115" spans="1:13" s="233" customFormat="1" ht="23.4" x14ac:dyDescent="0.3">
      <c r="A115" s="224"/>
      <c r="B115" s="422">
        <v>9</v>
      </c>
      <c r="C115" s="449"/>
      <c r="D115" s="450"/>
      <c r="E115" s="449"/>
      <c r="F115" s="449"/>
      <c r="G115" s="424"/>
      <c r="H115" s="449"/>
      <c r="I115" s="427"/>
    </row>
    <row r="116" spans="1:13" s="233" customFormat="1" ht="23.4" x14ac:dyDescent="0.3">
      <c r="A116" s="224"/>
      <c r="B116" s="428">
        <v>10</v>
      </c>
      <c r="C116" s="452"/>
      <c r="D116" s="453"/>
      <c r="E116" s="452"/>
      <c r="F116" s="452"/>
      <c r="G116" s="430"/>
      <c r="H116" s="452"/>
      <c r="I116" s="432"/>
    </row>
    <row r="117" spans="1:13" ht="18.75" customHeight="1" x14ac:dyDescent="0.3">
      <c r="B117" s="463"/>
      <c r="C117" s="464" t="s">
        <v>461</v>
      </c>
      <c r="D117" s="465">
        <f>SUM(D107:D116)</f>
        <v>0</v>
      </c>
      <c r="E117" s="466"/>
      <c r="F117" s="466"/>
      <c r="G117" s="466"/>
      <c r="H117" s="466"/>
      <c r="I117" s="466"/>
    </row>
    <row r="118" spans="1:13" ht="18.75" customHeight="1" x14ac:dyDescent="0.3">
      <c r="B118" s="442"/>
    </row>
    <row r="119" spans="1:13" ht="18" customHeight="1" x14ac:dyDescent="0.3">
      <c r="B119" s="458" t="str">
        <f ca="1">CONCATENATE(' '!A159," (",' '!$A$153,")")</f>
        <v>Logistique interne (Activités de soutien)</v>
      </c>
      <c r="C119" s="458"/>
      <c r="D119" s="458"/>
      <c r="E119" s="458"/>
      <c r="F119" s="458"/>
      <c r="G119" s="458"/>
      <c r="H119" s="458"/>
      <c r="I119" s="458"/>
    </row>
    <row r="120" spans="1:13" s="448" customFormat="1" ht="41.4" x14ac:dyDescent="0.3">
      <c r="A120" s="224"/>
      <c r="B120" s="459" t="str">
        <f ca="1">' '!$A$177</f>
        <v>No.</v>
      </c>
      <c r="C120" s="460" t="str">
        <f ca="1">' '!$A$167</f>
        <v>Activité</v>
      </c>
      <c r="D120" s="460" t="str">
        <f ca="1">' '!$A$386</f>
        <v>en %</v>
      </c>
      <c r="E120" s="460" t="str">
        <f ca="1">$E$8</f>
        <v>Forces principales</v>
      </c>
      <c r="F120" s="460" t="str">
        <f ca="1">$F$8</f>
        <v>Faiblesses principales</v>
      </c>
      <c r="G120" s="461" t="str">
        <f ca="1">' '!$A$184</f>
        <v>Plus value pour clients</v>
      </c>
      <c r="H120" s="460" t="str">
        <f ca="1">' '!$A$186</f>
        <v>Mesures possibles</v>
      </c>
      <c r="I120" s="462" t="str">
        <f ca="1">' '!$A$187</f>
        <v>Statut</v>
      </c>
    </row>
    <row r="121" spans="1:13" s="233" customFormat="1" ht="23.4" x14ac:dyDescent="0.3">
      <c r="A121" s="224"/>
      <c r="B121" s="422">
        <v>1</v>
      </c>
      <c r="C121" s="449"/>
      <c r="D121" s="450"/>
      <c r="E121" s="449"/>
      <c r="F121" s="449"/>
      <c r="G121" s="424">
        <v>3</v>
      </c>
      <c r="H121" s="449"/>
      <c r="I121" s="427">
        <v>2</v>
      </c>
      <c r="M121" s="451"/>
    </row>
    <row r="122" spans="1:13" s="233" customFormat="1" ht="23.4" x14ac:dyDescent="0.3">
      <c r="A122" s="224"/>
      <c r="B122" s="422">
        <v>2</v>
      </c>
      <c r="C122" s="449"/>
      <c r="D122" s="450"/>
      <c r="E122" s="449"/>
      <c r="F122" s="449"/>
      <c r="G122" s="424"/>
      <c r="H122" s="449"/>
      <c r="I122" s="427"/>
    </row>
    <row r="123" spans="1:13" s="233" customFormat="1" ht="23.4" x14ac:dyDescent="0.3">
      <c r="A123" s="224"/>
      <c r="B123" s="422">
        <v>3</v>
      </c>
      <c r="C123" s="449"/>
      <c r="D123" s="450"/>
      <c r="E123" s="449"/>
      <c r="F123" s="449"/>
      <c r="G123" s="424"/>
      <c r="H123" s="449"/>
      <c r="I123" s="427"/>
    </row>
    <row r="124" spans="1:13" s="233" customFormat="1" ht="23.4" x14ac:dyDescent="0.3">
      <c r="A124" s="224"/>
      <c r="B124" s="422">
        <v>4</v>
      </c>
      <c r="C124" s="449"/>
      <c r="D124" s="450"/>
      <c r="E124" s="449"/>
      <c r="F124" s="449"/>
      <c r="G124" s="424"/>
      <c r="H124" s="449"/>
      <c r="I124" s="427"/>
    </row>
    <row r="125" spans="1:13" s="233" customFormat="1" ht="23.4" x14ac:dyDescent="0.3">
      <c r="A125" s="224"/>
      <c r="B125" s="422">
        <v>5</v>
      </c>
      <c r="C125" s="449"/>
      <c r="D125" s="450"/>
      <c r="E125" s="449"/>
      <c r="F125" s="449"/>
      <c r="G125" s="424"/>
      <c r="H125" s="449"/>
      <c r="I125" s="427"/>
    </row>
    <row r="126" spans="1:13" s="233" customFormat="1" ht="23.4" x14ac:dyDescent="0.3">
      <c r="A126" s="224"/>
      <c r="B126" s="422">
        <v>6</v>
      </c>
      <c r="C126" s="449"/>
      <c r="D126" s="450"/>
      <c r="E126" s="449"/>
      <c r="F126" s="449"/>
      <c r="G126" s="424"/>
      <c r="H126" s="449"/>
      <c r="I126" s="427"/>
    </row>
    <row r="127" spans="1:13" s="233" customFormat="1" ht="23.4" x14ac:dyDescent="0.3">
      <c r="A127" s="224"/>
      <c r="B127" s="422">
        <v>7</v>
      </c>
      <c r="C127" s="449"/>
      <c r="D127" s="450"/>
      <c r="E127" s="449"/>
      <c r="F127" s="449"/>
      <c r="G127" s="424"/>
      <c r="H127" s="449"/>
      <c r="I127" s="427"/>
    </row>
    <row r="128" spans="1:13" s="233" customFormat="1" ht="23.4" x14ac:dyDescent="0.3">
      <c r="A128" s="224"/>
      <c r="B128" s="422">
        <v>8</v>
      </c>
      <c r="C128" s="449"/>
      <c r="D128" s="450"/>
      <c r="E128" s="449"/>
      <c r="F128" s="449"/>
      <c r="G128" s="424"/>
      <c r="H128" s="449"/>
      <c r="I128" s="427"/>
    </row>
    <row r="129" spans="1:13" s="233" customFormat="1" ht="23.4" x14ac:dyDescent="0.3">
      <c r="A129" s="224"/>
      <c r="B129" s="422">
        <v>9</v>
      </c>
      <c r="C129" s="449"/>
      <c r="D129" s="450"/>
      <c r="E129" s="449"/>
      <c r="F129" s="449"/>
      <c r="G129" s="424"/>
      <c r="H129" s="449"/>
      <c r="I129" s="427"/>
    </row>
    <row r="130" spans="1:13" s="233" customFormat="1" ht="23.4" x14ac:dyDescent="0.3">
      <c r="A130" s="224"/>
      <c r="B130" s="428">
        <v>10</v>
      </c>
      <c r="C130" s="452"/>
      <c r="D130" s="453"/>
      <c r="E130" s="452"/>
      <c r="F130" s="452"/>
      <c r="G130" s="430"/>
      <c r="H130" s="452"/>
      <c r="I130" s="432"/>
    </row>
    <row r="131" spans="1:13" ht="18.75" customHeight="1" x14ac:dyDescent="0.3">
      <c r="B131" s="463"/>
      <c r="C131" s="464" t="s">
        <v>461</v>
      </c>
      <c r="D131" s="465">
        <f>SUM(D121:D130)</f>
        <v>0</v>
      </c>
      <c r="E131" s="466"/>
      <c r="F131" s="466"/>
      <c r="G131" s="466"/>
      <c r="H131" s="466"/>
      <c r="I131" s="466"/>
    </row>
    <row r="132" spans="1:13" ht="18.75" customHeight="1" x14ac:dyDescent="0.3">
      <c r="B132" s="442"/>
    </row>
    <row r="133" spans="1:13" ht="18" customHeight="1" x14ac:dyDescent="0.3">
      <c r="B133" s="458" t="str">
        <f ca="1">CONCATENATE(' '!A145," (",' '!$A$153,")")</f>
        <v>Infrastructure (Activités de soutien)</v>
      </c>
      <c r="C133" s="458"/>
      <c r="D133" s="458"/>
      <c r="E133" s="458"/>
      <c r="F133" s="458"/>
      <c r="G133" s="458"/>
      <c r="H133" s="458"/>
      <c r="I133" s="458"/>
    </row>
    <row r="134" spans="1:13" s="448" customFormat="1" ht="41.4" x14ac:dyDescent="0.3">
      <c r="A134" s="224"/>
      <c r="B134" s="459" t="str">
        <f ca="1">' '!$A$177</f>
        <v>No.</v>
      </c>
      <c r="C134" s="460" t="str">
        <f ca="1">' '!$A$167</f>
        <v>Activité</v>
      </c>
      <c r="D134" s="460" t="str">
        <f ca="1">' '!$A$386</f>
        <v>en %</v>
      </c>
      <c r="E134" s="460" t="str">
        <f ca="1">$E$8</f>
        <v>Forces principales</v>
      </c>
      <c r="F134" s="460" t="str">
        <f ca="1">$F$8</f>
        <v>Faiblesses principales</v>
      </c>
      <c r="G134" s="461" t="str">
        <f ca="1">' '!$A$184</f>
        <v>Plus value pour clients</v>
      </c>
      <c r="H134" s="460" t="str">
        <f ca="1">' '!$A$186</f>
        <v>Mesures possibles</v>
      </c>
      <c r="I134" s="462" t="str">
        <f ca="1">' '!$A$187</f>
        <v>Statut</v>
      </c>
    </row>
    <row r="135" spans="1:13" s="233" customFormat="1" ht="23.4" x14ac:dyDescent="0.3">
      <c r="A135" s="224"/>
      <c r="B135" s="422">
        <v>1</v>
      </c>
      <c r="C135" s="449"/>
      <c r="D135" s="450"/>
      <c r="E135" s="449"/>
      <c r="F135" s="449"/>
      <c r="G135" s="424">
        <v>3</v>
      </c>
      <c r="H135" s="449"/>
      <c r="I135" s="427">
        <v>2</v>
      </c>
      <c r="M135" s="451"/>
    </row>
    <row r="136" spans="1:13" s="233" customFormat="1" ht="23.4" x14ac:dyDescent="0.3">
      <c r="A136" s="224"/>
      <c r="B136" s="422">
        <v>2</v>
      </c>
      <c r="C136" s="449"/>
      <c r="D136" s="450"/>
      <c r="E136" s="449"/>
      <c r="F136" s="449"/>
      <c r="G136" s="424"/>
      <c r="H136" s="449"/>
      <c r="I136" s="427"/>
    </row>
    <row r="137" spans="1:13" s="233" customFormat="1" ht="23.4" x14ac:dyDescent="0.3">
      <c r="A137" s="224"/>
      <c r="B137" s="422">
        <v>3</v>
      </c>
      <c r="C137" s="449"/>
      <c r="D137" s="450"/>
      <c r="E137" s="449"/>
      <c r="F137" s="449"/>
      <c r="G137" s="424"/>
      <c r="H137" s="449"/>
      <c r="I137" s="427"/>
    </row>
    <row r="138" spans="1:13" s="233" customFormat="1" ht="23.4" x14ac:dyDescent="0.3">
      <c r="A138" s="224"/>
      <c r="B138" s="422">
        <v>4</v>
      </c>
      <c r="C138" s="449"/>
      <c r="D138" s="450"/>
      <c r="E138" s="449"/>
      <c r="F138" s="449"/>
      <c r="G138" s="424"/>
      <c r="H138" s="449"/>
      <c r="I138" s="427"/>
    </row>
    <row r="139" spans="1:13" s="233" customFormat="1" ht="23.4" x14ac:dyDescent="0.3">
      <c r="A139" s="224"/>
      <c r="B139" s="422">
        <v>5</v>
      </c>
      <c r="C139" s="449"/>
      <c r="D139" s="450"/>
      <c r="E139" s="449"/>
      <c r="F139" s="449"/>
      <c r="G139" s="424"/>
      <c r="H139" s="449"/>
      <c r="I139" s="427"/>
    </row>
    <row r="140" spans="1:13" s="233" customFormat="1" ht="23.4" x14ac:dyDescent="0.3">
      <c r="A140" s="224"/>
      <c r="B140" s="422">
        <v>6</v>
      </c>
      <c r="C140" s="449"/>
      <c r="D140" s="450"/>
      <c r="E140" s="449"/>
      <c r="F140" s="449"/>
      <c r="G140" s="424"/>
      <c r="H140" s="449"/>
      <c r="I140" s="427"/>
    </row>
    <row r="141" spans="1:13" s="233" customFormat="1" ht="23.4" x14ac:dyDescent="0.3">
      <c r="A141" s="224"/>
      <c r="B141" s="422">
        <v>7</v>
      </c>
      <c r="C141" s="449"/>
      <c r="D141" s="450"/>
      <c r="E141" s="449"/>
      <c r="F141" s="449"/>
      <c r="G141" s="424"/>
      <c r="H141" s="449"/>
      <c r="I141" s="427"/>
    </row>
    <row r="142" spans="1:13" s="233" customFormat="1" ht="23.4" x14ac:dyDescent="0.3">
      <c r="A142" s="224"/>
      <c r="B142" s="422">
        <v>8</v>
      </c>
      <c r="C142" s="449"/>
      <c r="D142" s="450"/>
      <c r="E142" s="449"/>
      <c r="F142" s="449"/>
      <c r="G142" s="424"/>
      <c r="H142" s="449"/>
      <c r="I142" s="427"/>
    </row>
    <row r="143" spans="1:13" s="233" customFormat="1" ht="23.4" x14ac:dyDescent="0.3">
      <c r="A143" s="224"/>
      <c r="B143" s="422">
        <v>9</v>
      </c>
      <c r="C143" s="449"/>
      <c r="D143" s="450"/>
      <c r="E143" s="449"/>
      <c r="F143" s="449"/>
      <c r="G143" s="424"/>
      <c r="H143" s="449"/>
      <c r="I143" s="427"/>
    </row>
    <row r="144" spans="1:13" s="233" customFormat="1" ht="23.4" x14ac:dyDescent="0.3">
      <c r="A144" s="224"/>
      <c r="B144" s="428">
        <v>10</v>
      </c>
      <c r="C144" s="452"/>
      <c r="D144" s="453"/>
      <c r="E144" s="452"/>
      <c r="F144" s="452"/>
      <c r="G144" s="430"/>
      <c r="H144" s="452"/>
      <c r="I144" s="432"/>
    </row>
    <row r="145" spans="2:9" ht="18.75" customHeight="1" x14ac:dyDescent="0.3">
      <c r="B145" s="463"/>
      <c r="C145" s="464" t="s">
        <v>461</v>
      </c>
      <c r="D145" s="465">
        <f>SUM(D135:D144)</f>
        <v>0</v>
      </c>
      <c r="E145" s="466"/>
      <c r="F145" s="466"/>
      <c r="G145" s="466"/>
      <c r="H145" s="466"/>
      <c r="I145" s="466"/>
    </row>
    <row r="146" spans="2:9" x14ac:dyDescent="0.3">
      <c r="B146" s="223" t="s">
        <v>2193</v>
      </c>
    </row>
  </sheetData>
  <sheetProtection sheet="1" objects="1" scenarios="1" formatCells="0" formatColumns="0" formatRows="0" insertHyperlinks="0" selectLockedCells="1" sort="0" autoFilter="0"/>
  <conditionalFormatting sqref="B9:I18">
    <cfRule type="expression" dxfId="195" priority="120">
      <formula>MOD(ROW(XFD1),2)=0</formula>
    </cfRule>
    <cfRule type="expression" dxfId="194" priority="119">
      <formula>MOD(ROW(XFD1048576),2)=0</formula>
    </cfRule>
  </conditionalFormatting>
  <conditionalFormatting sqref="B19:I19">
    <cfRule type="expression" dxfId="193" priority="123">
      <formula>MOD(ROW(#REF!),2)=0</formula>
    </cfRule>
    <cfRule type="expression" dxfId="192" priority="122">
      <formula>MOD(ROW(#REF!),2)=0</formula>
    </cfRule>
  </conditionalFormatting>
  <conditionalFormatting sqref="B23:I32">
    <cfRule type="expression" dxfId="191" priority="107">
      <formula>MOD(ROW(XFD15),2)=0</formula>
    </cfRule>
    <cfRule type="expression" dxfId="190" priority="106">
      <formula>MOD(ROW(XFD14),2)=0</formula>
    </cfRule>
  </conditionalFormatting>
  <conditionalFormatting sqref="B33:I33">
    <cfRule type="expression" dxfId="189" priority="109">
      <formula>MOD(ROW(#REF!),2)=0</formula>
    </cfRule>
    <cfRule type="expression" dxfId="188" priority="110">
      <formula>MOD(ROW(#REF!),2)=0</formula>
    </cfRule>
  </conditionalFormatting>
  <conditionalFormatting sqref="B37:I46">
    <cfRule type="expression" dxfId="187" priority="94">
      <formula>MOD(ROW(XFD29),2)=0</formula>
    </cfRule>
    <cfRule type="expression" dxfId="186" priority="93">
      <formula>MOD(ROW(XFD28),2)=0</formula>
    </cfRule>
  </conditionalFormatting>
  <conditionalFormatting sqref="B47:I47">
    <cfRule type="expression" dxfId="185" priority="97">
      <formula>MOD(ROW(#REF!),2)=0</formula>
    </cfRule>
    <cfRule type="expression" dxfId="184" priority="96">
      <formula>MOD(ROW(#REF!),2)=0</formula>
    </cfRule>
  </conditionalFormatting>
  <conditionalFormatting sqref="B51:I60">
    <cfRule type="expression" dxfId="183" priority="81">
      <formula>MOD(ROW(XFD43),2)=0</formula>
    </cfRule>
    <cfRule type="expression" dxfId="182" priority="80">
      <formula>MOD(ROW(XFD42),2)=0</formula>
    </cfRule>
  </conditionalFormatting>
  <conditionalFormatting sqref="B61:I61">
    <cfRule type="expression" dxfId="181" priority="83">
      <formula>MOD(ROW(#REF!),2)=0</formula>
    </cfRule>
    <cfRule type="expression" dxfId="180" priority="84">
      <formula>MOD(ROW(#REF!),2)=0</formula>
    </cfRule>
  </conditionalFormatting>
  <conditionalFormatting sqref="B65:I74">
    <cfRule type="expression" dxfId="179" priority="67">
      <formula>MOD(ROW(XFD56),2)=0</formula>
    </cfRule>
    <cfRule type="expression" dxfId="178" priority="68">
      <formula>MOD(ROW(XFD57),2)=0</formula>
    </cfRule>
  </conditionalFormatting>
  <conditionalFormatting sqref="B75:I75">
    <cfRule type="expression" dxfId="177" priority="70">
      <formula>MOD(ROW(#REF!),2)=0</formula>
    </cfRule>
    <cfRule type="expression" dxfId="176" priority="71">
      <formula>MOD(ROW(#REF!),2)=0</formula>
    </cfRule>
  </conditionalFormatting>
  <conditionalFormatting sqref="B79:I88">
    <cfRule type="expression" dxfId="175" priority="55">
      <formula>MOD(ROW(XFD71),2)=0</formula>
    </cfRule>
    <cfRule type="expression" dxfId="174" priority="54">
      <formula>MOD(ROW(XFD70),2)=0</formula>
    </cfRule>
  </conditionalFormatting>
  <conditionalFormatting sqref="B89:I89">
    <cfRule type="expression" dxfId="173" priority="58">
      <formula>MOD(ROW(#REF!),2)=0</formula>
    </cfRule>
    <cfRule type="expression" dxfId="172" priority="57">
      <formula>MOD(ROW(#REF!),2)=0</formula>
    </cfRule>
  </conditionalFormatting>
  <conditionalFormatting sqref="B93:I102">
    <cfRule type="expression" dxfId="171" priority="41">
      <formula>MOD(ROW(XFD84),2)=0</formula>
    </cfRule>
    <cfRule type="expression" dxfId="170" priority="42">
      <formula>MOD(ROW(XFD85),2)=0</formula>
    </cfRule>
  </conditionalFormatting>
  <conditionalFormatting sqref="B103:I103">
    <cfRule type="expression" dxfId="169" priority="45">
      <formula>MOD(ROW(#REF!),2)=0</formula>
    </cfRule>
    <cfRule type="expression" dxfId="168" priority="44">
      <formula>MOD(ROW(#REF!),2)=0</formula>
    </cfRule>
  </conditionalFormatting>
  <conditionalFormatting sqref="B107:I116">
    <cfRule type="expression" dxfId="167" priority="28">
      <formula>MOD(ROW(XFD98),2)=0</formula>
    </cfRule>
    <cfRule type="expression" dxfId="166" priority="29">
      <formula>MOD(ROW(XFD99),2)=0</formula>
    </cfRule>
  </conditionalFormatting>
  <conditionalFormatting sqref="B117:I117">
    <cfRule type="expression" dxfId="165" priority="32">
      <formula>MOD(ROW(#REF!),2)=0</formula>
    </cfRule>
    <cfRule type="expression" dxfId="164" priority="31">
      <formula>MOD(ROW(#REF!),2)=0</formula>
    </cfRule>
  </conditionalFormatting>
  <conditionalFormatting sqref="B121:I130">
    <cfRule type="expression" dxfId="163" priority="15">
      <formula>MOD(ROW(XFD112),2)=0</formula>
    </cfRule>
    <cfRule type="expression" dxfId="162" priority="16">
      <formula>MOD(ROW(XFD113),2)=0</formula>
    </cfRule>
  </conditionalFormatting>
  <conditionalFormatting sqref="B131:I131">
    <cfRule type="expression" dxfId="161" priority="19">
      <formula>MOD(ROW(#REF!),2)=0</formula>
    </cfRule>
    <cfRule type="expression" dxfId="160" priority="18">
      <formula>MOD(ROW(#REF!),2)=0</formula>
    </cfRule>
  </conditionalFormatting>
  <conditionalFormatting sqref="B135:I144">
    <cfRule type="expression" dxfId="159" priority="3">
      <formula>MOD(ROW(XFD127),2)=0</formula>
    </cfRule>
    <cfRule type="expression" dxfId="158" priority="2">
      <formula>MOD(ROW(XFD126),2)=0</formula>
    </cfRule>
  </conditionalFormatting>
  <conditionalFormatting sqref="B145:I145">
    <cfRule type="expression" dxfId="157" priority="5">
      <formula>MOD(ROW(#REF!),2)=0</formula>
    </cfRule>
    <cfRule type="expression" dxfId="156" priority="6">
      <formula>MOD(ROW(#REF!),2)=0</formula>
    </cfRule>
  </conditionalFormatting>
  <conditionalFormatting sqref="I9:I18">
    <cfRule type="iconSet" priority="118">
      <iconSet iconSet="3Symbols2" showValue="0" reverse="1">
        <cfvo type="percent" val="0"/>
        <cfvo type="num" val="2"/>
        <cfvo type="num" val="3"/>
      </iconSet>
    </cfRule>
  </conditionalFormatting>
  <conditionalFormatting sqref="I23:I32">
    <cfRule type="iconSet" priority="105">
      <iconSet iconSet="3Symbols2" showValue="0" reverse="1">
        <cfvo type="percent" val="0"/>
        <cfvo type="num" val="2"/>
        <cfvo type="num" val="3"/>
      </iconSet>
    </cfRule>
  </conditionalFormatting>
  <conditionalFormatting sqref="I37:I46">
    <cfRule type="iconSet" priority="92">
      <iconSet iconSet="3Symbols2" showValue="0" reverse="1">
        <cfvo type="percent" val="0"/>
        <cfvo type="num" val="2"/>
        <cfvo type="num" val="3"/>
      </iconSet>
    </cfRule>
  </conditionalFormatting>
  <conditionalFormatting sqref="I51:I60">
    <cfRule type="iconSet" priority="79">
      <iconSet iconSet="3Symbols2" showValue="0" reverse="1">
        <cfvo type="percent" val="0"/>
        <cfvo type="num" val="2"/>
        <cfvo type="num" val="3"/>
      </iconSet>
    </cfRule>
  </conditionalFormatting>
  <conditionalFormatting sqref="I65:I74">
    <cfRule type="iconSet" priority="66">
      <iconSet iconSet="3Symbols2" showValue="0" reverse="1">
        <cfvo type="percent" val="0"/>
        <cfvo type="num" val="2"/>
        <cfvo type="num" val="3"/>
      </iconSet>
    </cfRule>
  </conditionalFormatting>
  <conditionalFormatting sqref="I79:I88">
    <cfRule type="iconSet" priority="53">
      <iconSet iconSet="3Symbols2" showValue="0" reverse="1">
        <cfvo type="percent" val="0"/>
        <cfvo type="num" val="2"/>
        <cfvo type="num" val="3"/>
      </iconSet>
    </cfRule>
  </conditionalFormatting>
  <conditionalFormatting sqref="I93:I102">
    <cfRule type="iconSet" priority="40">
      <iconSet iconSet="3Symbols2" showValue="0" reverse="1">
        <cfvo type="percent" val="0"/>
        <cfvo type="num" val="2"/>
        <cfvo type="num" val="3"/>
      </iconSet>
    </cfRule>
  </conditionalFormatting>
  <conditionalFormatting sqref="I107:I116">
    <cfRule type="iconSet" priority="27">
      <iconSet iconSet="3Symbols2" showValue="0" reverse="1">
        <cfvo type="percent" val="0"/>
        <cfvo type="num" val="2"/>
        <cfvo type="num" val="3"/>
      </iconSet>
    </cfRule>
  </conditionalFormatting>
  <conditionalFormatting sqref="I121:I130">
    <cfRule type="iconSet" priority="14">
      <iconSet iconSet="3Symbols2" showValue="0" reverse="1">
        <cfvo type="percent" val="0"/>
        <cfvo type="num" val="2"/>
        <cfvo type="num" val="3"/>
      </iconSet>
    </cfRule>
  </conditionalFormatting>
  <conditionalFormatting sqref="I135:I144">
    <cfRule type="iconSet" priority="1">
      <iconSet iconSet="3Symbols2" showValue="0" reverse="1">
        <cfvo type="percent" val="0"/>
        <cfvo type="num" val="2"/>
        <cfvo type="num" val="3"/>
      </iconSet>
    </cfRule>
  </conditionalFormatting>
  <dataValidations count="3">
    <dataValidation type="list" showInputMessage="1" showErrorMessage="1" sqref="I23:I34 I37:I48 I51:I62 I9:I19 I65:I76 I79:I90 I93:I104 I107:I118 I121:I132 I135:I145" xr:uid="{00000000-0002-0000-0700-000000000000}">
      <formula1>"1,2,3"</formula1>
    </dataValidation>
    <dataValidation type="list" showInputMessage="1" showErrorMessage="1" sqref="G9:G18 G51:G60 G135:G144 G37:G46 G65:G74 G79:G88 G93:G102 G107:G116 G121:G130 G23:G32" xr:uid="{00000000-0002-0000-0700-000001000000}">
      <formula1>"0,1,2,3,4"</formula1>
    </dataValidation>
    <dataValidation showInputMessage="1" showErrorMessage="1" sqref="G20 G34 G48 G62 G76 G90 G104 G118 G132" xr:uid="{00000000-0002-0000-0700-000002000000}"/>
  </dataValidations>
  <hyperlinks>
    <hyperlink ref="A4" location="x!A192" display="x!A192" xr:uid="{00000000-0004-0000-0700-000000000000}"/>
  </hyperlinks>
  <printOptions horizontalCentered="1"/>
  <pageMargins left="0.23622047244094491" right="0.23622047244094491" top="0.74803149606299213" bottom="0.74803149606299213" header="0.31496062992125984" footer="0.31496062992125984"/>
  <pageSetup paperSize="8" scale="90" orientation="portrait" r:id="rId1"/>
  <headerFooter>
    <oddFooter>&amp;L&amp;8&amp;K00-048(c) S.Imboden&amp;R&amp;8&amp;K00-048Seite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129" id="{F0C95CDC-5A93-4E4C-B205-8961C04309AF}">
            <x14:iconSet iconSet="5Boxes">
              <x14:cfvo type="percent">
                <xm:f>0</xm:f>
              </x14:cfvo>
              <x14:cfvo type="num">
                <xm:f>1</xm:f>
              </x14:cfvo>
              <x14:cfvo type="num">
                <xm:f>2</xm:f>
              </x14:cfvo>
              <x14:cfvo type="num">
                <xm:f>3</xm:f>
              </x14:cfvo>
              <x14:cfvo type="num">
                <xm:f>4</xm:f>
              </x14:cfvo>
            </x14:iconSet>
          </x14:cfRule>
          <xm:sqref>E19</xm:sqref>
        </x14:conditionalFormatting>
        <x14:conditionalFormatting xmlns:xm="http://schemas.microsoft.com/office/excel/2006/main">
          <x14:cfRule type="iconSet" priority="116" id="{0062F6D6-9153-4E15-813C-728AF650569B}">
            <x14:iconSet iconSet="5Boxes">
              <x14:cfvo type="percent">
                <xm:f>0</xm:f>
              </x14:cfvo>
              <x14:cfvo type="num">
                <xm:f>1</xm:f>
              </x14:cfvo>
              <x14:cfvo type="num">
                <xm:f>2</xm:f>
              </x14:cfvo>
              <x14:cfvo type="num">
                <xm:f>3</xm:f>
              </x14:cfvo>
              <x14:cfvo type="num">
                <xm:f>4</xm:f>
              </x14:cfvo>
            </x14:iconSet>
          </x14:cfRule>
          <xm:sqref>E33</xm:sqref>
        </x14:conditionalFormatting>
        <x14:conditionalFormatting xmlns:xm="http://schemas.microsoft.com/office/excel/2006/main">
          <x14:cfRule type="iconSet" priority="103" id="{F5BF32E5-A4D1-499C-8196-79625EFF1B1F}">
            <x14:iconSet iconSet="5Boxes">
              <x14:cfvo type="percent">
                <xm:f>0</xm:f>
              </x14:cfvo>
              <x14:cfvo type="num">
                <xm:f>1</xm:f>
              </x14:cfvo>
              <x14:cfvo type="num">
                <xm:f>2</xm:f>
              </x14:cfvo>
              <x14:cfvo type="num">
                <xm:f>3</xm:f>
              </x14:cfvo>
              <x14:cfvo type="num">
                <xm:f>4</xm:f>
              </x14:cfvo>
            </x14:iconSet>
          </x14:cfRule>
          <xm:sqref>E47</xm:sqref>
        </x14:conditionalFormatting>
        <x14:conditionalFormatting xmlns:xm="http://schemas.microsoft.com/office/excel/2006/main">
          <x14:cfRule type="iconSet" priority="90" id="{986241DD-12B4-4A57-9C2B-08002587984C}">
            <x14:iconSet iconSet="5Boxes">
              <x14:cfvo type="percent">
                <xm:f>0</xm:f>
              </x14:cfvo>
              <x14:cfvo type="num">
                <xm:f>1</xm:f>
              </x14:cfvo>
              <x14:cfvo type="num">
                <xm:f>2</xm:f>
              </x14:cfvo>
              <x14:cfvo type="num">
                <xm:f>3</xm:f>
              </x14:cfvo>
              <x14:cfvo type="num">
                <xm:f>4</xm:f>
              </x14:cfvo>
            </x14:iconSet>
          </x14:cfRule>
          <xm:sqref>E61</xm:sqref>
        </x14:conditionalFormatting>
        <x14:conditionalFormatting xmlns:xm="http://schemas.microsoft.com/office/excel/2006/main">
          <x14:cfRule type="iconSet" priority="77" id="{46CDF160-E87B-43F2-8D33-E46FD8BA853A}">
            <x14:iconSet iconSet="5Boxes">
              <x14:cfvo type="percent">
                <xm:f>0</xm:f>
              </x14:cfvo>
              <x14:cfvo type="num">
                <xm:f>1</xm:f>
              </x14:cfvo>
              <x14:cfvo type="num">
                <xm:f>2</xm:f>
              </x14:cfvo>
              <x14:cfvo type="num">
                <xm:f>3</xm:f>
              </x14:cfvo>
              <x14:cfvo type="num">
                <xm:f>4</xm:f>
              </x14:cfvo>
            </x14:iconSet>
          </x14:cfRule>
          <xm:sqref>E75</xm:sqref>
        </x14:conditionalFormatting>
        <x14:conditionalFormatting xmlns:xm="http://schemas.microsoft.com/office/excel/2006/main">
          <x14:cfRule type="iconSet" priority="64" id="{4A44CF96-3260-44BC-AED3-E88E518849A6}">
            <x14:iconSet iconSet="5Boxes">
              <x14:cfvo type="percent">
                <xm:f>0</xm:f>
              </x14:cfvo>
              <x14:cfvo type="num">
                <xm:f>1</xm:f>
              </x14:cfvo>
              <x14:cfvo type="num">
                <xm:f>2</xm:f>
              </x14:cfvo>
              <x14:cfvo type="num">
                <xm:f>3</xm:f>
              </x14:cfvo>
              <x14:cfvo type="num">
                <xm:f>4</xm:f>
              </x14:cfvo>
            </x14:iconSet>
          </x14:cfRule>
          <xm:sqref>E89</xm:sqref>
        </x14:conditionalFormatting>
        <x14:conditionalFormatting xmlns:xm="http://schemas.microsoft.com/office/excel/2006/main">
          <x14:cfRule type="iconSet" priority="51" id="{6D90D009-7B78-4A84-A100-F5A035790F37}">
            <x14:iconSet iconSet="5Boxes">
              <x14:cfvo type="percent">
                <xm:f>0</xm:f>
              </x14:cfvo>
              <x14:cfvo type="num">
                <xm:f>1</xm:f>
              </x14:cfvo>
              <x14:cfvo type="num">
                <xm:f>2</xm:f>
              </x14:cfvo>
              <x14:cfvo type="num">
                <xm:f>3</xm:f>
              </x14:cfvo>
              <x14:cfvo type="num">
                <xm:f>4</xm:f>
              </x14:cfvo>
            </x14:iconSet>
          </x14:cfRule>
          <xm:sqref>E103</xm:sqref>
        </x14:conditionalFormatting>
        <x14:conditionalFormatting xmlns:xm="http://schemas.microsoft.com/office/excel/2006/main">
          <x14:cfRule type="iconSet" priority="38" id="{BD8C761E-5263-454E-9B16-965FF1BA167B}">
            <x14:iconSet iconSet="5Boxes">
              <x14:cfvo type="percent">
                <xm:f>0</xm:f>
              </x14:cfvo>
              <x14:cfvo type="num">
                <xm:f>1</xm:f>
              </x14:cfvo>
              <x14:cfvo type="num">
                <xm:f>2</xm:f>
              </x14:cfvo>
              <x14:cfvo type="num">
                <xm:f>3</xm:f>
              </x14:cfvo>
              <x14:cfvo type="num">
                <xm:f>4</xm:f>
              </x14:cfvo>
            </x14:iconSet>
          </x14:cfRule>
          <xm:sqref>E117</xm:sqref>
        </x14:conditionalFormatting>
        <x14:conditionalFormatting xmlns:xm="http://schemas.microsoft.com/office/excel/2006/main">
          <x14:cfRule type="iconSet" priority="25" id="{D34E48E0-3BBA-4054-883B-8A6A62D58AD8}">
            <x14:iconSet iconSet="5Boxes">
              <x14:cfvo type="percent">
                <xm:f>0</xm:f>
              </x14:cfvo>
              <x14:cfvo type="num">
                <xm:f>1</xm:f>
              </x14:cfvo>
              <x14:cfvo type="num">
                <xm:f>2</xm:f>
              </x14:cfvo>
              <x14:cfvo type="num">
                <xm:f>3</xm:f>
              </x14:cfvo>
              <x14:cfvo type="num">
                <xm:f>4</xm:f>
              </x14:cfvo>
            </x14:iconSet>
          </x14:cfRule>
          <xm:sqref>E131</xm:sqref>
        </x14:conditionalFormatting>
        <x14:conditionalFormatting xmlns:xm="http://schemas.microsoft.com/office/excel/2006/main">
          <x14:cfRule type="iconSet" priority="12" id="{C53DB759-002C-43B8-B7AE-B659EFF5135A}">
            <x14:iconSet iconSet="5Boxes">
              <x14:cfvo type="percent">
                <xm:f>0</xm:f>
              </x14:cfvo>
              <x14:cfvo type="num">
                <xm:f>1</xm:f>
              </x14:cfvo>
              <x14:cfvo type="num">
                <xm:f>2</xm:f>
              </x14:cfvo>
              <x14:cfvo type="num">
                <xm:f>3</xm:f>
              </x14:cfvo>
              <x14:cfvo type="num">
                <xm:f>4</xm:f>
              </x14:cfvo>
            </x14:iconSet>
          </x14:cfRule>
          <xm:sqref>E145</xm:sqref>
        </x14:conditionalFormatting>
        <x14:conditionalFormatting xmlns:xm="http://schemas.microsoft.com/office/excel/2006/main">
          <x14:cfRule type="iconSet" priority="128" id="{9C4FD5B2-6AA8-4904-8827-2AD4B1E8C1B5}">
            <x14:iconSet iconSet="5Boxes">
              <x14:cfvo type="percent">
                <xm:f>0</xm:f>
              </x14:cfvo>
              <x14:cfvo type="num">
                <xm:f>1</xm:f>
              </x14:cfvo>
              <x14:cfvo type="num">
                <xm:f>2</xm:f>
              </x14:cfvo>
              <x14:cfvo type="num">
                <xm:f>3</xm:f>
              </x14:cfvo>
              <x14:cfvo type="num">
                <xm:f>4</xm:f>
              </x14:cfvo>
            </x14:iconSet>
          </x14:cfRule>
          <xm:sqref>F19 H19:I19</xm:sqref>
        </x14:conditionalFormatting>
        <x14:conditionalFormatting xmlns:xm="http://schemas.microsoft.com/office/excel/2006/main">
          <x14:cfRule type="iconSet" priority="115" id="{03C5A0A9-EE9C-4A13-9593-6F752DAD591D}">
            <x14:iconSet iconSet="5Boxes">
              <x14:cfvo type="percent">
                <xm:f>0</xm:f>
              </x14:cfvo>
              <x14:cfvo type="num">
                <xm:f>1</xm:f>
              </x14:cfvo>
              <x14:cfvo type="num">
                <xm:f>2</xm:f>
              </x14:cfvo>
              <x14:cfvo type="num">
                <xm:f>3</xm:f>
              </x14:cfvo>
              <x14:cfvo type="num">
                <xm:f>4</xm:f>
              </x14:cfvo>
            </x14:iconSet>
          </x14:cfRule>
          <xm:sqref>F33 H33:I33</xm:sqref>
        </x14:conditionalFormatting>
        <x14:conditionalFormatting xmlns:xm="http://schemas.microsoft.com/office/excel/2006/main">
          <x14:cfRule type="iconSet" priority="102" id="{10CCF784-A93A-4725-AE5A-C1FB5E7EE405}">
            <x14:iconSet iconSet="5Boxes">
              <x14:cfvo type="percent">
                <xm:f>0</xm:f>
              </x14:cfvo>
              <x14:cfvo type="num">
                <xm:f>1</xm:f>
              </x14:cfvo>
              <x14:cfvo type="num">
                <xm:f>2</xm:f>
              </x14:cfvo>
              <x14:cfvo type="num">
                <xm:f>3</xm:f>
              </x14:cfvo>
              <x14:cfvo type="num">
                <xm:f>4</xm:f>
              </x14:cfvo>
            </x14:iconSet>
          </x14:cfRule>
          <xm:sqref>F47 H47:I47</xm:sqref>
        </x14:conditionalFormatting>
        <x14:conditionalFormatting xmlns:xm="http://schemas.microsoft.com/office/excel/2006/main">
          <x14:cfRule type="iconSet" priority="89" id="{8BEE5B15-A98C-44AC-9221-5B0DF02B981C}">
            <x14:iconSet iconSet="5Boxes">
              <x14:cfvo type="percent">
                <xm:f>0</xm:f>
              </x14:cfvo>
              <x14:cfvo type="num">
                <xm:f>1</xm:f>
              </x14:cfvo>
              <x14:cfvo type="num">
                <xm:f>2</xm:f>
              </x14:cfvo>
              <x14:cfvo type="num">
                <xm:f>3</xm:f>
              </x14:cfvo>
              <x14:cfvo type="num">
                <xm:f>4</xm:f>
              </x14:cfvo>
            </x14:iconSet>
          </x14:cfRule>
          <xm:sqref>F61 H61:I61</xm:sqref>
        </x14:conditionalFormatting>
        <x14:conditionalFormatting xmlns:xm="http://schemas.microsoft.com/office/excel/2006/main">
          <x14:cfRule type="iconSet" priority="76" id="{D6E51F14-B10F-4063-8E52-A0984EB79B09}">
            <x14:iconSet iconSet="5Boxes">
              <x14:cfvo type="percent">
                <xm:f>0</xm:f>
              </x14:cfvo>
              <x14:cfvo type="num">
                <xm:f>1</xm:f>
              </x14:cfvo>
              <x14:cfvo type="num">
                <xm:f>2</xm:f>
              </x14:cfvo>
              <x14:cfvo type="num">
                <xm:f>3</xm:f>
              </x14:cfvo>
              <x14:cfvo type="num">
                <xm:f>4</xm:f>
              </x14:cfvo>
            </x14:iconSet>
          </x14:cfRule>
          <xm:sqref>F75 H75:I75</xm:sqref>
        </x14:conditionalFormatting>
        <x14:conditionalFormatting xmlns:xm="http://schemas.microsoft.com/office/excel/2006/main">
          <x14:cfRule type="iconSet" priority="63" id="{55916835-F0AD-4C2B-8BAC-B06144910AA8}">
            <x14:iconSet iconSet="5Boxes">
              <x14:cfvo type="percent">
                <xm:f>0</xm:f>
              </x14:cfvo>
              <x14:cfvo type="num">
                <xm:f>1</xm:f>
              </x14:cfvo>
              <x14:cfvo type="num">
                <xm:f>2</xm:f>
              </x14:cfvo>
              <x14:cfvo type="num">
                <xm:f>3</xm:f>
              </x14:cfvo>
              <x14:cfvo type="num">
                <xm:f>4</xm:f>
              </x14:cfvo>
            </x14:iconSet>
          </x14:cfRule>
          <xm:sqref>F89 H89:I89</xm:sqref>
        </x14:conditionalFormatting>
        <x14:conditionalFormatting xmlns:xm="http://schemas.microsoft.com/office/excel/2006/main">
          <x14:cfRule type="iconSet" priority="50" id="{8E9F5386-94BF-485A-82B9-B836A3F348E3}">
            <x14:iconSet iconSet="5Boxes">
              <x14:cfvo type="percent">
                <xm:f>0</xm:f>
              </x14:cfvo>
              <x14:cfvo type="num">
                <xm:f>1</xm:f>
              </x14:cfvo>
              <x14:cfvo type="num">
                <xm:f>2</xm:f>
              </x14:cfvo>
              <x14:cfvo type="num">
                <xm:f>3</xm:f>
              </x14:cfvo>
              <x14:cfvo type="num">
                <xm:f>4</xm:f>
              </x14:cfvo>
            </x14:iconSet>
          </x14:cfRule>
          <xm:sqref>F103 H103:I103</xm:sqref>
        </x14:conditionalFormatting>
        <x14:conditionalFormatting xmlns:xm="http://schemas.microsoft.com/office/excel/2006/main">
          <x14:cfRule type="iconSet" priority="37" id="{94B1E2E7-A990-4702-835A-2AC9EC30BAB3}">
            <x14:iconSet iconSet="5Boxes">
              <x14:cfvo type="percent">
                <xm:f>0</xm:f>
              </x14:cfvo>
              <x14:cfvo type="num">
                <xm:f>1</xm:f>
              </x14:cfvo>
              <x14:cfvo type="num">
                <xm:f>2</xm:f>
              </x14:cfvo>
              <x14:cfvo type="num">
                <xm:f>3</xm:f>
              </x14:cfvo>
              <x14:cfvo type="num">
                <xm:f>4</xm:f>
              </x14:cfvo>
            </x14:iconSet>
          </x14:cfRule>
          <xm:sqref>F117 H117:I117</xm:sqref>
        </x14:conditionalFormatting>
        <x14:conditionalFormatting xmlns:xm="http://schemas.microsoft.com/office/excel/2006/main">
          <x14:cfRule type="iconSet" priority="24" id="{2E89C8F2-E9D8-452A-BFA5-67D190F0A9C4}">
            <x14:iconSet iconSet="5Boxes">
              <x14:cfvo type="percent">
                <xm:f>0</xm:f>
              </x14:cfvo>
              <x14:cfvo type="num">
                <xm:f>1</xm:f>
              </x14:cfvo>
              <x14:cfvo type="num">
                <xm:f>2</xm:f>
              </x14:cfvo>
              <x14:cfvo type="num">
                <xm:f>3</xm:f>
              </x14:cfvo>
              <x14:cfvo type="num">
                <xm:f>4</xm:f>
              </x14:cfvo>
            </x14:iconSet>
          </x14:cfRule>
          <xm:sqref>F131 H131:I131</xm:sqref>
        </x14:conditionalFormatting>
        <x14:conditionalFormatting xmlns:xm="http://schemas.microsoft.com/office/excel/2006/main">
          <x14:cfRule type="iconSet" priority="11" id="{CF68BC2A-BC95-4A10-BCA6-0A2269A40DDC}">
            <x14:iconSet iconSet="5Boxes">
              <x14:cfvo type="percent">
                <xm:f>0</xm:f>
              </x14:cfvo>
              <x14:cfvo type="num">
                <xm:f>1</xm:f>
              </x14:cfvo>
              <x14:cfvo type="num">
                <xm:f>2</xm:f>
              </x14:cfvo>
              <x14:cfvo type="num">
                <xm:f>3</xm:f>
              </x14:cfvo>
              <x14:cfvo type="num">
                <xm:f>4</xm:f>
              </x14:cfvo>
            </x14:iconSet>
          </x14:cfRule>
          <xm:sqref>F145 H145:I145</xm:sqref>
        </x14:conditionalFormatting>
        <x14:conditionalFormatting xmlns:xm="http://schemas.microsoft.com/office/excel/2006/main">
          <x14:cfRule type="iconSet" priority="130" id="{4410D11A-DF48-4A1D-9E21-DEBAE6B1749E}">
            <x14:iconSet iconSet="5Boxes">
              <x14:cfvo type="percent">
                <xm:f>0</xm:f>
              </x14:cfvo>
              <x14:cfvo type="num">
                <xm:f>1</xm:f>
              </x14:cfvo>
              <x14:cfvo type="num">
                <xm:f>2</xm:f>
              </x14:cfvo>
              <x14:cfvo type="num">
                <xm:f>3</xm:f>
              </x14:cfvo>
              <x14:cfvo type="num">
                <xm:f>4</xm:f>
              </x14:cfvo>
            </x14:iconSet>
          </x14:cfRule>
          <xm:sqref>G9:G18</xm:sqref>
        </x14:conditionalFormatting>
        <x14:conditionalFormatting xmlns:xm="http://schemas.microsoft.com/office/excel/2006/main">
          <x14:cfRule type="iconSet" priority="121" id="{06A6E24B-0AF1-44E6-B692-C4B9BC681112}">
            <x14:iconSet iconSet="5Boxes">
              <x14:cfvo type="percent">
                <xm:f>0</xm:f>
              </x14:cfvo>
              <x14:cfvo type="num">
                <xm:f>1</xm:f>
              </x14:cfvo>
              <x14:cfvo type="num">
                <xm:f>2</xm:f>
              </x14:cfvo>
              <x14:cfvo type="num">
                <xm:f>3</xm:f>
              </x14:cfvo>
              <x14:cfvo type="num">
                <xm:f>4</xm:f>
              </x14:cfvo>
            </x14:iconSet>
          </x14:cfRule>
          <xm:sqref>G19</xm:sqref>
        </x14:conditionalFormatting>
        <x14:conditionalFormatting xmlns:xm="http://schemas.microsoft.com/office/excel/2006/main">
          <x14:cfRule type="iconSet" priority="117" id="{E684A09D-44CA-485E-B4CC-16955200B667}">
            <x14:iconSet iconSet="5Boxes">
              <x14:cfvo type="percent">
                <xm:f>0</xm:f>
              </x14:cfvo>
              <x14:cfvo type="num">
                <xm:f>1</xm:f>
              </x14:cfvo>
              <x14:cfvo type="num">
                <xm:f>2</xm:f>
              </x14:cfvo>
              <x14:cfvo type="num">
                <xm:f>3</xm:f>
              </x14:cfvo>
              <x14:cfvo type="num">
                <xm:f>4</xm:f>
              </x14:cfvo>
            </x14:iconSet>
          </x14:cfRule>
          <xm:sqref>G23:G32</xm:sqref>
        </x14:conditionalFormatting>
        <x14:conditionalFormatting xmlns:xm="http://schemas.microsoft.com/office/excel/2006/main">
          <x14:cfRule type="iconSet" priority="108" id="{725D1891-6942-4575-ACEC-AE0E8BD72A51}">
            <x14:iconSet iconSet="5Boxes">
              <x14:cfvo type="percent">
                <xm:f>0</xm:f>
              </x14:cfvo>
              <x14:cfvo type="num">
                <xm:f>1</xm:f>
              </x14:cfvo>
              <x14:cfvo type="num">
                <xm:f>2</xm:f>
              </x14:cfvo>
              <x14:cfvo type="num">
                <xm:f>3</xm:f>
              </x14:cfvo>
              <x14:cfvo type="num">
                <xm:f>4</xm:f>
              </x14:cfvo>
            </x14:iconSet>
          </x14:cfRule>
          <xm:sqref>G33</xm:sqref>
        </x14:conditionalFormatting>
        <x14:conditionalFormatting xmlns:xm="http://schemas.microsoft.com/office/excel/2006/main">
          <x14:cfRule type="iconSet" priority="104" id="{268B37F7-8352-47BF-AC9B-CCDCEE4271A7}">
            <x14:iconSet iconSet="5Boxes">
              <x14:cfvo type="percent">
                <xm:f>0</xm:f>
              </x14:cfvo>
              <x14:cfvo type="num">
                <xm:f>1</xm:f>
              </x14:cfvo>
              <x14:cfvo type="num">
                <xm:f>2</xm:f>
              </x14:cfvo>
              <x14:cfvo type="num">
                <xm:f>3</xm:f>
              </x14:cfvo>
              <x14:cfvo type="num">
                <xm:f>4</xm:f>
              </x14:cfvo>
            </x14:iconSet>
          </x14:cfRule>
          <xm:sqref>G37:G46</xm:sqref>
        </x14:conditionalFormatting>
        <x14:conditionalFormatting xmlns:xm="http://schemas.microsoft.com/office/excel/2006/main">
          <x14:cfRule type="iconSet" priority="95" id="{492FC44D-9F4C-4729-8272-B32CED8A74F6}">
            <x14:iconSet iconSet="5Boxes">
              <x14:cfvo type="percent">
                <xm:f>0</xm:f>
              </x14:cfvo>
              <x14:cfvo type="num">
                <xm:f>1</xm:f>
              </x14:cfvo>
              <x14:cfvo type="num">
                <xm:f>2</xm:f>
              </x14:cfvo>
              <x14:cfvo type="num">
                <xm:f>3</xm:f>
              </x14:cfvo>
              <x14:cfvo type="num">
                <xm:f>4</xm:f>
              </x14:cfvo>
            </x14:iconSet>
          </x14:cfRule>
          <xm:sqref>G47</xm:sqref>
        </x14:conditionalFormatting>
        <x14:conditionalFormatting xmlns:xm="http://schemas.microsoft.com/office/excel/2006/main">
          <x14:cfRule type="iconSet" priority="91" id="{E58C2BA1-6A38-43A5-9B27-3F348C838CAB}">
            <x14:iconSet iconSet="5Boxes">
              <x14:cfvo type="percent">
                <xm:f>0</xm:f>
              </x14:cfvo>
              <x14:cfvo type="num">
                <xm:f>1</xm:f>
              </x14:cfvo>
              <x14:cfvo type="num">
                <xm:f>2</xm:f>
              </x14:cfvo>
              <x14:cfvo type="num">
                <xm:f>3</xm:f>
              </x14:cfvo>
              <x14:cfvo type="num">
                <xm:f>4</xm:f>
              </x14:cfvo>
            </x14:iconSet>
          </x14:cfRule>
          <xm:sqref>G51:G60</xm:sqref>
        </x14:conditionalFormatting>
        <x14:conditionalFormatting xmlns:xm="http://schemas.microsoft.com/office/excel/2006/main">
          <x14:cfRule type="iconSet" priority="82" id="{F5EAA944-FC06-41EC-B16D-B8211406F29A}">
            <x14:iconSet iconSet="5Boxes">
              <x14:cfvo type="percent">
                <xm:f>0</xm:f>
              </x14:cfvo>
              <x14:cfvo type="num">
                <xm:f>1</xm:f>
              </x14:cfvo>
              <x14:cfvo type="num">
                <xm:f>2</xm:f>
              </x14:cfvo>
              <x14:cfvo type="num">
                <xm:f>3</xm:f>
              </x14:cfvo>
              <x14:cfvo type="num">
                <xm:f>4</xm:f>
              </x14:cfvo>
            </x14:iconSet>
          </x14:cfRule>
          <xm:sqref>G61</xm:sqref>
        </x14:conditionalFormatting>
        <x14:conditionalFormatting xmlns:xm="http://schemas.microsoft.com/office/excel/2006/main">
          <x14:cfRule type="iconSet" priority="78" id="{A02D11B6-9F4F-4377-942C-BF6599A185F6}">
            <x14:iconSet iconSet="5Boxes">
              <x14:cfvo type="percent">
                <xm:f>0</xm:f>
              </x14:cfvo>
              <x14:cfvo type="num">
                <xm:f>1</xm:f>
              </x14:cfvo>
              <x14:cfvo type="num">
                <xm:f>2</xm:f>
              </x14:cfvo>
              <x14:cfvo type="num">
                <xm:f>3</xm:f>
              </x14:cfvo>
              <x14:cfvo type="num">
                <xm:f>4</xm:f>
              </x14:cfvo>
            </x14:iconSet>
          </x14:cfRule>
          <xm:sqref>G65:G74</xm:sqref>
        </x14:conditionalFormatting>
        <x14:conditionalFormatting xmlns:xm="http://schemas.microsoft.com/office/excel/2006/main">
          <x14:cfRule type="iconSet" priority="69" id="{C831C6B2-D238-4955-9CC0-041F71A5DC37}">
            <x14:iconSet iconSet="5Boxes">
              <x14:cfvo type="percent">
                <xm:f>0</xm:f>
              </x14:cfvo>
              <x14:cfvo type="num">
                <xm:f>1</xm:f>
              </x14:cfvo>
              <x14:cfvo type="num">
                <xm:f>2</xm:f>
              </x14:cfvo>
              <x14:cfvo type="num">
                <xm:f>3</xm:f>
              </x14:cfvo>
              <x14:cfvo type="num">
                <xm:f>4</xm:f>
              </x14:cfvo>
            </x14:iconSet>
          </x14:cfRule>
          <xm:sqref>G75</xm:sqref>
        </x14:conditionalFormatting>
        <x14:conditionalFormatting xmlns:xm="http://schemas.microsoft.com/office/excel/2006/main">
          <x14:cfRule type="iconSet" priority="65" id="{33527DB7-748C-4B4A-B988-78D4024041A6}">
            <x14:iconSet iconSet="5Boxes">
              <x14:cfvo type="percent">
                <xm:f>0</xm:f>
              </x14:cfvo>
              <x14:cfvo type="num">
                <xm:f>1</xm:f>
              </x14:cfvo>
              <x14:cfvo type="num">
                <xm:f>2</xm:f>
              </x14:cfvo>
              <x14:cfvo type="num">
                <xm:f>3</xm:f>
              </x14:cfvo>
              <x14:cfvo type="num">
                <xm:f>4</xm:f>
              </x14:cfvo>
            </x14:iconSet>
          </x14:cfRule>
          <xm:sqref>G79:G88</xm:sqref>
        </x14:conditionalFormatting>
        <x14:conditionalFormatting xmlns:xm="http://schemas.microsoft.com/office/excel/2006/main">
          <x14:cfRule type="iconSet" priority="56" id="{03C994AF-8C51-4F8C-A671-EDC97A17FED7}">
            <x14:iconSet iconSet="5Boxes">
              <x14:cfvo type="percent">
                <xm:f>0</xm:f>
              </x14:cfvo>
              <x14:cfvo type="num">
                <xm:f>1</xm:f>
              </x14:cfvo>
              <x14:cfvo type="num">
                <xm:f>2</xm:f>
              </x14:cfvo>
              <x14:cfvo type="num">
                <xm:f>3</xm:f>
              </x14:cfvo>
              <x14:cfvo type="num">
                <xm:f>4</xm:f>
              </x14:cfvo>
            </x14:iconSet>
          </x14:cfRule>
          <xm:sqref>G89</xm:sqref>
        </x14:conditionalFormatting>
        <x14:conditionalFormatting xmlns:xm="http://schemas.microsoft.com/office/excel/2006/main">
          <x14:cfRule type="iconSet" priority="52" id="{7D78F7FE-490E-4E00-8381-D65418DFB13B}">
            <x14:iconSet iconSet="5Boxes">
              <x14:cfvo type="percent">
                <xm:f>0</xm:f>
              </x14:cfvo>
              <x14:cfvo type="num">
                <xm:f>1</xm:f>
              </x14:cfvo>
              <x14:cfvo type="num">
                <xm:f>2</xm:f>
              </x14:cfvo>
              <x14:cfvo type="num">
                <xm:f>3</xm:f>
              </x14:cfvo>
              <x14:cfvo type="num">
                <xm:f>4</xm:f>
              </x14:cfvo>
            </x14:iconSet>
          </x14:cfRule>
          <xm:sqref>G93:G102</xm:sqref>
        </x14:conditionalFormatting>
        <x14:conditionalFormatting xmlns:xm="http://schemas.microsoft.com/office/excel/2006/main">
          <x14:cfRule type="iconSet" priority="43" id="{06A1EB43-8244-4AD3-A2CD-4ADF817BEE5D}">
            <x14:iconSet iconSet="5Boxes">
              <x14:cfvo type="percent">
                <xm:f>0</xm:f>
              </x14:cfvo>
              <x14:cfvo type="num">
                <xm:f>1</xm:f>
              </x14:cfvo>
              <x14:cfvo type="num">
                <xm:f>2</xm:f>
              </x14:cfvo>
              <x14:cfvo type="num">
                <xm:f>3</xm:f>
              </x14:cfvo>
              <x14:cfvo type="num">
                <xm:f>4</xm:f>
              </x14:cfvo>
            </x14:iconSet>
          </x14:cfRule>
          <xm:sqref>G103</xm:sqref>
        </x14:conditionalFormatting>
        <x14:conditionalFormatting xmlns:xm="http://schemas.microsoft.com/office/excel/2006/main">
          <x14:cfRule type="iconSet" priority="39" id="{AF47687E-C15C-4EA1-826A-F015886A2850}">
            <x14:iconSet iconSet="5Boxes">
              <x14:cfvo type="percent">
                <xm:f>0</xm:f>
              </x14:cfvo>
              <x14:cfvo type="num">
                <xm:f>1</xm:f>
              </x14:cfvo>
              <x14:cfvo type="num">
                <xm:f>2</xm:f>
              </x14:cfvo>
              <x14:cfvo type="num">
                <xm:f>3</xm:f>
              </x14:cfvo>
              <x14:cfvo type="num">
                <xm:f>4</xm:f>
              </x14:cfvo>
            </x14:iconSet>
          </x14:cfRule>
          <xm:sqref>G107:G116</xm:sqref>
        </x14:conditionalFormatting>
        <x14:conditionalFormatting xmlns:xm="http://schemas.microsoft.com/office/excel/2006/main">
          <x14:cfRule type="iconSet" priority="30" id="{C9039D1B-9828-4B31-98B8-D414349D8DF7}">
            <x14:iconSet iconSet="5Boxes">
              <x14:cfvo type="percent">
                <xm:f>0</xm:f>
              </x14:cfvo>
              <x14:cfvo type="num">
                <xm:f>1</xm:f>
              </x14:cfvo>
              <x14:cfvo type="num">
                <xm:f>2</xm:f>
              </x14:cfvo>
              <x14:cfvo type="num">
                <xm:f>3</xm:f>
              </x14:cfvo>
              <x14:cfvo type="num">
                <xm:f>4</xm:f>
              </x14:cfvo>
            </x14:iconSet>
          </x14:cfRule>
          <xm:sqref>G117</xm:sqref>
        </x14:conditionalFormatting>
        <x14:conditionalFormatting xmlns:xm="http://schemas.microsoft.com/office/excel/2006/main">
          <x14:cfRule type="iconSet" priority="26" id="{5CED8788-1728-4802-861E-DE4D8C3FD638}">
            <x14:iconSet iconSet="5Boxes">
              <x14:cfvo type="percent">
                <xm:f>0</xm:f>
              </x14:cfvo>
              <x14:cfvo type="num">
                <xm:f>1</xm:f>
              </x14:cfvo>
              <x14:cfvo type="num">
                <xm:f>2</xm:f>
              </x14:cfvo>
              <x14:cfvo type="num">
                <xm:f>3</xm:f>
              </x14:cfvo>
              <x14:cfvo type="num">
                <xm:f>4</xm:f>
              </x14:cfvo>
            </x14:iconSet>
          </x14:cfRule>
          <xm:sqref>G121:G130</xm:sqref>
        </x14:conditionalFormatting>
        <x14:conditionalFormatting xmlns:xm="http://schemas.microsoft.com/office/excel/2006/main">
          <x14:cfRule type="iconSet" priority="17" id="{398D89C6-062C-4223-97BE-1C320649BF77}">
            <x14:iconSet iconSet="5Boxes">
              <x14:cfvo type="percent">
                <xm:f>0</xm:f>
              </x14:cfvo>
              <x14:cfvo type="num">
                <xm:f>1</xm:f>
              </x14:cfvo>
              <x14:cfvo type="num">
                <xm:f>2</xm:f>
              </x14:cfvo>
              <x14:cfvo type="num">
                <xm:f>3</xm:f>
              </x14:cfvo>
              <x14:cfvo type="num">
                <xm:f>4</xm:f>
              </x14:cfvo>
            </x14:iconSet>
          </x14:cfRule>
          <xm:sqref>G131</xm:sqref>
        </x14:conditionalFormatting>
        <x14:conditionalFormatting xmlns:xm="http://schemas.microsoft.com/office/excel/2006/main">
          <x14:cfRule type="iconSet" priority="13" id="{A7AC82F3-3671-45FB-A0F2-0C5C0FA2F564}">
            <x14:iconSet iconSet="5Boxes">
              <x14:cfvo type="percent">
                <xm:f>0</xm:f>
              </x14:cfvo>
              <x14:cfvo type="num">
                <xm:f>1</xm:f>
              </x14:cfvo>
              <x14:cfvo type="num">
                <xm:f>2</xm:f>
              </x14:cfvo>
              <x14:cfvo type="num">
                <xm:f>3</xm:f>
              </x14:cfvo>
              <x14:cfvo type="num">
                <xm:f>4</xm:f>
              </x14:cfvo>
            </x14:iconSet>
          </x14:cfRule>
          <xm:sqref>G135:G144</xm:sqref>
        </x14:conditionalFormatting>
        <x14:conditionalFormatting xmlns:xm="http://schemas.microsoft.com/office/excel/2006/main">
          <x14:cfRule type="iconSet" priority="4" id="{8D121BAA-5C34-4252-B5B3-D4A87C0F9F77}">
            <x14:iconSet iconSet="5Boxes">
              <x14:cfvo type="percent">
                <xm:f>0</xm:f>
              </x14:cfvo>
              <x14:cfvo type="num">
                <xm:f>1</xm:f>
              </x14:cfvo>
              <x14:cfvo type="num">
                <xm:f>2</xm:f>
              </x14:cfvo>
              <x14:cfvo type="num">
                <xm:f>3</xm:f>
              </x14:cfvo>
              <x14:cfvo type="num">
                <xm:f>4</xm:f>
              </x14:cfvo>
            </x14:iconSet>
          </x14:cfRule>
          <xm:sqref>G145</xm:sqref>
        </x14:conditionalFormatting>
      </x14:conditionalFormatting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53">
    <tabColor theme="6" tint="-0.249977111117893"/>
  </sheetPr>
  <dimension ref="A1:W93"/>
  <sheetViews>
    <sheetView showGridLines="0" zoomScaleNormal="100" workbookViewId="0">
      <pane ySplit="4" topLeftCell="A5" activePane="bottomLeft" state="frozen"/>
      <selection activeCell="N25" sqref="N25"/>
      <selection pane="bottomLeft" activeCell="C5" sqref="C5"/>
    </sheetView>
  </sheetViews>
  <sheetFormatPr baseColWidth="10" defaultColWidth="12.5546875" defaultRowHeight="14.4" x14ac:dyDescent="0.3"/>
  <cols>
    <col min="1" max="1" width="7" style="224" customWidth="1"/>
    <col min="2" max="2" width="4.5546875" style="238" customWidth="1"/>
    <col min="3" max="3" width="29" style="238" customWidth="1"/>
    <col min="4" max="4" width="10.6640625" style="238" customWidth="1"/>
    <col min="5" max="5" width="11.88671875" style="238" bestFit="1" customWidth="1"/>
    <col min="6" max="6" width="8.5546875" style="238" customWidth="1"/>
    <col min="7" max="7" width="30.88671875" style="238" customWidth="1"/>
    <col min="8" max="8" width="27.109375" style="238" customWidth="1"/>
    <col min="9" max="9" width="7" style="238" customWidth="1"/>
    <col min="10" max="10" width="0.109375" style="238" customWidth="1"/>
    <col min="11" max="18" width="4" style="238" customWidth="1"/>
    <col min="19" max="16384" width="12.5546875" style="238"/>
  </cols>
  <sheetData>
    <row r="1" spans="1:23" s="233" customFormat="1" ht="43.95" customHeight="1" x14ac:dyDescent="0.3">
      <c r="A1" s="213"/>
      <c r="B1" s="230" t="str">
        <f ca="1">' '!A348</f>
        <v>P R O D U I T S   &amp;   P R E S T A T I O N S  D E  S E R V I C E S</v>
      </c>
      <c r="C1" s="230"/>
      <c r="D1" s="230"/>
      <c r="E1" s="230"/>
      <c r="F1" s="230"/>
      <c r="G1" s="230"/>
      <c r="H1" s="230"/>
      <c r="I1" s="263"/>
      <c r="J1" s="232"/>
    </row>
    <row r="2" spans="1:23" s="224" customFormat="1" ht="22.5" customHeight="1" x14ac:dyDescent="0.3">
      <c r="A2" s="218"/>
      <c r="B2" s="264"/>
    </row>
    <row r="3" spans="1:23" ht="9" customHeight="1" x14ac:dyDescent="0.3">
      <c r="A3" s="219"/>
      <c r="C3" s="224"/>
    </row>
    <row r="4" spans="1:23" ht="33.75" customHeight="1" x14ac:dyDescent="0.3">
      <c r="B4" s="467" t="str">
        <f ca="1">' '!A65</f>
        <v>No.</v>
      </c>
      <c r="C4" s="468" t="str">
        <f ca="1">' '!A349</f>
        <v>Produit/Prestations de service</v>
      </c>
      <c r="D4" s="468" t="str">
        <f ca="1">' '!A352</f>
        <v>USP</v>
      </c>
      <c r="E4" s="468" t="str">
        <f ca="1">' '!A353</f>
        <v>Demande</v>
      </c>
      <c r="F4" s="468" t="str">
        <f ca="1">' '!A354</f>
        <v>Chiffre d'affaire</v>
      </c>
      <c r="G4" s="468" t="str">
        <f ca="1">' '!A70</f>
        <v>Chances (+) et 
Dangers (-)</v>
      </c>
      <c r="H4" s="468" t="str">
        <f ca="1">' '!A71</f>
        <v>Mesures possibles</v>
      </c>
      <c r="I4" s="469" t="str">
        <f ca="1">' '!A72</f>
        <v>Statut</v>
      </c>
      <c r="T4" s="252"/>
      <c r="W4" s="252"/>
    </row>
    <row r="5" spans="1:23" ht="23.4" x14ac:dyDescent="0.3">
      <c r="B5" s="422" t="s">
        <v>620</v>
      </c>
      <c r="C5" s="423" t="s">
        <v>993</v>
      </c>
      <c r="D5" s="470">
        <v>3</v>
      </c>
      <c r="E5" s="470">
        <v>8</v>
      </c>
      <c r="F5" s="471">
        <v>1</v>
      </c>
      <c r="G5" s="426"/>
      <c r="H5" s="423"/>
      <c r="I5" s="472"/>
      <c r="J5" s="367">
        <f>IF(F5=3,3,
IF(F5=2,2,1))</f>
        <v>1</v>
      </c>
      <c r="T5" s="252"/>
      <c r="W5" s="252"/>
    </row>
    <row r="6" spans="1:23" ht="23.4" x14ac:dyDescent="0.3">
      <c r="B6" s="422" t="s">
        <v>621</v>
      </c>
      <c r="C6" s="423" t="s">
        <v>994</v>
      </c>
      <c r="D6" s="470">
        <v>8</v>
      </c>
      <c r="E6" s="470">
        <v>4</v>
      </c>
      <c r="F6" s="471">
        <v>2</v>
      </c>
      <c r="G6" s="423"/>
      <c r="H6" s="423"/>
      <c r="I6" s="472"/>
      <c r="J6" s="367">
        <f t="shared" ref="J6:J24" si="0">IF(F6=3,3,
IF(F6=2,2,1))</f>
        <v>2</v>
      </c>
      <c r="T6" s="252"/>
      <c r="W6" s="252"/>
    </row>
    <row r="7" spans="1:23" ht="23.4" x14ac:dyDescent="0.3">
      <c r="B7" s="422" t="s">
        <v>622</v>
      </c>
      <c r="C7" s="423"/>
      <c r="D7" s="470"/>
      <c r="E7" s="470"/>
      <c r="F7" s="471"/>
      <c r="G7" s="426"/>
      <c r="H7" s="423"/>
      <c r="I7" s="472"/>
      <c r="J7" s="367">
        <f t="shared" si="0"/>
        <v>1</v>
      </c>
      <c r="T7" s="252"/>
      <c r="W7" s="252"/>
    </row>
    <row r="8" spans="1:23" ht="23.4" x14ac:dyDescent="0.3">
      <c r="B8" s="422" t="s">
        <v>623</v>
      </c>
      <c r="C8" s="423"/>
      <c r="D8" s="470"/>
      <c r="E8" s="470"/>
      <c r="F8" s="471"/>
      <c r="G8" s="423"/>
      <c r="H8" s="423"/>
      <c r="I8" s="472"/>
      <c r="J8" s="367">
        <f t="shared" si="0"/>
        <v>1</v>
      </c>
      <c r="T8" s="252"/>
      <c r="W8" s="252"/>
    </row>
    <row r="9" spans="1:23" ht="23.4" x14ac:dyDescent="0.3">
      <c r="B9" s="422" t="s">
        <v>624</v>
      </c>
      <c r="C9" s="423"/>
      <c r="D9" s="470"/>
      <c r="E9" s="470"/>
      <c r="F9" s="471"/>
      <c r="G9" s="426"/>
      <c r="H9" s="423"/>
      <c r="I9" s="472"/>
      <c r="J9" s="367">
        <f t="shared" si="0"/>
        <v>1</v>
      </c>
      <c r="T9" s="252"/>
      <c r="W9" s="252"/>
    </row>
    <row r="10" spans="1:23" ht="23.4" x14ac:dyDescent="0.3">
      <c r="B10" s="422" t="s">
        <v>625</v>
      </c>
      <c r="C10" s="423"/>
      <c r="D10" s="470"/>
      <c r="E10" s="470"/>
      <c r="F10" s="471"/>
      <c r="G10" s="423"/>
      <c r="H10" s="423"/>
      <c r="I10" s="472"/>
      <c r="J10" s="367">
        <f t="shared" si="0"/>
        <v>1</v>
      </c>
      <c r="T10" s="252"/>
      <c r="W10" s="252"/>
    </row>
    <row r="11" spans="1:23" ht="23.4" x14ac:dyDescent="0.3">
      <c r="B11" s="422" t="s">
        <v>626</v>
      </c>
      <c r="C11" s="423"/>
      <c r="D11" s="470"/>
      <c r="E11" s="470"/>
      <c r="F11" s="471"/>
      <c r="G11" s="426"/>
      <c r="H11" s="423"/>
      <c r="I11" s="472"/>
      <c r="J11" s="367">
        <f t="shared" si="0"/>
        <v>1</v>
      </c>
      <c r="T11" s="252"/>
      <c r="W11" s="252"/>
    </row>
    <row r="12" spans="1:23" ht="23.4" x14ac:dyDescent="0.3">
      <c r="B12" s="422" t="s">
        <v>627</v>
      </c>
      <c r="C12" s="423"/>
      <c r="D12" s="470"/>
      <c r="E12" s="470"/>
      <c r="F12" s="471"/>
      <c r="G12" s="423"/>
      <c r="H12" s="423"/>
      <c r="I12" s="472"/>
      <c r="J12" s="367">
        <f t="shared" si="0"/>
        <v>1</v>
      </c>
      <c r="T12" s="252"/>
      <c r="W12" s="252"/>
    </row>
    <row r="13" spans="1:23" ht="23.4" x14ac:dyDescent="0.3">
      <c r="B13" s="422" t="s">
        <v>628</v>
      </c>
      <c r="C13" s="423"/>
      <c r="D13" s="470"/>
      <c r="E13" s="470"/>
      <c r="F13" s="471"/>
      <c r="G13" s="426"/>
      <c r="H13" s="423"/>
      <c r="I13" s="472"/>
      <c r="J13" s="367">
        <f t="shared" si="0"/>
        <v>1</v>
      </c>
      <c r="T13" s="252"/>
      <c r="W13" s="252"/>
    </row>
    <row r="14" spans="1:23" ht="23.4" x14ac:dyDescent="0.3">
      <c r="B14" s="422" t="s">
        <v>629</v>
      </c>
      <c r="C14" s="423"/>
      <c r="D14" s="470"/>
      <c r="E14" s="470"/>
      <c r="F14" s="471"/>
      <c r="G14" s="423"/>
      <c r="H14" s="423"/>
      <c r="I14" s="472"/>
      <c r="J14" s="367">
        <f t="shared" si="0"/>
        <v>1</v>
      </c>
      <c r="T14" s="252"/>
      <c r="W14" s="252"/>
    </row>
    <row r="15" spans="1:23" ht="23.4" x14ac:dyDescent="0.3">
      <c r="B15" s="422" t="s">
        <v>630</v>
      </c>
      <c r="C15" s="423"/>
      <c r="D15" s="470"/>
      <c r="E15" s="470"/>
      <c r="F15" s="471"/>
      <c r="G15" s="426"/>
      <c r="H15" s="423"/>
      <c r="I15" s="472"/>
      <c r="J15" s="367">
        <f t="shared" si="0"/>
        <v>1</v>
      </c>
      <c r="T15" s="252"/>
      <c r="W15" s="252"/>
    </row>
    <row r="16" spans="1:23" ht="23.4" x14ac:dyDescent="0.3">
      <c r="B16" s="422" t="s">
        <v>631</v>
      </c>
      <c r="C16" s="423"/>
      <c r="D16" s="470"/>
      <c r="E16" s="470"/>
      <c r="F16" s="471"/>
      <c r="G16" s="423"/>
      <c r="H16" s="423"/>
      <c r="I16" s="472"/>
      <c r="J16" s="367">
        <f t="shared" si="0"/>
        <v>1</v>
      </c>
      <c r="T16" s="252"/>
      <c r="W16" s="252"/>
    </row>
    <row r="17" spans="2:10" ht="23.4" x14ac:dyDescent="0.3">
      <c r="B17" s="422" t="s">
        <v>632</v>
      </c>
      <c r="C17" s="423"/>
      <c r="D17" s="470"/>
      <c r="E17" s="470"/>
      <c r="F17" s="471"/>
      <c r="G17" s="426"/>
      <c r="H17" s="423"/>
      <c r="I17" s="472"/>
      <c r="J17" s="367">
        <f t="shared" si="0"/>
        <v>1</v>
      </c>
    </row>
    <row r="18" spans="2:10" ht="23.4" x14ac:dyDescent="0.3">
      <c r="B18" s="422" t="s">
        <v>633</v>
      </c>
      <c r="C18" s="423"/>
      <c r="D18" s="470"/>
      <c r="E18" s="470"/>
      <c r="F18" s="471"/>
      <c r="G18" s="423"/>
      <c r="H18" s="423"/>
      <c r="I18" s="472"/>
      <c r="J18" s="367">
        <f t="shared" si="0"/>
        <v>1</v>
      </c>
    </row>
    <row r="19" spans="2:10" ht="23.4" x14ac:dyDescent="0.3">
      <c r="B19" s="422" t="s">
        <v>634</v>
      </c>
      <c r="C19" s="423"/>
      <c r="D19" s="470"/>
      <c r="E19" s="470"/>
      <c r="F19" s="471"/>
      <c r="G19" s="426"/>
      <c r="H19" s="423"/>
      <c r="I19" s="472"/>
      <c r="J19" s="367">
        <f t="shared" si="0"/>
        <v>1</v>
      </c>
    </row>
    <row r="20" spans="2:10" ht="23.4" x14ac:dyDescent="0.3">
      <c r="B20" s="422" t="s">
        <v>635</v>
      </c>
      <c r="C20" s="423"/>
      <c r="D20" s="470"/>
      <c r="E20" s="470"/>
      <c r="F20" s="471"/>
      <c r="G20" s="423"/>
      <c r="H20" s="423"/>
      <c r="I20" s="472"/>
      <c r="J20" s="367">
        <f t="shared" si="0"/>
        <v>1</v>
      </c>
    </row>
    <row r="21" spans="2:10" ht="23.4" x14ac:dyDescent="0.3">
      <c r="B21" s="422" t="s">
        <v>636</v>
      </c>
      <c r="C21" s="423"/>
      <c r="D21" s="470"/>
      <c r="E21" s="470"/>
      <c r="F21" s="471"/>
      <c r="G21" s="426"/>
      <c r="H21" s="423"/>
      <c r="I21" s="472"/>
      <c r="J21" s="367">
        <f t="shared" si="0"/>
        <v>1</v>
      </c>
    </row>
    <row r="22" spans="2:10" ht="23.4" x14ac:dyDescent="0.3">
      <c r="B22" s="422" t="s">
        <v>637</v>
      </c>
      <c r="C22" s="423"/>
      <c r="D22" s="470"/>
      <c r="E22" s="470"/>
      <c r="F22" s="471"/>
      <c r="G22" s="423"/>
      <c r="H22" s="423"/>
      <c r="I22" s="472"/>
      <c r="J22" s="367">
        <f t="shared" si="0"/>
        <v>1</v>
      </c>
    </row>
    <row r="23" spans="2:10" ht="23.4" x14ac:dyDescent="0.3">
      <c r="B23" s="422" t="s">
        <v>638</v>
      </c>
      <c r="C23" s="423"/>
      <c r="D23" s="470"/>
      <c r="E23" s="470"/>
      <c r="F23" s="471"/>
      <c r="G23" s="426"/>
      <c r="H23" s="423"/>
      <c r="I23" s="472"/>
      <c r="J23" s="367">
        <f t="shared" si="0"/>
        <v>1</v>
      </c>
    </row>
    <row r="24" spans="2:10" ht="23.4" x14ac:dyDescent="0.3">
      <c r="B24" s="428" t="s">
        <v>639</v>
      </c>
      <c r="C24" s="429"/>
      <c r="D24" s="473"/>
      <c r="E24" s="473"/>
      <c r="F24" s="474"/>
      <c r="G24" s="429"/>
      <c r="H24" s="429"/>
      <c r="I24" s="475"/>
      <c r="J24" s="367">
        <f t="shared" si="0"/>
        <v>1</v>
      </c>
    </row>
    <row r="36" spans="8:8" x14ac:dyDescent="0.3">
      <c r="H36" s="476" t="str">
        <f t="shared" ref="H36:H55" si="1">CONCATENATE("           ",B5,"    ",C5)</f>
        <v xml:space="preserve">           P1    Product 1</v>
      </c>
    </row>
    <row r="37" spans="8:8" x14ac:dyDescent="0.3">
      <c r="H37" s="476" t="str">
        <f t="shared" si="1"/>
        <v xml:space="preserve">           P2    Product 2</v>
      </c>
    </row>
    <row r="38" spans="8:8" x14ac:dyDescent="0.3">
      <c r="H38" s="476" t="str">
        <f t="shared" si="1"/>
        <v xml:space="preserve">           P3    </v>
      </c>
    </row>
    <row r="39" spans="8:8" x14ac:dyDescent="0.3">
      <c r="H39" s="476" t="str">
        <f t="shared" si="1"/>
        <v xml:space="preserve">           P4    </v>
      </c>
    </row>
    <row r="40" spans="8:8" x14ac:dyDescent="0.3">
      <c r="H40" s="476" t="str">
        <f t="shared" si="1"/>
        <v xml:space="preserve">           P5    </v>
      </c>
    </row>
    <row r="41" spans="8:8" x14ac:dyDescent="0.3">
      <c r="H41" s="476" t="str">
        <f t="shared" si="1"/>
        <v xml:space="preserve">           P6    </v>
      </c>
    </row>
    <row r="42" spans="8:8" x14ac:dyDescent="0.3">
      <c r="H42" s="476" t="str">
        <f t="shared" si="1"/>
        <v xml:space="preserve">           P7    </v>
      </c>
    </row>
    <row r="43" spans="8:8" x14ac:dyDescent="0.3">
      <c r="H43" s="476" t="str">
        <f t="shared" si="1"/>
        <v xml:space="preserve">           P8    </v>
      </c>
    </row>
    <row r="44" spans="8:8" x14ac:dyDescent="0.3">
      <c r="H44" s="476" t="str">
        <f t="shared" si="1"/>
        <v xml:space="preserve">           P9    </v>
      </c>
    </row>
    <row r="45" spans="8:8" x14ac:dyDescent="0.3">
      <c r="H45" s="476" t="str">
        <f t="shared" si="1"/>
        <v xml:space="preserve">           P10    </v>
      </c>
    </row>
    <row r="46" spans="8:8" x14ac:dyDescent="0.3">
      <c r="H46" s="476" t="str">
        <f t="shared" si="1"/>
        <v xml:space="preserve">           P11    </v>
      </c>
    </row>
    <row r="47" spans="8:8" x14ac:dyDescent="0.3">
      <c r="H47" s="476" t="str">
        <f t="shared" si="1"/>
        <v xml:space="preserve">           P12    </v>
      </c>
    </row>
    <row r="48" spans="8:8" x14ac:dyDescent="0.3">
      <c r="H48" s="476" t="str">
        <f t="shared" si="1"/>
        <v xml:space="preserve">           P13    </v>
      </c>
    </row>
    <row r="49" spans="1:8" x14ac:dyDescent="0.3">
      <c r="H49" s="476" t="str">
        <f t="shared" si="1"/>
        <v xml:space="preserve">           P14    </v>
      </c>
    </row>
    <row r="50" spans="1:8" x14ac:dyDescent="0.3">
      <c r="H50" s="476" t="str">
        <f t="shared" si="1"/>
        <v xml:space="preserve">           P15    </v>
      </c>
    </row>
    <row r="51" spans="1:8" x14ac:dyDescent="0.3">
      <c r="A51" s="234"/>
      <c r="H51" s="476" t="str">
        <f t="shared" si="1"/>
        <v xml:space="preserve">           P16    </v>
      </c>
    </row>
    <row r="52" spans="1:8" x14ac:dyDescent="0.3">
      <c r="H52" s="476" t="str">
        <f t="shared" si="1"/>
        <v xml:space="preserve">           P17    </v>
      </c>
    </row>
    <row r="53" spans="1:8" x14ac:dyDescent="0.3">
      <c r="H53" s="476" t="str">
        <f t="shared" si="1"/>
        <v xml:space="preserve">           P18    </v>
      </c>
    </row>
    <row r="54" spans="1:8" x14ac:dyDescent="0.3">
      <c r="H54" s="476" t="str">
        <f t="shared" si="1"/>
        <v xml:space="preserve">           P19    </v>
      </c>
    </row>
    <row r="55" spans="1:8" x14ac:dyDescent="0.3">
      <c r="H55" s="476" t="str">
        <f t="shared" si="1"/>
        <v xml:space="preserve">           P20    </v>
      </c>
    </row>
    <row r="58" spans="1:8" s="293" customFormat="1" x14ac:dyDescent="0.3">
      <c r="A58" s="218"/>
    </row>
    <row r="59" spans="1:8" s="293" customFormat="1" ht="0.9" customHeight="1" x14ac:dyDescent="0.3">
      <c r="A59" s="234"/>
    </row>
    <row r="60" spans="1:8" x14ac:dyDescent="0.3">
      <c r="B60" s="223" t="s">
        <v>2193</v>
      </c>
      <c r="C60" s="224"/>
    </row>
    <row r="68" spans="4:6" ht="15.6" x14ac:dyDescent="0.3">
      <c r="F68" s="436"/>
    </row>
    <row r="74" spans="4:6" x14ac:dyDescent="0.3">
      <c r="D74" s="420"/>
    </row>
    <row r="75" spans="4:6" x14ac:dyDescent="0.3">
      <c r="D75" s="224"/>
    </row>
    <row r="76" spans="4:6" x14ac:dyDescent="0.3">
      <c r="D76" s="224"/>
    </row>
    <row r="77" spans="4:6" x14ac:dyDescent="0.3">
      <c r="D77" s="224"/>
    </row>
    <row r="78" spans="4:6" x14ac:dyDescent="0.3">
      <c r="D78" s="224"/>
    </row>
    <row r="79" spans="4:6" x14ac:dyDescent="0.3">
      <c r="D79" s="224"/>
    </row>
    <row r="80" spans="4:6" x14ac:dyDescent="0.3">
      <c r="D80" s="224"/>
    </row>
    <row r="81" spans="4:4" x14ac:dyDescent="0.3">
      <c r="D81" s="224"/>
    </row>
    <row r="82" spans="4:4" x14ac:dyDescent="0.3">
      <c r="D82" s="224"/>
    </row>
    <row r="83" spans="4:4" x14ac:dyDescent="0.3">
      <c r="D83" s="224"/>
    </row>
    <row r="84" spans="4:4" x14ac:dyDescent="0.3">
      <c r="D84" s="224"/>
    </row>
    <row r="85" spans="4:4" x14ac:dyDescent="0.3">
      <c r="D85" s="224"/>
    </row>
    <row r="86" spans="4:4" x14ac:dyDescent="0.3">
      <c r="D86" s="224"/>
    </row>
    <row r="87" spans="4:4" x14ac:dyDescent="0.3">
      <c r="D87" s="224"/>
    </row>
    <row r="88" spans="4:4" x14ac:dyDescent="0.3">
      <c r="D88" s="224"/>
    </row>
    <row r="89" spans="4:4" x14ac:dyDescent="0.3">
      <c r="D89" s="224"/>
    </row>
    <row r="90" spans="4:4" x14ac:dyDescent="0.3">
      <c r="D90" s="224"/>
    </row>
    <row r="91" spans="4:4" x14ac:dyDescent="0.3">
      <c r="D91" s="224"/>
    </row>
    <row r="92" spans="4:4" x14ac:dyDescent="0.3">
      <c r="D92" s="224"/>
    </row>
    <row r="93" spans="4:4" x14ac:dyDescent="0.3">
      <c r="D93" s="224"/>
    </row>
  </sheetData>
  <sheetProtection sheet="1" objects="1" scenarios="1" formatCells="0" formatColumns="0" formatRows="0" insertHyperlinks="0" selectLockedCells="1" sort="0" autoFilter="0"/>
  <conditionalFormatting sqref="B5:I24">
    <cfRule type="expression" dxfId="155" priority="2">
      <formula>MOD(ROW(A2),2)=0</formula>
    </cfRule>
    <cfRule type="expression" dxfId="154" priority="3">
      <formula>MOD(ROW(A1),2)=0</formula>
    </cfRule>
  </conditionalFormatting>
  <conditionalFormatting sqref="D5:D24">
    <cfRule type="iconSet" priority="1">
      <iconSet iconSet="5Rating">
        <cfvo type="percent" val="0"/>
        <cfvo type="num" val="2"/>
        <cfvo type="num" val="5"/>
        <cfvo type="num" val="7"/>
        <cfvo type="num" val="9"/>
      </iconSet>
    </cfRule>
  </conditionalFormatting>
  <dataValidations count="4">
    <dataValidation type="list" allowBlank="1" showInputMessage="1" showErrorMessage="1" sqref="E31:E57" xr:uid="{00000000-0002-0000-0800-000000000000}">
      <formula1>"1,2,3,4,5"</formula1>
    </dataValidation>
    <dataValidation type="list" allowBlank="1" showInputMessage="1" showErrorMessage="1" sqref="D31:D57" xr:uid="{00000000-0002-0000-0800-000001000000}">
      <formula1>"1,2,3,4,5,6,7,8,9,10,11"</formula1>
    </dataValidation>
    <dataValidation type="list" allowBlank="1" showInputMessage="1" showErrorMessage="1" sqref="I5:I24 F5:F24 F31:F57" xr:uid="{00000000-0002-0000-0800-000002000000}">
      <formula1>"1,2,3"</formula1>
    </dataValidation>
    <dataValidation type="list" allowBlank="1" showInputMessage="1" showErrorMessage="1" sqref="D5:E24" xr:uid="{00000000-0002-0000-0800-000003000000}">
      <formula1>"1,2,3,4,5,6,7,8,9,10"</formula1>
    </dataValidation>
  </dataValidations>
  <printOptions horizontalCentered="1"/>
  <pageMargins left="0.23622047244094491" right="0.23622047244094491" top="0.19685039370078741" bottom="0.19685039370078741" header="0.19685039370078741" footer="0.19685039370078741"/>
  <pageSetup paperSize="8" orientation="portrait" r:id="rId1"/>
  <headerFooter>
    <oddFooter>&amp;L&amp;8&amp;K00-048(c) S.Imboden&amp;R&amp;8&amp;K00-048Seite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12" id="{6B956CE1-E684-4845-BA0A-BF00A4DD2284}">
            <x14:iconSet iconSet="3Stars" showValue="0">
              <x14:cfvo type="percent">
                <xm:f>0</xm:f>
              </x14:cfvo>
              <x14:cfvo type="num">
                <xm:f>2</xm:f>
              </x14:cfvo>
              <x14:cfvo type="num">
                <xm:f>3</xm:f>
              </x14:cfvo>
            </x14:iconSet>
          </x14:cfRule>
          <xm:sqref>F5:F24</xm:sqref>
        </x14:conditionalFormatting>
        <x14:conditionalFormatting xmlns:xm="http://schemas.microsoft.com/office/excel/2006/main">
          <x14:cfRule type="iconSet" priority="11" id="{AD0A5443-A2E6-4237-B156-9E0EEDA11CEC}">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I5:I24</xm:sqref>
        </x14:conditionalFormatting>
      </x14:conditionalFormatting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2">
    <tabColor theme="6" tint="-0.249977111117893"/>
    <pageSetUpPr fitToPage="1"/>
  </sheetPr>
  <dimension ref="A1:S28"/>
  <sheetViews>
    <sheetView showGridLines="0" zoomScaleNormal="100" workbookViewId="0">
      <pane ySplit="1" topLeftCell="A2" activePane="bottomLeft" state="frozen"/>
      <selection activeCell="N25" sqref="N25"/>
      <selection pane="bottomLeft" activeCell="A2" sqref="A2"/>
    </sheetView>
  </sheetViews>
  <sheetFormatPr baseColWidth="10" defaultColWidth="11.44140625" defaultRowHeight="14.4" x14ac:dyDescent="0.3"/>
  <cols>
    <col min="1" max="1" width="7" style="218" customWidth="1"/>
    <col min="2" max="2" width="4.5546875" style="218" customWidth="1"/>
    <col min="3" max="3" width="30.6640625" style="218" customWidth="1"/>
    <col min="4" max="4" width="34.33203125" style="218" customWidth="1"/>
    <col min="5" max="5" width="30.5546875" style="218" customWidth="1"/>
    <col min="6" max="6" width="28.6640625" style="218" customWidth="1"/>
    <col min="7" max="7" width="7.109375" style="218" bestFit="1" customWidth="1"/>
    <col min="8" max="8" width="50.5546875" style="218" customWidth="1"/>
    <col min="9" max="9" width="7.5546875" style="218" customWidth="1"/>
    <col min="10" max="10" width="11.44140625" style="218"/>
    <col min="11" max="11" width="4.88671875" style="218" customWidth="1"/>
    <col min="12" max="12" width="2.88671875" style="218" customWidth="1"/>
    <col min="13" max="13" width="11.44140625" style="218"/>
    <col min="14" max="20" width="4" style="218" customWidth="1"/>
    <col min="21" max="16384" width="11.44140625" style="218"/>
  </cols>
  <sheetData>
    <row r="1" spans="1:19" s="215" customFormat="1" ht="45" customHeight="1" x14ac:dyDescent="0.3">
      <c r="A1" s="216"/>
      <c r="B1" s="214" t="str">
        <f ca="1">' '!A370</f>
        <v>R E L A T I O N   C L I E N T</v>
      </c>
      <c r="C1" s="216"/>
      <c r="D1" s="214"/>
      <c r="E1" s="214"/>
      <c r="F1" s="214"/>
      <c r="G1" s="263"/>
      <c r="H1" s="214"/>
      <c r="I1" s="214"/>
      <c r="J1" s="214"/>
      <c r="K1" s="217"/>
      <c r="L1" s="217"/>
      <c r="M1" s="217"/>
      <c r="N1" s="217"/>
      <c r="O1" s="217"/>
      <c r="P1" s="217"/>
      <c r="Q1" s="217"/>
      <c r="R1" s="217"/>
      <c r="S1" s="217"/>
    </row>
    <row r="2" spans="1:19" s="215" customFormat="1" ht="0.9" customHeight="1" x14ac:dyDescent="0.3">
      <c r="A2" s="437"/>
      <c r="B2" s="213"/>
      <c r="C2" s="213"/>
      <c r="D2" s="290"/>
      <c r="E2" s="290"/>
      <c r="F2" s="290"/>
      <c r="G2" s="290"/>
      <c r="H2" s="290"/>
      <c r="I2" s="290"/>
      <c r="J2" s="290"/>
      <c r="K2" s="217"/>
      <c r="L2" s="217"/>
      <c r="M2" s="217"/>
      <c r="N2" s="217"/>
      <c r="O2" s="217"/>
      <c r="P2" s="217"/>
      <c r="Q2" s="217"/>
      <c r="R2" s="217"/>
      <c r="S2" s="217"/>
    </row>
    <row r="3" spans="1:19" ht="16.5" customHeight="1" x14ac:dyDescent="0.3">
      <c r="B3" s="264"/>
      <c r="C3" s="477"/>
    </row>
    <row r="4" spans="1:19" ht="14.25" customHeight="1" x14ac:dyDescent="0.3">
      <c r="A4" s="266"/>
      <c r="B4" s="478"/>
      <c r="C4" s="478"/>
    </row>
    <row r="5" spans="1:19" ht="41.25" customHeight="1" x14ac:dyDescent="0.3">
      <c r="B5" s="479" t="str">
        <f ca="1">' '!A65</f>
        <v>No.</v>
      </c>
      <c r="C5" s="480" t="str">
        <f ca="1">' '!A374</f>
        <v>Clients</v>
      </c>
      <c r="D5" s="481"/>
      <c r="E5" s="480" t="str">
        <f ca="1">' '!A333</f>
        <v>Comment atteindre le client ?</v>
      </c>
      <c r="F5" s="480" t="str">
        <f ca="1">' '!A367</f>
        <v>Mesures possible</v>
      </c>
      <c r="G5" s="482" t="str">
        <f ca="1">' '!A72</f>
        <v>Statut</v>
      </c>
    </row>
    <row r="6" spans="1:19" ht="3.75" customHeight="1" x14ac:dyDescent="0.3">
      <c r="B6" s="483"/>
      <c r="C6" s="484"/>
      <c r="D6" s="484"/>
      <c r="E6" s="485"/>
      <c r="F6" s="484"/>
      <c r="G6" s="486"/>
    </row>
    <row r="7" spans="1:19" s="487" customFormat="1" ht="32.25" customHeight="1" x14ac:dyDescent="0.3">
      <c r="B7" s="488">
        <v>1</v>
      </c>
      <c r="C7" s="489" t="str">
        <f>IF(Kunden!C5&lt;&gt;"",Kunden!C5,"")</f>
        <v>Client 1</v>
      </c>
      <c r="D7" s="484"/>
      <c r="E7" s="490" t="s">
        <v>665</v>
      </c>
      <c r="F7" s="491"/>
      <c r="G7" s="492">
        <v>3</v>
      </c>
    </row>
    <row r="8" spans="1:19" s="487" customFormat="1" ht="32.25" customHeight="1" x14ac:dyDescent="0.3">
      <c r="B8" s="488">
        <v>2</v>
      </c>
      <c r="C8" s="489" t="str">
        <f>IF(Kunden!C6&lt;&gt;"",Kunden!C6,"")</f>
        <v>Client 2</v>
      </c>
      <c r="D8" s="484"/>
      <c r="E8" s="490" t="s">
        <v>668</v>
      </c>
      <c r="F8" s="490"/>
      <c r="G8" s="492">
        <v>3</v>
      </c>
    </row>
    <row r="9" spans="1:19" s="487" customFormat="1" ht="32.25" customHeight="1" x14ac:dyDescent="0.3">
      <c r="B9" s="488">
        <v>3</v>
      </c>
      <c r="C9" s="489" t="str">
        <f>IF(Kunden!C7&lt;&gt;"",Kunden!C7,"")</f>
        <v/>
      </c>
      <c r="D9" s="484"/>
      <c r="E9" s="490"/>
      <c r="F9" s="490"/>
      <c r="G9" s="493"/>
    </row>
    <row r="10" spans="1:19" s="487" customFormat="1" ht="32.25" customHeight="1" x14ac:dyDescent="0.3">
      <c r="B10" s="488">
        <v>4</v>
      </c>
      <c r="C10" s="489" t="str">
        <f>IF(Kunden!C8&lt;&gt;"",Kunden!C8,"")</f>
        <v/>
      </c>
      <c r="D10" s="484"/>
      <c r="E10" s="490"/>
      <c r="F10" s="490"/>
      <c r="G10" s="494"/>
    </row>
    <row r="11" spans="1:19" s="487" customFormat="1" ht="32.25" customHeight="1" x14ac:dyDescent="0.3">
      <c r="B11" s="488">
        <v>5</v>
      </c>
      <c r="C11" s="489" t="str">
        <f>IF(Kunden!C9&lt;&gt;"",Kunden!C9,"")</f>
        <v/>
      </c>
      <c r="D11" s="484"/>
      <c r="E11" s="490"/>
      <c r="F11" s="490"/>
      <c r="G11" s="493"/>
    </row>
    <row r="12" spans="1:19" s="487" customFormat="1" ht="32.25" customHeight="1" x14ac:dyDescent="0.3">
      <c r="B12" s="488">
        <v>6</v>
      </c>
      <c r="C12" s="489" t="str">
        <f>IF(Kunden!C10&lt;&gt;"",Kunden!C10,"")</f>
        <v/>
      </c>
      <c r="D12" s="484"/>
      <c r="E12" s="490"/>
      <c r="F12" s="490"/>
      <c r="G12" s="494"/>
    </row>
    <row r="13" spans="1:19" s="487" customFormat="1" ht="32.25" customHeight="1" x14ac:dyDescent="0.3">
      <c r="B13" s="488">
        <v>7</v>
      </c>
      <c r="C13" s="489" t="str">
        <f>IF(Kunden!C11&lt;&gt;"",Kunden!C11,"")</f>
        <v/>
      </c>
      <c r="D13" s="484"/>
      <c r="E13" s="490"/>
      <c r="F13" s="490"/>
      <c r="G13" s="493"/>
    </row>
    <row r="14" spans="1:19" s="487" customFormat="1" ht="32.25" customHeight="1" x14ac:dyDescent="0.3">
      <c r="B14" s="488">
        <v>8</v>
      </c>
      <c r="C14" s="489" t="str">
        <f>IF(Kunden!C12&lt;&gt;"",Kunden!C12,"")</f>
        <v/>
      </c>
      <c r="D14" s="484"/>
      <c r="E14" s="490"/>
      <c r="F14" s="490"/>
      <c r="G14" s="494"/>
    </row>
    <row r="15" spans="1:19" s="487" customFormat="1" ht="32.25" customHeight="1" x14ac:dyDescent="0.3">
      <c r="B15" s="488">
        <v>9</v>
      </c>
      <c r="C15" s="489" t="str">
        <f>IF(Kunden!C13&lt;&gt;"",Kunden!C13,"")</f>
        <v/>
      </c>
      <c r="D15" s="484"/>
      <c r="E15" s="490"/>
      <c r="F15" s="490"/>
      <c r="G15" s="493"/>
    </row>
    <row r="16" spans="1:19" s="487" customFormat="1" ht="32.25" customHeight="1" x14ac:dyDescent="0.3">
      <c r="B16" s="488">
        <v>10</v>
      </c>
      <c r="C16" s="489" t="str">
        <f>IF(Kunden!C14&lt;&gt;"",Kunden!C14,"")</f>
        <v/>
      </c>
      <c r="D16" s="484"/>
      <c r="E16" s="490"/>
      <c r="F16" s="490"/>
      <c r="G16" s="494"/>
    </row>
    <row r="17" spans="2:14" s="487" customFormat="1" ht="32.25" customHeight="1" x14ac:dyDescent="0.3">
      <c r="B17" s="488">
        <v>11</v>
      </c>
      <c r="C17" s="489" t="str">
        <f>IF(Kunden!C15&lt;&gt;"",Kunden!C15,"")</f>
        <v/>
      </c>
      <c r="D17" s="484"/>
      <c r="E17" s="490" t="s">
        <v>671</v>
      </c>
      <c r="F17" s="490"/>
      <c r="G17" s="493"/>
      <c r="N17" s="218"/>
    </row>
    <row r="18" spans="2:14" s="487" customFormat="1" ht="32.25" customHeight="1" x14ac:dyDescent="0.3">
      <c r="B18" s="488">
        <v>12</v>
      </c>
      <c r="C18" s="489" t="str">
        <f>IF(Kunden!C16&lt;&gt;"",Kunden!C16,"")</f>
        <v/>
      </c>
      <c r="D18" s="484"/>
      <c r="E18" s="490"/>
      <c r="F18" s="490"/>
      <c r="G18" s="494"/>
    </row>
    <row r="19" spans="2:14" s="487" customFormat="1" ht="32.25" customHeight="1" x14ac:dyDescent="0.3">
      <c r="B19" s="488">
        <v>13</v>
      </c>
      <c r="C19" s="489" t="str">
        <f>IF(Kunden!C17&lt;&gt;"",Kunden!C17,"")</f>
        <v/>
      </c>
      <c r="D19" s="484"/>
      <c r="E19" s="490"/>
      <c r="F19" s="490"/>
      <c r="G19" s="493"/>
    </row>
    <row r="20" spans="2:14" s="487" customFormat="1" ht="32.25" customHeight="1" x14ac:dyDescent="0.3">
      <c r="B20" s="488">
        <v>14</v>
      </c>
      <c r="C20" s="489" t="str">
        <f>IF(Kunden!C18&lt;&gt;"",Kunden!C18,"")</f>
        <v/>
      </c>
      <c r="D20" s="484"/>
      <c r="E20" s="490"/>
      <c r="F20" s="490"/>
      <c r="G20" s="494"/>
    </row>
    <row r="21" spans="2:14" s="487" customFormat="1" ht="32.25" customHeight="1" x14ac:dyDescent="0.3">
      <c r="B21" s="488">
        <v>15</v>
      </c>
      <c r="C21" s="489" t="str">
        <f>IF(Kunden!C19&lt;&gt;"",Kunden!C19,"")</f>
        <v/>
      </c>
      <c r="D21" s="484"/>
      <c r="E21" s="490"/>
      <c r="F21" s="490"/>
      <c r="G21" s="493"/>
    </row>
    <row r="22" spans="2:14" s="487" customFormat="1" ht="32.25" customHeight="1" x14ac:dyDescent="0.3">
      <c r="B22" s="488">
        <v>16</v>
      </c>
      <c r="C22" s="489" t="str">
        <f>IF(Kunden!C20&lt;&gt;"",Kunden!C20,"")</f>
        <v/>
      </c>
      <c r="D22" s="484"/>
      <c r="E22" s="490"/>
      <c r="F22" s="490"/>
      <c r="G22" s="493"/>
    </row>
    <row r="23" spans="2:14" s="487" customFormat="1" ht="32.25" customHeight="1" x14ac:dyDescent="0.3">
      <c r="B23" s="488">
        <v>17</v>
      </c>
      <c r="C23" s="489" t="str">
        <f>IF(Kunden!C21&lt;&gt;"",Kunden!C21,"")</f>
        <v/>
      </c>
      <c r="D23" s="484"/>
      <c r="E23" s="490"/>
      <c r="F23" s="490"/>
      <c r="G23" s="494"/>
    </row>
    <row r="24" spans="2:14" s="487" customFormat="1" ht="32.25" customHeight="1" x14ac:dyDescent="0.3">
      <c r="B24" s="488">
        <v>18</v>
      </c>
      <c r="C24" s="489" t="str">
        <f>IF(Kunden!C22&lt;&gt;"",Kunden!C22,"")</f>
        <v/>
      </c>
      <c r="D24" s="484"/>
      <c r="E24" s="490"/>
      <c r="F24" s="490"/>
      <c r="G24" s="493"/>
    </row>
    <row r="25" spans="2:14" s="487" customFormat="1" ht="32.25" customHeight="1" x14ac:dyDescent="0.3">
      <c r="B25" s="488">
        <v>19</v>
      </c>
      <c r="C25" s="489" t="str">
        <f>IF(Kunden!C23&lt;&gt;"",Kunden!C23,"")</f>
        <v/>
      </c>
      <c r="D25" s="484"/>
      <c r="E25" s="490"/>
      <c r="F25" s="490"/>
      <c r="G25" s="494"/>
    </row>
    <row r="26" spans="2:14" s="487" customFormat="1" ht="32.25" customHeight="1" x14ac:dyDescent="0.3">
      <c r="B26" s="495">
        <v>20</v>
      </c>
      <c r="C26" s="496" t="str">
        <f>IF(Kunden!C24&lt;&gt;"",Kunden!C24,"")</f>
        <v/>
      </c>
      <c r="D26" s="497"/>
      <c r="E26" s="498"/>
      <c r="F26" s="498"/>
      <c r="G26" s="499"/>
    </row>
    <row r="27" spans="2:14" ht="5.25" customHeight="1" x14ac:dyDescent="0.3">
      <c r="B27" s="500"/>
      <c r="C27" s="500"/>
    </row>
    <row r="28" spans="2:14" ht="11.25" customHeight="1" x14ac:dyDescent="0.3">
      <c r="B28" s="223" t="s">
        <v>2193</v>
      </c>
      <c r="C28" s="224"/>
    </row>
  </sheetData>
  <sheetProtection sheet="1" objects="1" scenarios="1" formatCells="0" formatColumns="0" formatRows="0" insertHyperlinks="0" selectLockedCells="1" sort="0" autoFilter="0"/>
  <conditionalFormatting sqref="B7:C26 E7:G26">
    <cfRule type="expression" dxfId="153" priority="12805">
      <formula>MOD(ROW(XEZ1),2)=0</formula>
    </cfRule>
    <cfRule type="expression" dxfId="152" priority="12806">
      <formula>MOD(ROW(XFD2),2)=0</formula>
    </cfRule>
  </conditionalFormatting>
  <conditionalFormatting sqref="E27">
    <cfRule type="expression" dxfId="151" priority="29">
      <formula>MOD(ROW(A13),2)=0</formula>
    </cfRule>
  </conditionalFormatting>
  <dataValidations count="1">
    <dataValidation type="list" allowBlank="1" showInputMessage="1" showErrorMessage="1" sqref="G6:G25" xr:uid="{00000000-0002-0000-0900-000000000000}">
      <formula1>"1,2,3"</formula1>
    </dataValidation>
  </dataValidations>
  <printOptions horizontalCentered="1"/>
  <pageMargins left="0.23622047244094491" right="0.23622047244094491" top="0.19685039370078741" bottom="0.19685039370078741" header="0.19685039370078741" footer="0.19685039370078741"/>
  <pageSetup paperSize="9" scale="73" orientation="portrait" r:id="rId1"/>
  <headerFooter>
    <oddFooter>&amp;L&amp;8&amp;K00-048(c) S.Imboden&amp;R&amp;8&amp;K00-048Seite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2" id="{B6AF25B0-767D-4571-94F1-E27CC7763EEE}">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G7:G26</xm:sqref>
        </x14:conditionalFormatting>
      </x14:conditionalFormatting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54">
    <tabColor theme="6" tint="-0.249977111117893"/>
    <pageSetUpPr fitToPage="1"/>
  </sheetPr>
  <dimension ref="A1:M99"/>
  <sheetViews>
    <sheetView showGridLines="0" zoomScaleNormal="100" workbookViewId="0">
      <pane ySplit="4" topLeftCell="A5" activePane="bottomLeft" state="frozen"/>
      <selection sqref="A1:XFD1048576"/>
      <selection pane="bottomLeft" activeCell="C5" sqref="C5"/>
    </sheetView>
  </sheetViews>
  <sheetFormatPr baseColWidth="10" defaultColWidth="12.5546875" defaultRowHeight="14.4" x14ac:dyDescent="0.3"/>
  <cols>
    <col min="1" max="1" width="7" style="218" customWidth="1"/>
    <col min="2" max="2" width="4.5546875" style="238" customWidth="1"/>
    <col min="3" max="3" width="29" style="238" customWidth="1"/>
    <col min="4" max="4" width="10.6640625" style="238" customWidth="1"/>
    <col min="5" max="5" width="11.88671875" style="238" bestFit="1" customWidth="1"/>
    <col min="6" max="6" width="8.5546875" style="238" customWidth="1"/>
    <col min="7" max="7" width="55.5546875" style="238" customWidth="1"/>
    <col min="8" max="8" width="7.44140625" style="238" customWidth="1"/>
    <col min="9" max="9" width="33.44140625" style="238" customWidth="1"/>
    <col min="10" max="10" width="0.109375" style="1130" customWidth="1"/>
    <col min="11" max="11" width="7" style="238" customWidth="1"/>
    <col min="12" max="20" width="4" style="238" customWidth="1"/>
    <col min="21" max="16384" width="12.5546875" style="238"/>
  </cols>
  <sheetData>
    <row r="1" spans="1:13" s="233" customFormat="1" ht="43.35" customHeight="1" x14ac:dyDescent="0.3">
      <c r="A1" s="216"/>
      <c r="B1" s="230" t="str">
        <f ca="1">' '!A355</f>
        <v>S E G M E N T A T I O N   D E S   C L I E N T S</v>
      </c>
      <c r="C1" s="230"/>
      <c r="D1" s="230"/>
      <c r="E1" s="230"/>
      <c r="F1" s="230"/>
      <c r="G1" s="230"/>
      <c r="H1" s="230"/>
      <c r="I1" s="263"/>
      <c r="J1" s="1129"/>
      <c r="L1" s="232"/>
    </row>
    <row r="2" spans="1:13" s="224" customFormat="1" ht="15.6" x14ac:dyDescent="0.3">
      <c r="A2" s="218"/>
      <c r="B2" s="264"/>
      <c r="J2" s="528"/>
    </row>
    <row r="3" spans="1:13" x14ac:dyDescent="0.3">
      <c r="A3" s="219"/>
    </row>
    <row r="4" spans="1:13" ht="33.75" customHeight="1" x14ac:dyDescent="0.3">
      <c r="B4" s="467" t="str">
        <f ca="1">' '!A65</f>
        <v>No.</v>
      </c>
      <c r="C4" s="468" t="str">
        <f ca="1">' '!A362</f>
        <v>Client</v>
      </c>
      <c r="D4" s="468" t="str">
        <f ca="1">' '!A363</f>
        <v>Loyauté</v>
      </c>
      <c r="E4" s="468" t="str">
        <f ca="1">' '!A364</f>
        <v>Rentabilité</v>
      </c>
      <c r="F4" s="468" t="str">
        <f ca="1">' '!A365</f>
        <v>Client ABC</v>
      </c>
      <c r="G4" s="468" t="str">
        <f ca="1">' '!A367</f>
        <v>Mesures possible</v>
      </c>
      <c r="H4" s="468" t="str">
        <f ca="1">' '!A72</f>
        <v>Statut</v>
      </c>
      <c r="I4" s="469" t="str">
        <f ca="1">' '!A115</f>
        <v>Remarques</v>
      </c>
      <c r="M4" s="224"/>
    </row>
    <row r="5" spans="1:13" ht="23.4" x14ac:dyDescent="0.3">
      <c r="B5" s="1053" t="s">
        <v>640</v>
      </c>
      <c r="C5" s="1054" t="s">
        <v>995</v>
      </c>
      <c r="D5" s="1131">
        <v>8</v>
      </c>
      <c r="E5" s="1132">
        <v>10</v>
      </c>
      <c r="F5" s="1132" t="s">
        <v>1308</v>
      </c>
      <c r="G5" s="1054"/>
      <c r="H5" s="1133">
        <v>2</v>
      </c>
      <c r="I5" s="1134" t="str">
        <f ca="1">' '!A368</f>
        <v>Comment atteindre le client?</v>
      </c>
      <c r="J5" s="367">
        <f>IF(F5="A",3,
IF(F5="B",2,1))</f>
        <v>3</v>
      </c>
      <c r="M5" s="224"/>
    </row>
    <row r="6" spans="1:13" ht="23.4" x14ac:dyDescent="0.3">
      <c r="B6" s="1057" t="s">
        <v>641</v>
      </c>
      <c r="C6" s="1054" t="s">
        <v>996</v>
      </c>
      <c r="D6" s="1131">
        <v>3</v>
      </c>
      <c r="E6" s="1132">
        <v>4</v>
      </c>
      <c r="F6" s="1132" t="s">
        <v>1309</v>
      </c>
      <c r="G6" s="1054"/>
      <c r="H6" s="1133">
        <v>3</v>
      </c>
      <c r="I6" s="1135" t="str">
        <f ca="1">' '!A369</f>
        <v>Canaux de distribution</v>
      </c>
      <c r="J6" s="367">
        <f t="shared" ref="J6:J24" si="0">IF(F6="A",3,
IF(F6="B",2,1))</f>
        <v>1</v>
      </c>
      <c r="M6" s="224"/>
    </row>
    <row r="7" spans="1:13" ht="23.4" x14ac:dyDescent="0.3">
      <c r="B7" s="1060" t="s">
        <v>642</v>
      </c>
      <c r="C7" s="1058"/>
      <c r="D7" s="1136"/>
      <c r="E7" s="1119"/>
      <c r="F7" s="1132"/>
      <c r="G7" s="1058"/>
      <c r="H7" s="1137"/>
      <c r="I7" s="1138"/>
      <c r="J7" s="367">
        <f t="shared" si="0"/>
        <v>1</v>
      </c>
      <c r="M7" s="224"/>
    </row>
    <row r="8" spans="1:13" ht="23.4" x14ac:dyDescent="0.3">
      <c r="B8" s="1057" t="s">
        <v>643</v>
      </c>
      <c r="C8" s="1061"/>
      <c r="D8" s="1136"/>
      <c r="E8" s="1119"/>
      <c r="F8" s="1132"/>
      <c r="G8" s="1061"/>
      <c r="H8" s="1139"/>
      <c r="I8" s="1140"/>
      <c r="J8" s="367">
        <f t="shared" si="0"/>
        <v>1</v>
      </c>
      <c r="M8" s="224"/>
    </row>
    <row r="9" spans="1:13" ht="23.4" x14ac:dyDescent="0.3">
      <c r="B9" s="1060" t="s">
        <v>644</v>
      </c>
      <c r="C9" s="1058"/>
      <c r="D9" s="1136"/>
      <c r="E9" s="1119"/>
      <c r="F9" s="1132"/>
      <c r="G9" s="1058"/>
      <c r="H9" s="1137"/>
      <c r="I9" s="1138"/>
      <c r="J9" s="367">
        <f t="shared" si="0"/>
        <v>1</v>
      </c>
      <c r="M9" s="224"/>
    </row>
    <row r="10" spans="1:13" ht="23.4" x14ac:dyDescent="0.3">
      <c r="B10" s="1057" t="s">
        <v>645</v>
      </c>
      <c r="C10" s="1061"/>
      <c r="D10" s="1136"/>
      <c r="E10" s="1119"/>
      <c r="F10" s="1132"/>
      <c r="G10" s="1061"/>
      <c r="H10" s="1139"/>
      <c r="I10" s="1140"/>
      <c r="J10" s="367">
        <f t="shared" si="0"/>
        <v>1</v>
      </c>
      <c r="M10" s="224"/>
    </row>
    <row r="11" spans="1:13" ht="23.4" x14ac:dyDescent="0.3">
      <c r="B11" s="1060" t="s">
        <v>646</v>
      </c>
      <c r="C11" s="1058"/>
      <c r="D11" s="1136"/>
      <c r="E11" s="1119"/>
      <c r="F11" s="1132"/>
      <c r="G11" s="1058"/>
      <c r="H11" s="1137"/>
      <c r="I11" s="1138"/>
      <c r="J11" s="367">
        <f t="shared" si="0"/>
        <v>1</v>
      </c>
      <c r="M11" s="224"/>
    </row>
    <row r="12" spans="1:13" ht="23.4" x14ac:dyDescent="0.3">
      <c r="B12" s="1057" t="s">
        <v>647</v>
      </c>
      <c r="C12" s="1061"/>
      <c r="D12" s="1136"/>
      <c r="E12" s="1119"/>
      <c r="F12" s="1132"/>
      <c r="G12" s="1061"/>
      <c r="H12" s="1139"/>
      <c r="I12" s="1140"/>
      <c r="J12" s="367">
        <f t="shared" si="0"/>
        <v>1</v>
      </c>
      <c r="M12" s="224"/>
    </row>
    <row r="13" spans="1:13" ht="23.4" x14ac:dyDescent="0.3">
      <c r="B13" s="1060" t="s">
        <v>648</v>
      </c>
      <c r="C13" s="1058"/>
      <c r="D13" s="1136"/>
      <c r="E13" s="1119"/>
      <c r="F13" s="1132"/>
      <c r="G13" s="1058"/>
      <c r="H13" s="1137"/>
      <c r="I13" s="1138"/>
      <c r="J13" s="367">
        <f t="shared" si="0"/>
        <v>1</v>
      </c>
      <c r="M13" s="224"/>
    </row>
    <row r="14" spans="1:13" ht="23.4" x14ac:dyDescent="0.3">
      <c r="B14" s="1057" t="s">
        <v>649</v>
      </c>
      <c r="C14" s="1058"/>
      <c r="D14" s="1136"/>
      <c r="E14" s="1119"/>
      <c r="F14" s="1132"/>
      <c r="G14" s="1058"/>
      <c r="H14" s="1139"/>
      <c r="I14" s="1138"/>
      <c r="J14" s="367">
        <f t="shared" si="0"/>
        <v>1</v>
      </c>
      <c r="M14" s="224"/>
    </row>
    <row r="15" spans="1:13" ht="23.4" x14ac:dyDescent="0.3">
      <c r="B15" s="1060" t="s">
        <v>650</v>
      </c>
      <c r="C15" s="1058"/>
      <c r="D15" s="1136"/>
      <c r="E15" s="1119"/>
      <c r="F15" s="1132"/>
      <c r="G15" s="1058"/>
      <c r="H15" s="1137"/>
      <c r="I15" s="1138"/>
      <c r="J15" s="367">
        <f t="shared" si="0"/>
        <v>1</v>
      </c>
      <c r="M15" s="224"/>
    </row>
    <row r="16" spans="1:13" ht="23.4" x14ac:dyDescent="0.3">
      <c r="B16" s="1057" t="s">
        <v>651</v>
      </c>
      <c r="C16" s="1058"/>
      <c r="D16" s="1136"/>
      <c r="E16" s="1119"/>
      <c r="F16" s="1132"/>
      <c r="G16" s="1058"/>
      <c r="H16" s="1139"/>
      <c r="I16" s="1138"/>
      <c r="J16" s="367">
        <f t="shared" si="0"/>
        <v>1</v>
      </c>
    </row>
    <row r="17" spans="2:10" ht="23.4" x14ac:dyDescent="0.3">
      <c r="B17" s="1060" t="s">
        <v>652</v>
      </c>
      <c r="C17" s="1058"/>
      <c r="D17" s="1136"/>
      <c r="E17" s="1119"/>
      <c r="F17" s="1132"/>
      <c r="G17" s="1058"/>
      <c r="H17" s="1137"/>
      <c r="I17" s="1138"/>
      <c r="J17" s="367">
        <f t="shared" si="0"/>
        <v>1</v>
      </c>
    </row>
    <row r="18" spans="2:10" ht="23.4" x14ac:dyDescent="0.3">
      <c r="B18" s="1057" t="s">
        <v>653</v>
      </c>
      <c r="C18" s="1058"/>
      <c r="D18" s="1136"/>
      <c r="E18" s="1119"/>
      <c r="F18" s="1132"/>
      <c r="G18" s="1058"/>
      <c r="H18" s="1139"/>
      <c r="I18" s="1138"/>
      <c r="J18" s="367">
        <f t="shared" si="0"/>
        <v>1</v>
      </c>
    </row>
    <row r="19" spans="2:10" ht="23.4" x14ac:dyDescent="0.3">
      <c r="B19" s="1057" t="s">
        <v>654</v>
      </c>
      <c r="C19" s="1058"/>
      <c r="D19" s="1136"/>
      <c r="E19" s="1119"/>
      <c r="F19" s="1132"/>
      <c r="G19" s="1058"/>
      <c r="H19" s="1137"/>
      <c r="I19" s="1138"/>
      <c r="J19" s="367">
        <f t="shared" si="0"/>
        <v>1</v>
      </c>
    </row>
    <row r="20" spans="2:10" ht="23.4" x14ac:dyDescent="0.3">
      <c r="B20" s="1057" t="s">
        <v>655</v>
      </c>
      <c r="C20" s="1058"/>
      <c r="D20" s="1136"/>
      <c r="E20" s="1119"/>
      <c r="F20" s="1132"/>
      <c r="G20" s="1058"/>
      <c r="H20" s="1137"/>
      <c r="I20" s="1138"/>
      <c r="J20" s="367">
        <f t="shared" si="0"/>
        <v>1</v>
      </c>
    </row>
    <row r="21" spans="2:10" ht="23.4" x14ac:dyDescent="0.3">
      <c r="B21" s="1057" t="s">
        <v>656</v>
      </c>
      <c r="C21" s="1058"/>
      <c r="D21" s="1136"/>
      <c r="E21" s="1119"/>
      <c r="F21" s="1132"/>
      <c r="G21" s="1058"/>
      <c r="H21" s="1139"/>
      <c r="I21" s="1138"/>
      <c r="J21" s="367">
        <f t="shared" si="0"/>
        <v>1</v>
      </c>
    </row>
    <row r="22" spans="2:10" ht="23.4" x14ac:dyDescent="0.3">
      <c r="B22" s="1057" t="s">
        <v>657</v>
      </c>
      <c r="C22" s="1058"/>
      <c r="D22" s="1136"/>
      <c r="E22" s="1119"/>
      <c r="F22" s="1132"/>
      <c r="G22" s="1058"/>
      <c r="H22" s="1137"/>
      <c r="I22" s="1138"/>
      <c r="J22" s="367">
        <f t="shared" si="0"/>
        <v>1</v>
      </c>
    </row>
    <row r="23" spans="2:10" ht="23.4" x14ac:dyDescent="0.3">
      <c r="B23" s="1057" t="s">
        <v>658</v>
      </c>
      <c r="C23" s="1058"/>
      <c r="D23" s="1136"/>
      <c r="E23" s="1119"/>
      <c r="F23" s="1132"/>
      <c r="G23" s="1058"/>
      <c r="H23" s="1139"/>
      <c r="I23" s="1138"/>
      <c r="J23" s="367">
        <f t="shared" si="0"/>
        <v>1</v>
      </c>
    </row>
    <row r="24" spans="2:10" ht="23.4" x14ac:dyDescent="0.3">
      <c r="B24" s="1062" t="s">
        <v>659</v>
      </c>
      <c r="C24" s="1063"/>
      <c r="D24" s="1141"/>
      <c r="E24" s="1126"/>
      <c r="F24" s="1132"/>
      <c r="G24" s="1063"/>
      <c r="H24" s="1142"/>
      <c r="I24" s="1143"/>
      <c r="J24" s="367">
        <f t="shared" si="0"/>
        <v>1</v>
      </c>
    </row>
    <row r="25" spans="2:10" x14ac:dyDescent="0.3">
      <c r="B25" s="223" t="s">
        <v>2193</v>
      </c>
      <c r="C25" s="224"/>
    </row>
    <row r="40" spans="9:9" ht="15.6" x14ac:dyDescent="0.3">
      <c r="I40" s="1144" t="str">
        <f>CONCATENATE(B5,"    ",C5)</f>
        <v>C1    Client 1</v>
      </c>
    </row>
    <row r="41" spans="9:9" ht="15.6" x14ac:dyDescent="0.3">
      <c r="I41" s="1144" t="str">
        <f t="shared" ref="I41:I59" si="1">CONCATENATE(B6,"    ",C6)</f>
        <v>C2    Client 2</v>
      </c>
    </row>
    <row r="42" spans="9:9" ht="15.6" x14ac:dyDescent="0.3">
      <c r="I42" s="1144" t="str">
        <f t="shared" si="1"/>
        <v xml:space="preserve">C3    </v>
      </c>
    </row>
    <row r="43" spans="9:9" ht="15.6" x14ac:dyDescent="0.3">
      <c r="I43" s="1144" t="str">
        <f t="shared" si="1"/>
        <v xml:space="preserve">C4    </v>
      </c>
    </row>
    <row r="44" spans="9:9" ht="15.6" x14ac:dyDescent="0.3">
      <c r="I44" s="1144" t="str">
        <f t="shared" si="1"/>
        <v xml:space="preserve">C5    </v>
      </c>
    </row>
    <row r="45" spans="9:9" ht="15.6" x14ac:dyDescent="0.3">
      <c r="I45" s="1144" t="str">
        <f t="shared" si="1"/>
        <v xml:space="preserve">C6    </v>
      </c>
    </row>
    <row r="46" spans="9:9" ht="15.6" x14ac:dyDescent="0.3">
      <c r="I46" s="1144" t="str">
        <f t="shared" si="1"/>
        <v xml:space="preserve">C7    </v>
      </c>
    </row>
    <row r="47" spans="9:9" ht="15.6" x14ac:dyDescent="0.3">
      <c r="I47" s="1144" t="str">
        <f t="shared" si="1"/>
        <v xml:space="preserve">C8    </v>
      </c>
    </row>
    <row r="48" spans="9:9" ht="15.6" x14ac:dyDescent="0.3">
      <c r="I48" s="1144" t="str">
        <f t="shared" si="1"/>
        <v xml:space="preserve">C9    </v>
      </c>
    </row>
    <row r="49" spans="1:9" ht="15.6" x14ac:dyDescent="0.3">
      <c r="I49" s="1144" t="str">
        <f t="shared" si="1"/>
        <v xml:space="preserve">C10    </v>
      </c>
    </row>
    <row r="50" spans="1:9" ht="15.6" x14ac:dyDescent="0.3">
      <c r="I50" s="1144" t="str">
        <f t="shared" si="1"/>
        <v xml:space="preserve">C11    </v>
      </c>
    </row>
    <row r="51" spans="1:9" ht="15.6" x14ac:dyDescent="0.3">
      <c r="I51" s="1144" t="str">
        <f t="shared" si="1"/>
        <v xml:space="preserve">C12    </v>
      </c>
    </row>
    <row r="52" spans="1:9" ht="15.6" x14ac:dyDescent="0.3">
      <c r="I52" s="1144" t="str">
        <f t="shared" si="1"/>
        <v xml:space="preserve">C13    </v>
      </c>
    </row>
    <row r="53" spans="1:9" ht="15.6" x14ac:dyDescent="0.3">
      <c r="I53" s="1144" t="str">
        <f t="shared" si="1"/>
        <v xml:space="preserve">C14    </v>
      </c>
    </row>
    <row r="54" spans="1:9" ht="15.6" x14ac:dyDescent="0.3">
      <c r="I54" s="1144" t="str">
        <f t="shared" si="1"/>
        <v xml:space="preserve">C15    </v>
      </c>
    </row>
    <row r="55" spans="1:9" ht="15.6" x14ac:dyDescent="0.3">
      <c r="I55" s="1144" t="str">
        <f t="shared" si="1"/>
        <v xml:space="preserve">C16    </v>
      </c>
    </row>
    <row r="56" spans="1:9" ht="15.6" x14ac:dyDescent="0.3">
      <c r="I56" s="1144" t="str">
        <f t="shared" si="1"/>
        <v xml:space="preserve">C17    </v>
      </c>
    </row>
    <row r="57" spans="1:9" ht="15.6" x14ac:dyDescent="0.3">
      <c r="I57" s="1144" t="str">
        <f t="shared" si="1"/>
        <v xml:space="preserve">C18    </v>
      </c>
    </row>
    <row r="58" spans="1:9" ht="15.6" x14ac:dyDescent="0.3">
      <c r="I58" s="1144" t="str">
        <f t="shared" si="1"/>
        <v xml:space="preserve">C19    </v>
      </c>
    </row>
    <row r="59" spans="1:9" ht="15.6" x14ac:dyDescent="0.3">
      <c r="I59" s="1144" t="str">
        <f t="shared" si="1"/>
        <v xml:space="preserve">C20    </v>
      </c>
    </row>
    <row r="64" spans="1:9" ht="0.9" customHeight="1" x14ac:dyDescent="0.3">
      <c r="A64" s="234"/>
    </row>
    <row r="65" spans="2:6" x14ac:dyDescent="0.3">
      <c r="B65" s="223"/>
      <c r="C65" s="224"/>
    </row>
    <row r="74" spans="2:6" ht="15.6" x14ac:dyDescent="0.3">
      <c r="F74" s="436"/>
    </row>
    <row r="80" spans="2:6" x14ac:dyDescent="0.3">
      <c r="D80" s="420"/>
    </row>
    <row r="81" spans="4:4" x14ac:dyDescent="0.3">
      <c r="D81" s="224"/>
    </row>
    <row r="82" spans="4:4" x14ac:dyDescent="0.3">
      <c r="D82" s="224"/>
    </row>
    <row r="83" spans="4:4" x14ac:dyDescent="0.3">
      <c r="D83" s="224"/>
    </row>
    <row r="84" spans="4:4" x14ac:dyDescent="0.3">
      <c r="D84" s="224"/>
    </row>
    <row r="85" spans="4:4" x14ac:dyDescent="0.3">
      <c r="D85" s="224"/>
    </row>
    <row r="86" spans="4:4" x14ac:dyDescent="0.3">
      <c r="D86" s="224"/>
    </row>
    <row r="87" spans="4:4" x14ac:dyDescent="0.3">
      <c r="D87" s="224"/>
    </row>
    <row r="88" spans="4:4" x14ac:dyDescent="0.3">
      <c r="D88" s="224"/>
    </row>
    <row r="89" spans="4:4" x14ac:dyDescent="0.3">
      <c r="D89" s="224"/>
    </row>
    <row r="90" spans="4:4" x14ac:dyDescent="0.3">
      <c r="D90" s="224"/>
    </row>
    <row r="91" spans="4:4" x14ac:dyDescent="0.3">
      <c r="D91" s="224"/>
    </row>
    <row r="92" spans="4:4" x14ac:dyDescent="0.3">
      <c r="D92" s="224"/>
    </row>
    <row r="93" spans="4:4" x14ac:dyDescent="0.3">
      <c r="D93" s="224"/>
    </row>
    <row r="94" spans="4:4" x14ac:dyDescent="0.3">
      <c r="D94" s="224"/>
    </row>
    <row r="95" spans="4:4" x14ac:dyDescent="0.3">
      <c r="D95" s="224"/>
    </row>
    <row r="96" spans="4:4" x14ac:dyDescent="0.3">
      <c r="D96" s="224"/>
    </row>
    <row r="97" spans="4:4" x14ac:dyDescent="0.3">
      <c r="D97" s="224"/>
    </row>
    <row r="98" spans="4:4" x14ac:dyDescent="0.3">
      <c r="D98" s="224"/>
    </row>
    <row r="99" spans="4:4" x14ac:dyDescent="0.3">
      <c r="D99" s="224"/>
    </row>
  </sheetData>
  <sheetProtection sheet="1" objects="1" scenarios="1" formatCells="0" formatColumns="0" formatRows="0" insertHyperlinks="0" selectLockedCells="1" sort="0" autoFilter="0"/>
  <conditionalFormatting sqref="B5:F24">
    <cfRule type="expression" dxfId="150" priority="7">
      <formula>MOD(ROW(A2),2)=0</formula>
    </cfRule>
    <cfRule type="expression" dxfId="149" priority="8">
      <formula>MOD(ROW(A3),2)=0</formula>
    </cfRule>
  </conditionalFormatting>
  <conditionalFormatting sqref="B5:I24">
    <cfRule type="expression" dxfId="148" priority="1">
      <formula>MOD(ROW(A2),2)=0</formula>
    </cfRule>
    <cfRule type="expression" dxfId="147" priority="2">
      <formula>MOD(ROW(A3),2)=0</formula>
    </cfRule>
  </conditionalFormatting>
  <conditionalFormatting sqref="D5 D7:D24">
    <cfRule type="iconSet" priority="9">
      <iconSet iconSet="5Rating">
        <cfvo type="percent" val="0"/>
        <cfvo type="num" val="2"/>
        <cfvo type="num" val="5"/>
        <cfvo type="num" val="7"/>
        <cfvo type="num" val="9"/>
      </iconSet>
    </cfRule>
  </conditionalFormatting>
  <conditionalFormatting sqref="D6">
    <cfRule type="iconSet" priority="3">
      <iconSet iconSet="5Rating">
        <cfvo type="percent" val="0"/>
        <cfvo type="num" val="2"/>
        <cfvo type="num" val="5"/>
        <cfvo type="num" val="7"/>
        <cfvo type="num" val="9"/>
      </iconSet>
    </cfRule>
  </conditionalFormatting>
  <conditionalFormatting sqref="E5 E7:E24">
    <cfRule type="iconSet" priority="10">
      <iconSet iconSet="5Rating">
        <cfvo type="percent" val="0"/>
        <cfvo type="num" val="2"/>
        <cfvo type="num" val="5"/>
        <cfvo type="num" val="7"/>
        <cfvo type="num" val="9"/>
      </iconSet>
    </cfRule>
  </conditionalFormatting>
  <conditionalFormatting sqref="E6">
    <cfRule type="iconSet" priority="4">
      <iconSet iconSet="5Rating">
        <cfvo type="percent" val="0"/>
        <cfvo type="num" val="2"/>
        <cfvo type="num" val="5"/>
        <cfvo type="num" val="7"/>
        <cfvo type="num" val="9"/>
      </iconSet>
    </cfRule>
  </conditionalFormatting>
  <conditionalFormatting sqref="F6">
    <cfRule type="expression" dxfId="146" priority="13">
      <formula>MOD(ROW(E3),2)=0</formula>
    </cfRule>
    <cfRule type="expression" dxfId="145" priority="14">
      <formula>MOD(ROW(E4),2)=0</formula>
    </cfRule>
  </conditionalFormatting>
  <conditionalFormatting sqref="H5:H24">
    <cfRule type="expression" dxfId="144" priority="15">
      <formula>MOD(ROW(H2),2)=0</formula>
    </cfRule>
    <cfRule type="expression" dxfId="143" priority="16">
      <formula>MOD(ROW(H3),2)=0</formula>
    </cfRule>
  </conditionalFormatting>
  <dataValidations count="5">
    <dataValidation type="list" allowBlank="1" showInputMessage="1" showErrorMessage="1" sqref="K25:K64 H5:H24 F25:F64" xr:uid="{00000000-0002-0000-0A00-000000000000}">
      <formula1>"1,2,3"</formula1>
    </dataValidation>
    <dataValidation type="list" allowBlank="1" showInputMessage="1" showErrorMessage="1" sqref="D25:D64" xr:uid="{00000000-0002-0000-0A00-000001000000}">
      <formula1>"1,2,3,4,5,6,7,8,9,10,11"</formula1>
    </dataValidation>
    <dataValidation type="list" allowBlank="1" showInputMessage="1" showErrorMessage="1" sqref="E25:E64" xr:uid="{00000000-0002-0000-0A00-000002000000}">
      <formula1>"1,2,3,4,5"</formula1>
    </dataValidation>
    <dataValidation type="list" allowBlank="1" showInputMessage="1" showErrorMessage="1" sqref="D5:E24" xr:uid="{00000000-0002-0000-0A00-000003000000}">
      <formula1>"1,2,3,4,5,6,7,8,9,10"</formula1>
    </dataValidation>
    <dataValidation type="list" allowBlank="1" showInputMessage="1" showErrorMessage="1" sqref="F5:F24" xr:uid="{00000000-0002-0000-0A00-000004000000}">
      <formula1>"A,B,C"</formula1>
    </dataValidation>
  </dataValidations>
  <printOptions horizontalCentered="1" verticalCentered="1"/>
  <pageMargins left="0.23622047244094491" right="0.23622047244094491" top="0.19685039370078741" bottom="0.19685039370078741" header="0.19685039370078741" footer="0.19685039370078741"/>
  <pageSetup paperSize="8" scale="88" orientation="portrait" r:id="rId1"/>
  <headerFooter>
    <oddFooter>&amp;L&amp;8&amp;K00-048(c) S.Imboden&amp;R&amp;8&amp;K00-048Seite &amp;P von &amp;N</oddFooter>
  </headerFooter>
  <rowBreaks count="1" manualBreakCount="1">
    <brk id="27" max="16383" man="1"/>
  </rowBreaks>
  <drawing r:id="rId2"/>
  <legacyDrawing r:id="rId3"/>
  <extLst>
    <ext xmlns:x14="http://schemas.microsoft.com/office/spreadsheetml/2009/9/main" uri="{78C0D931-6437-407d-A8EE-F0AAD7539E65}">
      <x14:conditionalFormattings>
        <x14:conditionalFormatting xmlns:xm="http://schemas.microsoft.com/office/excel/2006/main">
          <x14:cfRule type="iconSet" priority="12" id="{E8CB2F16-2433-49DA-9DCD-CB75553FCCF2}">
            <x14:iconSet iconSet="3Stars" showValue="0">
              <x14:cfvo type="percent">
                <xm:f>0</xm:f>
              </x14:cfvo>
              <x14:cfvo type="num">
                <xm:f>2</xm:f>
              </x14:cfvo>
              <x14:cfvo type="num">
                <xm:f>3</xm:f>
              </x14:cfvo>
            </x14:iconSet>
          </x14:cfRule>
          <xm:sqref>F5:F24</xm:sqref>
        </x14:conditionalFormatting>
        <x14:conditionalFormatting xmlns:xm="http://schemas.microsoft.com/office/excel/2006/main">
          <x14:cfRule type="iconSet" priority="6" id="{37D2B065-CF80-468E-B24D-99B1581FF28C}">
            <x14:iconSet iconSet="3Stars" showValue="0">
              <x14:cfvo type="percent">
                <xm:f>0</xm:f>
              </x14:cfvo>
              <x14:cfvo type="num">
                <xm:f>2</xm:f>
              </x14:cfvo>
              <x14:cfvo type="num">
                <xm:f>3</xm:f>
              </x14:cfvo>
            </x14:iconSet>
          </x14:cfRule>
          <xm:sqref>F6</xm:sqref>
        </x14:conditionalFormatting>
        <x14:conditionalFormatting xmlns:xm="http://schemas.microsoft.com/office/excel/2006/main">
          <x14:cfRule type="iconSet" priority="11" id="{D773AC59-CDBE-4641-AF6A-59A337AE2EDD}">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H5 H7:H24</xm:sqref>
        </x14:conditionalFormatting>
        <x14:conditionalFormatting xmlns:xm="http://schemas.microsoft.com/office/excel/2006/main">
          <x14:cfRule type="iconSet" priority="5" id="{48BBDA3B-5FE3-458D-9F3C-58DD517896BE}">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H6</xm:sqref>
        </x14:conditionalFormatting>
      </x14:conditionalFormatting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21">
    <tabColor theme="6" tint="-0.249977111117893"/>
    <pageSetUpPr fitToPage="1"/>
  </sheetPr>
  <dimension ref="A1:Q53"/>
  <sheetViews>
    <sheetView showGridLines="0" zoomScaleNormal="100" workbookViewId="0">
      <pane ySplit="5" topLeftCell="A6" activePane="bottomLeft" state="frozen"/>
      <selection activeCell="A2" sqref="A2"/>
      <selection pane="bottomLeft" activeCell="C6" sqref="C6"/>
    </sheetView>
  </sheetViews>
  <sheetFormatPr baseColWidth="10" defaultColWidth="11.44140625" defaultRowHeight="14.4" x14ac:dyDescent="0.3"/>
  <cols>
    <col min="1" max="1" width="7" style="224" customWidth="1"/>
    <col min="2" max="2" width="4.33203125" style="224" customWidth="1"/>
    <col min="3" max="3" width="21.6640625" style="224" customWidth="1"/>
    <col min="4" max="4" width="23.6640625" style="224" customWidth="1"/>
    <col min="5" max="6" width="12" style="224" bestFit="1" customWidth="1"/>
    <col min="7" max="7" width="27" style="224" bestFit="1" customWidth="1"/>
    <col min="8" max="8" width="32.109375" style="224" bestFit="1" customWidth="1"/>
    <col min="9" max="9" width="27.109375" style="224" bestFit="1" customWidth="1"/>
    <col min="10" max="10" width="7.109375" style="224" customWidth="1"/>
    <col min="11" max="11" width="5" style="224" customWidth="1"/>
    <col min="12" max="12" width="11.44140625" style="224"/>
    <col min="13" max="19" width="3.44140625" style="224" customWidth="1"/>
    <col min="20" max="20" width="11.44140625" style="224" customWidth="1"/>
    <col min="21" max="16384" width="11.44140625" style="224"/>
  </cols>
  <sheetData>
    <row r="1" spans="1:17" s="215" customFormat="1" ht="45" customHeight="1" x14ac:dyDescent="0.3">
      <c r="A1" s="216"/>
      <c r="B1" s="214" t="str">
        <f ca="1">' '!A168</f>
        <v>R E S S O U R C E S   &amp;  C O M P É T E N C E S   C L É</v>
      </c>
      <c r="C1" s="214"/>
      <c r="D1" s="216"/>
      <c r="E1" s="214"/>
      <c r="F1" s="214"/>
      <c r="G1" s="214"/>
      <c r="H1" s="214"/>
      <c r="I1" s="214"/>
      <c r="J1" s="263"/>
      <c r="K1" s="217"/>
      <c r="L1" s="217"/>
      <c r="M1" s="217"/>
      <c r="N1" s="217"/>
      <c r="O1" s="217"/>
      <c r="P1" s="217"/>
      <c r="Q1" s="217"/>
    </row>
    <row r="2" spans="1:17" ht="13.5" customHeight="1" x14ac:dyDescent="0.3">
      <c r="A2" s="218"/>
      <c r="B2" s="264"/>
    </row>
    <row r="3" spans="1:17" ht="11.25" customHeight="1" x14ac:dyDescent="0.3">
      <c r="A3" s="219"/>
      <c r="B3" s="441"/>
    </row>
    <row r="4" spans="1:17" ht="15" customHeight="1" x14ac:dyDescent="0.3">
      <c r="B4" s="442"/>
      <c r="E4" s="1187" t="str">
        <f ca="1">' '!A175</f>
        <v>Importance stratégique</v>
      </c>
      <c r="F4" s="1188"/>
    </row>
    <row r="5" spans="1:17" s="448" customFormat="1" ht="31.2" x14ac:dyDescent="0.3">
      <c r="A5" s="224"/>
      <c r="B5" s="479" t="str">
        <f ca="1">' '!A177</f>
        <v>No.</v>
      </c>
      <c r="C5" s="480" t="str">
        <f ca="1">' '!A178</f>
        <v>Ressources clé</v>
      </c>
      <c r="D5" s="480" t="str">
        <f ca="1">' '!A170</f>
        <v>Compétences clé</v>
      </c>
      <c r="E5" s="1118" t="str">
        <f ca="1">' '!A184</f>
        <v>Plus value pour clients</v>
      </c>
      <c r="F5" s="1118" t="str">
        <f ca="1">' '!A185</f>
        <v>Difficile à substituer</v>
      </c>
      <c r="G5" s="480" t="str">
        <f ca="1">' '!A179</f>
        <v>Chances principales</v>
      </c>
      <c r="H5" s="480" t="str">
        <f ca="1">' '!A180</f>
        <v>Dangers principaux</v>
      </c>
      <c r="I5" s="480" t="str">
        <f ca="1">' '!A186</f>
        <v>Mesures possibles</v>
      </c>
      <c r="J5" s="771" t="str">
        <f ca="1">' '!A187</f>
        <v>Statut</v>
      </c>
    </row>
    <row r="6" spans="1:17" s="233" customFormat="1" ht="23.4" x14ac:dyDescent="0.3">
      <c r="A6" s="224"/>
      <c r="B6" s="1060" t="s">
        <v>605</v>
      </c>
      <c r="C6" s="516" t="s">
        <v>991</v>
      </c>
      <c r="D6" s="516"/>
      <c r="E6" s="1119">
        <v>4</v>
      </c>
      <c r="F6" s="1119">
        <v>2</v>
      </c>
      <c r="G6" s="516"/>
      <c r="H6" s="1120"/>
      <c r="I6" s="1120"/>
      <c r="J6" s="1121">
        <v>2</v>
      </c>
      <c r="N6" s="451"/>
    </row>
    <row r="7" spans="1:17" s="233" customFormat="1" ht="23.4" x14ac:dyDescent="0.3">
      <c r="A7" s="224"/>
      <c r="B7" s="1057" t="s">
        <v>606</v>
      </c>
      <c r="C7" s="521" t="s">
        <v>992</v>
      </c>
      <c r="D7" s="521"/>
      <c r="E7" s="1122">
        <v>2</v>
      </c>
      <c r="F7" s="1122">
        <v>4</v>
      </c>
      <c r="G7" s="521"/>
      <c r="H7" s="521"/>
      <c r="I7" s="1123"/>
      <c r="J7" s="1121"/>
    </row>
    <row r="8" spans="1:17" s="233" customFormat="1" ht="23.4" x14ac:dyDescent="0.3">
      <c r="A8" s="224"/>
      <c r="B8" s="1060" t="s">
        <v>607</v>
      </c>
      <c r="C8" s="516"/>
      <c r="D8" s="516"/>
      <c r="E8" s="1119"/>
      <c r="F8" s="1119"/>
      <c r="G8" s="516"/>
      <c r="H8" s="1120"/>
      <c r="I8" s="516"/>
      <c r="J8" s="1121"/>
    </row>
    <row r="9" spans="1:17" s="233" customFormat="1" ht="23.4" x14ac:dyDescent="0.3">
      <c r="A9" s="224"/>
      <c r="B9" s="1057" t="s">
        <v>608</v>
      </c>
      <c r="C9" s="521"/>
      <c r="D9" s="521"/>
      <c r="E9" s="1122"/>
      <c r="F9" s="1122"/>
      <c r="G9" s="521"/>
      <c r="H9" s="521"/>
      <c r="I9" s="521"/>
      <c r="J9" s="1121"/>
      <c r="P9" s="420"/>
    </row>
    <row r="10" spans="1:17" s="233" customFormat="1" ht="23.4" x14ac:dyDescent="0.3">
      <c r="A10" s="224"/>
      <c r="B10" s="1060" t="s">
        <v>609</v>
      </c>
      <c r="C10" s="516"/>
      <c r="D10" s="516"/>
      <c r="E10" s="1119"/>
      <c r="F10" s="1119"/>
      <c r="G10" s="516"/>
      <c r="H10" s="1120"/>
      <c r="I10" s="516"/>
      <c r="J10" s="1121"/>
      <c r="P10" s="224"/>
    </row>
    <row r="11" spans="1:17" s="233" customFormat="1" ht="23.4" x14ac:dyDescent="0.3">
      <c r="A11" s="224"/>
      <c r="B11" s="1057" t="s">
        <v>610</v>
      </c>
      <c r="C11" s="521"/>
      <c r="D11" s="521"/>
      <c r="E11" s="1122"/>
      <c r="F11" s="1122"/>
      <c r="G11" s="521"/>
      <c r="H11" s="521"/>
      <c r="I11" s="521"/>
      <c r="J11" s="1124"/>
      <c r="P11" s="224"/>
    </row>
    <row r="12" spans="1:17" s="233" customFormat="1" ht="23.4" x14ac:dyDescent="0.3">
      <c r="A12" s="224"/>
      <c r="B12" s="1060" t="s">
        <v>611</v>
      </c>
      <c r="C12" s="516"/>
      <c r="D12" s="516"/>
      <c r="E12" s="1119"/>
      <c r="F12" s="1119"/>
      <c r="G12" s="516"/>
      <c r="H12" s="516"/>
      <c r="I12" s="516"/>
      <c r="J12" s="1121"/>
      <c r="P12" s="224"/>
    </row>
    <row r="13" spans="1:17" s="233" customFormat="1" ht="23.4" x14ac:dyDescent="0.3">
      <c r="A13" s="224"/>
      <c r="B13" s="1057" t="s">
        <v>612</v>
      </c>
      <c r="C13" s="521"/>
      <c r="D13" s="521"/>
      <c r="E13" s="1119"/>
      <c r="F13" s="1119"/>
      <c r="G13" s="521"/>
      <c r="H13" s="521"/>
      <c r="I13" s="521"/>
      <c r="J13" s="1124"/>
      <c r="P13" s="224"/>
    </row>
    <row r="14" spans="1:17" s="233" customFormat="1" ht="23.4" x14ac:dyDescent="0.3">
      <c r="A14" s="224"/>
      <c r="B14" s="1060" t="s">
        <v>613</v>
      </c>
      <c r="C14" s="516"/>
      <c r="D14" s="516"/>
      <c r="E14" s="1119"/>
      <c r="F14" s="1119"/>
      <c r="G14" s="516"/>
      <c r="H14" s="516"/>
      <c r="I14" s="516"/>
      <c r="J14" s="1124"/>
      <c r="P14" s="224"/>
    </row>
    <row r="15" spans="1:17" s="233" customFormat="1" ht="23.4" x14ac:dyDescent="0.3">
      <c r="A15" s="224"/>
      <c r="B15" s="1057" t="s">
        <v>614</v>
      </c>
      <c r="C15" s="521"/>
      <c r="D15" s="521"/>
      <c r="E15" s="1119"/>
      <c r="F15" s="1119"/>
      <c r="G15" s="521"/>
      <c r="H15" s="521"/>
      <c r="I15" s="521"/>
      <c r="J15" s="1124"/>
      <c r="P15" s="224"/>
    </row>
    <row r="16" spans="1:17" ht="23.4" x14ac:dyDescent="0.3">
      <c r="B16" s="1060" t="s">
        <v>615</v>
      </c>
      <c r="C16" s="516"/>
      <c r="D16" s="516"/>
      <c r="E16" s="1119"/>
      <c r="F16" s="1119"/>
      <c r="G16" s="516"/>
      <c r="H16" s="516"/>
      <c r="I16" s="516"/>
      <c r="J16" s="1124"/>
    </row>
    <row r="17" spans="2:10" ht="23.4" x14ac:dyDescent="0.3">
      <c r="B17" s="1062" t="s">
        <v>616</v>
      </c>
      <c r="C17" s="1125"/>
      <c r="D17" s="1125"/>
      <c r="E17" s="1126"/>
      <c r="F17" s="1126"/>
      <c r="G17" s="1125"/>
      <c r="H17" s="1125"/>
      <c r="I17" s="1125"/>
      <c r="J17" s="1127"/>
    </row>
    <row r="18" spans="2:10" x14ac:dyDescent="0.3">
      <c r="B18" s="224" t="s">
        <v>2194</v>
      </c>
    </row>
    <row r="19" spans="2:10" ht="14.4" customHeight="1" x14ac:dyDescent="0.3"/>
    <row r="20" spans="2:10" ht="14.4" customHeight="1" x14ac:dyDescent="0.3"/>
    <row r="21" spans="2:10" ht="14.4" customHeight="1" x14ac:dyDescent="0.3"/>
    <row r="22" spans="2:10" ht="14.4" customHeight="1" x14ac:dyDescent="0.3"/>
    <row r="23" spans="2:10" ht="14.4" customHeight="1" x14ac:dyDescent="0.3"/>
    <row r="24" spans="2:10" ht="14.4" customHeight="1" x14ac:dyDescent="0.3"/>
    <row r="25" spans="2:10" ht="14.4" customHeight="1" x14ac:dyDescent="0.3"/>
    <row r="26" spans="2:10" ht="14.4" customHeight="1" x14ac:dyDescent="0.3"/>
    <row r="27" spans="2:10" ht="14.4" customHeight="1" x14ac:dyDescent="0.3"/>
    <row r="28" spans="2:10" ht="14.4" customHeight="1" x14ac:dyDescent="0.3"/>
    <row r="33" spans="8:8" ht="18" x14ac:dyDescent="0.35">
      <c r="H33" s="1128" t="str">
        <f t="shared" ref="H33:H44" si="0">CONCATENATE("           ",B6,"    ",C6)</f>
        <v xml:space="preserve">           R1    Ressource 1</v>
      </c>
    </row>
    <row r="34" spans="8:8" ht="18" x14ac:dyDescent="0.35">
      <c r="H34" s="1128" t="str">
        <f t="shared" si="0"/>
        <v xml:space="preserve">           R2    Ressource 2</v>
      </c>
    </row>
    <row r="35" spans="8:8" ht="18" x14ac:dyDescent="0.35">
      <c r="H35" s="1128" t="str">
        <f t="shared" si="0"/>
        <v xml:space="preserve">           R3    </v>
      </c>
    </row>
    <row r="36" spans="8:8" ht="18" x14ac:dyDescent="0.35">
      <c r="H36" s="1128" t="str">
        <f t="shared" si="0"/>
        <v xml:space="preserve">           R4    </v>
      </c>
    </row>
    <row r="37" spans="8:8" ht="18" x14ac:dyDescent="0.35">
      <c r="H37" s="1128" t="str">
        <f t="shared" si="0"/>
        <v xml:space="preserve">           R5    </v>
      </c>
    </row>
    <row r="38" spans="8:8" ht="18" x14ac:dyDescent="0.35">
      <c r="H38" s="1128" t="str">
        <f t="shared" si="0"/>
        <v xml:space="preserve">           R6    </v>
      </c>
    </row>
    <row r="39" spans="8:8" ht="18" x14ac:dyDescent="0.35">
      <c r="H39" s="1128" t="str">
        <f t="shared" si="0"/>
        <v xml:space="preserve">           R7    </v>
      </c>
    </row>
    <row r="40" spans="8:8" ht="18" x14ac:dyDescent="0.35">
      <c r="H40" s="1128" t="str">
        <f t="shared" si="0"/>
        <v xml:space="preserve">           R8    </v>
      </c>
    </row>
    <row r="41" spans="8:8" ht="18" x14ac:dyDescent="0.35">
      <c r="H41" s="1128" t="str">
        <f t="shared" si="0"/>
        <v xml:space="preserve">           R9    </v>
      </c>
    </row>
    <row r="42" spans="8:8" ht="18" x14ac:dyDescent="0.35">
      <c r="H42" s="1128" t="str">
        <f t="shared" si="0"/>
        <v xml:space="preserve">           R10    </v>
      </c>
    </row>
    <row r="43" spans="8:8" ht="18" x14ac:dyDescent="0.35">
      <c r="H43" s="1128" t="str">
        <f t="shared" si="0"/>
        <v xml:space="preserve">           R11    </v>
      </c>
    </row>
    <row r="44" spans="8:8" ht="18" x14ac:dyDescent="0.35">
      <c r="H44" s="1128" t="str">
        <f t="shared" si="0"/>
        <v xml:space="preserve">           R12    </v>
      </c>
    </row>
    <row r="45" spans="8:8" ht="18" x14ac:dyDescent="0.35">
      <c r="H45" s="1128"/>
    </row>
    <row r="49" spans="1:2" s="218" customFormat="1" x14ac:dyDescent="0.3"/>
    <row r="50" spans="1:2" x14ac:dyDescent="0.3">
      <c r="A50" s="234"/>
    </row>
    <row r="51" spans="1:2" x14ac:dyDescent="0.3">
      <c r="B51" s="223"/>
    </row>
    <row r="52" spans="1:2" ht="0.9" customHeight="1" x14ac:dyDescent="0.3"/>
    <row r="53" spans="1:2" x14ac:dyDescent="0.3">
      <c r="B53" s="224" t="s">
        <v>2194</v>
      </c>
    </row>
  </sheetData>
  <sheetProtection sheet="1" objects="1" scenarios="1" formatCells="0" formatColumns="0" formatRows="0" insertHyperlinks="0" selectLockedCells="1" sort="0" autoFilter="0"/>
  <mergeCells count="1">
    <mergeCell ref="E4:F4"/>
  </mergeCells>
  <conditionalFormatting sqref="B6:D17 I6:J17">
    <cfRule type="expression" dxfId="142" priority="2">
      <formula>MOD(ROW(A2),2)=0</formula>
    </cfRule>
    <cfRule type="expression" dxfId="141" priority="3">
      <formula>MOD(ROW(A3),2)=0</formula>
    </cfRule>
  </conditionalFormatting>
  <conditionalFormatting sqref="E6:F17">
    <cfRule type="expression" dxfId="140" priority="6">
      <formula>MOD(ROW(G2),2)=0</formula>
    </cfRule>
    <cfRule type="expression" dxfId="139" priority="7">
      <formula>MOD(ROW(G3),2)=0</formula>
    </cfRule>
  </conditionalFormatting>
  <conditionalFormatting sqref="G6:H17">
    <cfRule type="expression" dxfId="138" priority="8">
      <formula>MOD(ROW(C2),2)=0</formula>
    </cfRule>
    <cfRule type="expression" dxfId="137" priority="9">
      <formula>MOD(ROW(C3),2)=0</formula>
    </cfRule>
  </conditionalFormatting>
  <conditionalFormatting sqref="J6:J17">
    <cfRule type="iconSet" priority="4">
      <iconSet iconSet="3Symbols2" showValue="0" reverse="1">
        <cfvo type="percent" val="0"/>
        <cfvo type="num" val="2"/>
        <cfvo type="num" val="3"/>
      </iconSet>
    </cfRule>
  </conditionalFormatting>
  <dataValidations count="3">
    <dataValidation type="list" showInputMessage="1" showErrorMessage="1" sqref="J6:J17" xr:uid="{00000000-0002-0000-0B00-000000000000}">
      <formula1>"1,2,3"</formula1>
    </dataValidation>
    <dataValidation type="list" showInputMessage="1" showErrorMessage="1" sqref="E6:F17 E24:F52" xr:uid="{00000000-0002-0000-0B00-000001000000}">
      <formula1>"0,1,2,3,4"</formula1>
    </dataValidation>
    <dataValidation showInputMessage="1" showErrorMessage="1" sqref="J18:J52 E18:F23" xr:uid="{00000000-0002-0000-0B00-000002000000}"/>
  </dataValidations>
  <printOptions horizontalCentered="1"/>
  <pageMargins left="0.23622047244094491" right="0.23622047244094491" top="0.19685039370078741" bottom="0.19685039370078741" header="0.19685039370078741" footer="0.19685039370078741"/>
  <pageSetup paperSize="8" scale="86" orientation="portrait" r:id="rId1"/>
  <headerFooter>
    <oddFooter>&amp;L&amp;8&amp;K00-048(c) S.Imboden&amp;R&amp;8&amp;K00-048Seite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1" id="{73523EED-7035-4E0A-8F6B-C51E79228FF0}">
            <x14:iconSet iconSet="5Boxes">
              <x14:cfvo type="percent">
                <xm:f>0</xm:f>
              </x14:cfvo>
              <x14:cfvo type="num">
                <xm:f>1</xm:f>
              </x14:cfvo>
              <x14:cfvo type="num">
                <xm:f>2</xm:f>
              </x14:cfvo>
              <x14:cfvo type="num">
                <xm:f>3</xm:f>
              </x14:cfvo>
              <x14:cfvo type="num">
                <xm:f>4</xm:f>
              </x14:cfvo>
            </x14:iconSet>
          </x14:cfRule>
          <xm:sqref>E6:E17</xm:sqref>
        </x14:conditionalFormatting>
        <x14:conditionalFormatting xmlns:xm="http://schemas.microsoft.com/office/excel/2006/main">
          <x14:cfRule type="iconSet" priority="5" id="{CB24B4AE-9651-4454-8DB3-23139B3B2D89}">
            <x14:iconSet iconSet="5Boxes">
              <x14:cfvo type="percent">
                <xm:f>0</xm:f>
              </x14:cfvo>
              <x14:cfvo type="num">
                <xm:f>1</xm:f>
              </x14:cfvo>
              <x14:cfvo type="num">
                <xm:f>2</xm:f>
              </x14:cfvo>
              <x14:cfvo type="num">
                <xm:f>3</xm:f>
              </x14:cfvo>
              <x14:cfvo type="num">
                <xm:f>4</xm:f>
              </x14:cfvo>
            </x14:iconSet>
          </x14:cfRule>
          <xm:sqref>F6:F17</xm:sqref>
        </x14:conditionalFormatting>
      </x14:conditionalFormatting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3">
    <tabColor theme="6" tint="-0.249977111117893"/>
    <pageSetUpPr fitToPage="1"/>
  </sheetPr>
  <dimension ref="A1:S28"/>
  <sheetViews>
    <sheetView showGridLines="0" zoomScaleNormal="100" workbookViewId="0">
      <pane ySplit="1" topLeftCell="A2" activePane="bottomLeft" state="frozen"/>
      <selection activeCell="A2" sqref="A2"/>
      <selection pane="bottomLeft" activeCell="A2" sqref="A2"/>
    </sheetView>
  </sheetViews>
  <sheetFormatPr baseColWidth="10" defaultColWidth="11.44140625" defaultRowHeight="14.4" x14ac:dyDescent="0.3"/>
  <cols>
    <col min="1" max="1" width="7" style="218" customWidth="1"/>
    <col min="2" max="2" width="4.5546875" style="218" customWidth="1"/>
    <col min="3" max="3" width="30.6640625" style="218" customWidth="1"/>
    <col min="4" max="4" width="34.33203125" style="218" customWidth="1"/>
    <col min="5" max="5" width="30.5546875" style="218" customWidth="1"/>
    <col min="6" max="6" width="28.6640625" style="218" customWidth="1"/>
    <col min="7" max="7" width="7.109375" style="218" bestFit="1" customWidth="1"/>
    <col min="8" max="8" width="50.5546875" style="218" customWidth="1"/>
    <col min="9" max="9" width="7.5546875" style="218" customWidth="1"/>
    <col min="10" max="10" width="11.44140625" style="218"/>
    <col min="11" max="11" width="4.88671875" style="218" customWidth="1"/>
    <col min="12" max="12" width="2.88671875" style="218" customWidth="1"/>
    <col min="13" max="13" width="11.44140625" style="218"/>
    <col min="14" max="20" width="4" style="218" customWidth="1"/>
    <col min="21" max="16384" width="11.44140625" style="218"/>
  </cols>
  <sheetData>
    <row r="1" spans="1:19" s="215" customFormat="1" ht="43.95" customHeight="1" x14ac:dyDescent="0.3">
      <c r="A1" s="216"/>
      <c r="B1" s="214" t="str">
        <f ca="1">' '!A371</f>
        <v>C A N A U X   D E   D I S T R I B U T I O N</v>
      </c>
      <c r="C1" s="216"/>
      <c r="D1" s="214"/>
      <c r="E1" s="214"/>
      <c r="F1" s="214"/>
      <c r="G1" s="263"/>
      <c r="H1" s="214"/>
      <c r="I1" s="214"/>
      <c r="J1" s="214"/>
      <c r="K1" s="217"/>
      <c r="L1" s="217"/>
      <c r="M1" s="217"/>
      <c r="N1" s="217"/>
      <c r="O1" s="217"/>
      <c r="P1" s="217"/>
      <c r="Q1" s="217"/>
      <c r="R1" s="217"/>
      <c r="S1" s="217"/>
    </row>
    <row r="2" spans="1:19" s="215" customFormat="1" ht="0.9" customHeight="1" x14ac:dyDescent="0.3">
      <c r="A2" s="437"/>
      <c r="B2" s="213"/>
      <c r="C2" s="213"/>
      <c r="D2" s="290"/>
      <c r="E2" s="290"/>
      <c r="F2" s="290"/>
      <c r="G2" s="290"/>
      <c r="H2" s="290"/>
      <c r="I2" s="290"/>
      <c r="J2" s="290"/>
      <c r="K2" s="217"/>
      <c r="L2" s="217"/>
      <c r="M2" s="217"/>
      <c r="N2" s="217"/>
      <c r="O2" s="217"/>
      <c r="P2" s="217"/>
      <c r="Q2" s="217"/>
      <c r="R2" s="217"/>
      <c r="S2" s="217"/>
    </row>
    <row r="3" spans="1:19" ht="16.5" customHeight="1" x14ac:dyDescent="0.3">
      <c r="B3" s="264"/>
      <c r="C3" s="477"/>
    </row>
    <row r="4" spans="1:19" ht="14.25" customHeight="1" x14ac:dyDescent="0.3">
      <c r="A4" s="266"/>
      <c r="B4" s="478"/>
      <c r="C4" s="478"/>
    </row>
    <row r="5" spans="1:19" ht="41.25" customHeight="1" x14ac:dyDescent="0.3">
      <c r="B5" s="479" t="str">
        <f ca="1">' '!A65</f>
        <v>No.</v>
      </c>
      <c r="C5" s="482" t="str">
        <f ca="1">' '!A374</f>
        <v>Clients</v>
      </c>
      <c r="D5" s="487"/>
      <c r="E5" s="479" t="str">
        <f ca="1">' '!A338</f>
        <v>Quels sont les canaux de distribution ?</v>
      </c>
      <c r="F5" s="480" t="str">
        <f ca="1">' '!A367</f>
        <v>Mesures possible</v>
      </c>
      <c r="G5" s="482" t="str">
        <f ca="1">' '!A72</f>
        <v>Statut</v>
      </c>
    </row>
    <row r="6" spans="1:19" ht="3.75" customHeight="1" x14ac:dyDescent="0.3">
      <c r="B6" s="483"/>
      <c r="C6" s="486"/>
      <c r="E6" s="483"/>
      <c r="F6" s="484"/>
      <c r="G6" s="486"/>
    </row>
    <row r="7" spans="1:19" s="487" customFormat="1" ht="28.8" x14ac:dyDescent="0.3">
      <c r="B7" s="488">
        <v>1</v>
      </c>
      <c r="C7" s="1114" t="str">
        <f>IF(Kunden!C5&lt;&gt;"",Kunden!C5,"")</f>
        <v>Client 1</v>
      </c>
      <c r="D7" s="218"/>
      <c r="E7" s="1115" t="s">
        <v>1311</v>
      </c>
      <c r="F7" s="491"/>
      <c r="G7" s="492">
        <v>2</v>
      </c>
    </row>
    <row r="8" spans="1:19" s="487" customFormat="1" ht="28.8" x14ac:dyDescent="0.3">
      <c r="B8" s="488">
        <v>2</v>
      </c>
      <c r="C8" s="1114" t="str">
        <f>IF(Kunden!C6&lt;&gt;"",Kunden!C6,"")</f>
        <v>Client 2</v>
      </c>
      <c r="D8" s="218"/>
      <c r="E8" s="1115" t="s">
        <v>983</v>
      </c>
      <c r="F8" s="490"/>
      <c r="G8" s="492">
        <v>3</v>
      </c>
    </row>
    <row r="9" spans="1:19" s="487" customFormat="1" ht="28.8" x14ac:dyDescent="0.3">
      <c r="B9" s="488">
        <v>3</v>
      </c>
      <c r="C9" s="1114" t="str">
        <f>IF(Kunden!C7&lt;&gt;"",Kunden!C7,"")</f>
        <v/>
      </c>
      <c r="D9" s="218"/>
      <c r="E9" s="1115" t="s">
        <v>983</v>
      </c>
      <c r="F9" s="490"/>
      <c r="G9" s="493"/>
    </row>
    <row r="10" spans="1:19" s="487" customFormat="1" ht="28.8" x14ac:dyDescent="0.3">
      <c r="B10" s="488">
        <v>4</v>
      </c>
      <c r="C10" s="1114" t="str">
        <f>IF(Kunden!C8&lt;&gt;"",Kunden!C8,"")</f>
        <v/>
      </c>
      <c r="D10" s="218"/>
      <c r="E10" s="1115" t="s">
        <v>983</v>
      </c>
      <c r="F10" s="490"/>
      <c r="G10" s="494"/>
    </row>
    <row r="11" spans="1:19" s="487" customFormat="1" ht="28.8" x14ac:dyDescent="0.3">
      <c r="B11" s="488">
        <v>5</v>
      </c>
      <c r="C11" s="1114" t="str">
        <f>IF(Kunden!C9&lt;&gt;"",Kunden!C9,"")</f>
        <v/>
      </c>
      <c r="D11" s="218"/>
      <c r="E11" s="1115" t="s">
        <v>983</v>
      </c>
      <c r="F11" s="490"/>
      <c r="G11" s="493"/>
    </row>
    <row r="12" spans="1:19" s="487" customFormat="1" ht="28.8" x14ac:dyDescent="0.3">
      <c r="B12" s="488">
        <v>6</v>
      </c>
      <c r="C12" s="1114" t="str">
        <f>IF(Kunden!C10&lt;&gt;"",Kunden!C10,"")</f>
        <v/>
      </c>
      <c r="D12" s="218"/>
      <c r="E12" s="1115" t="s">
        <v>983</v>
      </c>
      <c r="F12" s="490"/>
      <c r="G12" s="494"/>
    </row>
    <row r="13" spans="1:19" s="487" customFormat="1" ht="28.8" x14ac:dyDescent="0.3">
      <c r="B13" s="488">
        <v>7</v>
      </c>
      <c r="C13" s="1114" t="str">
        <f>IF(Kunden!C11&lt;&gt;"",Kunden!C11,"")</f>
        <v/>
      </c>
      <c r="D13" s="218"/>
      <c r="E13" s="1115" t="s">
        <v>983</v>
      </c>
      <c r="F13" s="490"/>
      <c r="G13" s="493"/>
    </row>
    <row r="14" spans="1:19" s="487" customFormat="1" ht="28.8" x14ac:dyDescent="0.3">
      <c r="B14" s="488">
        <v>8</v>
      </c>
      <c r="C14" s="1114" t="str">
        <f>IF(Kunden!C12&lt;&gt;"",Kunden!C12,"")</f>
        <v/>
      </c>
      <c r="D14" s="218"/>
      <c r="E14" s="1115" t="s">
        <v>983</v>
      </c>
      <c r="F14" s="490"/>
      <c r="G14" s="494"/>
    </row>
    <row r="15" spans="1:19" s="487" customFormat="1" ht="28.8" x14ac:dyDescent="0.3">
      <c r="B15" s="488">
        <v>9</v>
      </c>
      <c r="C15" s="1114" t="str">
        <f>IF(Kunden!C13&lt;&gt;"",Kunden!C13,"")</f>
        <v/>
      </c>
      <c r="D15" s="218"/>
      <c r="E15" s="1115" t="s">
        <v>983</v>
      </c>
      <c r="F15" s="490"/>
      <c r="G15" s="493"/>
    </row>
    <row r="16" spans="1:19" s="487" customFormat="1" ht="28.8" x14ac:dyDescent="0.3">
      <c r="B16" s="488">
        <v>10</v>
      </c>
      <c r="C16" s="1114" t="str">
        <f>IF(Kunden!C14&lt;&gt;"",Kunden!C14,"")</f>
        <v/>
      </c>
      <c r="D16" s="218"/>
      <c r="E16" s="1115" t="s">
        <v>983</v>
      </c>
      <c r="F16" s="490"/>
      <c r="G16" s="494"/>
    </row>
    <row r="17" spans="2:14" s="487" customFormat="1" ht="32.25" customHeight="1" x14ac:dyDescent="0.3">
      <c r="B17" s="488">
        <v>11</v>
      </c>
      <c r="C17" s="1114" t="str">
        <f>IF(Kunden!C15&lt;&gt;"",Kunden!C15,"")</f>
        <v/>
      </c>
      <c r="D17" s="218"/>
      <c r="E17" s="1115"/>
      <c r="F17" s="490"/>
      <c r="G17" s="493"/>
      <c r="N17" s="218"/>
    </row>
    <row r="18" spans="2:14" s="487" customFormat="1" ht="32.25" customHeight="1" x14ac:dyDescent="0.3">
      <c r="B18" s="488">
        <v>12</v>
      </c>
      <c r="C18" s="1114" t="str">
        <f>IF(Kunden!C16&lt;&gt;"",Kunden!C16,"")</f>
        <v/>
      </c>
      <c r="D18" s="218"/>
      <c r="E18" s="1115"/>
      <c r="F18" s="490"/>
      <c r="G18" s="494"/>
    </row>
    <row r="19" spans="2:14" s="487" customFormat="1" ht="32.25" customHeight="1" x14ac:dyDescent="0.3">
      <c r="B19" s="488">
        <v>13</v>
      </c>
      <c r="C19" s="1114" t="str">
        <f>IF(Kunden!C17&lt;&gt;"",Kunden!C17,"")</f>
        <v/>
      </c>
      <c r="D19" s="218"/>
      <c r="E19" s="1115"/>
      <c r="F19" s="490"/>
      <c r="G19" s="493"/>
    </row>
    <row r="20" spans="2:14" s="487" customFormat="1" ht="32.25" customHeight="1" x14ac:dyDescent="0.3">
      <c r="B20" s="488">
        <v>14</v>
      </c>
      <c r="C20" s="1114" t="str">
        <f>IF(Kunden!C18&lt;&gt;"",Kunden!C18,"")</f>
        <v/>
      </c>
      <c r="D20" s="218"/>
      <c r="E20" s="1115"/>
      <c r="F20" s="490"/>
      <c r="G20" s="494"/>
    </row>
    <row r="21" spans="2:14" s="487" customFormat="1" ht="32.25" customHeight="1" x14ac:dyDescent="0.3">
      <c r="B21" s="488">
        <v>15</v>
      </c>
      <c r="C21" s="1114" t="str">
        <f>IF(Kunden!C19&lt;&gt;"",Kunden!C19,"")</f>
        <v/>
      </c>
      <c r="D21" s="218"/>
      <c r="E21" s="1115"/>
      <c r="F21" s="490"/>
      <c r="G21" s="493"/>
    </row>
    <row r="22" spans="2:14" s="487" customFormat="1" ht="32.25" customHeight="1" x14ac:dyDescent="0.3">
      <c r="B22" s="488">
        <v>16</v>
      </c>
      <c r="C22" s="1114" t="str">
        <f>IF(Kunden!C20&lt;&gt;"",Kunden!C20,"")</f>
        <v/>
      </c>
      <c r="D22" s="218"/>
      <c r="E22" s="1115"/>
      <c r="F22" s="490"/>
      <c r="G22" s="493"/>
    </row>
    <row r="23" spans="2:14" s="487" customFormat="1" ht="32.25" customHeight="1" x14ac:dyDescent="0.3">
      <c r="B23" s="488">
        <v>17</v>
      </c>
      <c r="C23" s="1114" t="str">
        <f>IF(Kunden!C21&lt;&gt;"",Kunden!C21,"")</f>
        <v/>
      </c>
      <c r="D23" s="218"/>
      <c r="E23" s="1115"/>
      <c r="F23" s="490"/>
      <c r="G23" s="494"/>
    </row>
    <row r="24" spans="2:14" s="487" customFormat="1" ht="32.25" customHeight="1" x14ac:dyDescent="0.3">
      <c r="B24" s="488">
        <v>18</v>
      </c>
      <c r="C24" s="1114" t="str">
        <f>IF(Kunden!C22&lt;&gt;"",Kunden!C22,"")</f>
        <v/>
      </c>
      <c r="D24" s="218"/>
      <c r="E24" s="1115"/>
      <c r="F24" s="490"/>
      <c r="G24" s="493"/>
    </row>
    <row r="25" spans="2:14" s="487" customFormat="1" ht="32.25" customHeight="1" x14ac:dyDescent="0.3">
      <c r="B25" s="488">
        <v>19</v>
      </c>
      <c r="C25" s="1114" t="str">
        <f>IF(Kunden!C23&lt;&gt;"",Kunden!C23,"")</f>
        <v/>
      </c>
      <c r="D25" s="218"/>
      <c r="E25" s="1115"/>
      <c r="F25" s="490"/>
      <c r="G25" s="494"/>
    </row>
    <row r="26" spans="2:14" s="487" customFormat="1" ht="32.25" customHeight="1" x14ac:dyDescent="0.3">
      <c r="B26" s="495">
        <v>20</v>
      </c>
      <c r="C26" s="1116" t="str">
        <f>IF(Kunden!C24&lt;&gt;"",Kunden!C24,"")</f>
        <v/>
      </c>
      <c r="D26" s="218"/>
      <c r="E26" s="1117"/>
      <c r="F26" s="498"/>
      <c r="G26" s="499"/>
    </row>
    <row r="27" spans="2:14" ht="5.25" customHeight="1" x14ac:dyDescent="0.3">
      <c r="B27" s="500"/>
      <c r="C27" s="500"/>
    </row>
    <row r="28" spans="2:14" ht="11.25" customHeight="1" x14ac:dyDescent="0.3">
      <c r="B28" s="223" t="s">
        <v>2193</v>
      </c>
      <c r="C28" s="224"/>
    </row>
  </sheetData>
  <sheetProtection sheet="1" objects="1" scenarios="1" formatCells="0" formatColumns="0" formatRows="0" insertHyperlinks="0" selectLockedCells="1" sort="0" autoFilter="0"/>
  <conditionalFormatting sqref="B7:C26 E7:G26">
    <cfRule type="expression" dxfId="136" priority="3">
      <formula>MOD(ROW(XEZ1),2)=0</formula>
    </cfRule>
    <cfRule type="expression" dxfId="135" priority="4">
      <formula>MOD(ROW(XFD2),2)=0</formula>
    </cfRule>
  </conditionalFormatting>
  <conditionalFormatting sqref="E27">
    <cfRule type="expression" dxfId="134" priority="2">
      <formula>MOD(ROW(A13),2)=0</formula>
    </cfRule>
  </conditionalFormatting>
  <dataValidations count="1">
    <dataValidation type="list" allowBlank="1" showInputMessage="1" showErrorMessage="1" sqref="G6:G25" xr:uid="{00000000-0002-0000-0C00-000000000000}">
      <formula1>"1,2,3"</formula1>
    </dataValidation>
  </dataValidations>
  <printOptions horizontalCentered="1"/>
  <pageMargins left="0.23622047244094491" right="0.23622047244094491" top="0.19685039370078741" bottom="0.19685039370078741" header="0.19685039370078741" footer="0.19685039370078741"/>
  <pageSetup paperSize="9" scale="73" orientation="portrait" r:id="rId1"/>
  <headerFooter>
    <oddFooter>&amp;L&amp;8&amp;K00-048(c) S.Imboden&amp;R&amp;8&amp;K00-048Seite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1" id="{6B0752FB-EF59-4C03-B23D-0DE2F8BF7A6B}">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G7:G26</xm:sqref>
        </x14:conditionalFormatting>
      </x14:conditionalFormattings>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Tabelle55">
    <tabColor theme="6" tint="-0.249977111117893"/>
  </sheetPr>
  <dimension ref="A1:I75"/>
  <sheetViews>
    <sheetView showGridLines="0" zoomScaleNormal="100" workbookViewId="0">
      <pane ySplit="1" topLeftCell="A2" activePane="bottomLeft" state="frozen"/>
      <selection activeCell="A2" sqref="A2"/>
      <selection pane="bottomLeft" activeCell="C25" sqref="C25"/>
    </sheetView>
  </sheetViews>
  <sheetFormatPr baseColWidth="10" defaultColWidth="12.5546875" defaultRowHeight="14.4" x14ac:dyDescent="0.3"/>
  <cols>
    <col min="1" max="1" width="7" style="218" customWidth="1"/>
    <col min="2" max="2" width="4.5546875" style="238" customWidth="1"/>
    <col min="3" max="3" width="29" style="238" customWidth="1"/>
    <col min="4" max="4" width="6.109375" style="238" customWidth="1"/>
    <col min="5" max="5" width="9.88671875" style="238" bestFit="1" customWidth="1"/>
    <col min="6" max="6" width="30.88671875" style="238" customWidth="1"/>
    <col min="7" max="7" width="28.88671875" style="238" customWidth="1"/>
    <col min="8" max="8" width="7" style="238" customWidth="1"/>
    <col min="9" max="17" width="4" style="238" customWidth="1"/>
    <col min="18" max="16384" width="12.5546875" style="238"/>
  </cols>
  <sheetData>
    <row r="1" spans="1:9" s="233" customFormat="1" ht="43.95" customHeight="1" x14ac:dyDescent="0.3">
      <c r="A1" s="230"/>
      <c r="B1" s="230" t="str">
        <f ca="1">' '!A384</f>
        <v>S T R U C T U R E   D E S   C O Û T S</v>
      </c>
      <c r="C1" s="230"/>
      <c r="D1" s="230"/>
      <c r="E1" s="230"/>
      <c r="F1" s="230"/>
      <c r="G1" s="230"/>
      <c r="H1" s="263"/>
      <c r="I1" s="232"/>
    </row>
    <row r="2" spans="1:9" s="224" customFormat="1" ht="22.5" customHeight="1" x14ac:dyDescent="0.3">
      <c r="A2" s="218"/>
      <c r="B2" s="264"/>
    </row>
    <row r="3" spans="1:9" x14ac:dyDescent="0.3">
      <c r="A3" s="266"/>
    </row>
    <row r="23" spans="2:8" ht="31.5" customHeight="1" x14ac:dyDescent="0.3">
      <c r="C23" s="224"/>
    </row>
    <row r="24" spans="2:8" ht="33.75" customHeight="1" x14ac:dyDescent="0.3">
      <c r="B24" s="467" t="str">
        <f ca="1">' '!A65</f>
        <v>No.</v>
      </c>
      <c r="C24" s="468" t="str">
        <f ca="1">' '!A385</f>
        <v>Coûts</v>
      </c>
      <c r="D24" s="468" t="str">
        <f ca="1">' '!A386</f>
        <v>en %</v>
      </c>
      <c r="E24" s="1103" t="str">
        <f ca="1">' '!A387</f>
        <v>Influença-bilité?</v>
      </c>
      <c r="F24" s="468" t="str">
        <f ca="1">' '!A70</f>
        <v>Chances (+) et 
Dangers (-)</v>
      </c>
      <c r="G24" s="468" t="str">
        <f ca="1">' '!A71</f>
        <v>Mesures possibles</v>
      </c>
      <c r="H24" s="771" t="str">
        <f ca="1">' '!A72</f>
        <v>Statut</v>
      </c>
    </row>
    <row r="25" spans="2:8" ht="23.4" x14ac:dyDescent="0.3">
      <c r="B25" s="1053">
        <v>1</v>
      </c>
      <c r="C25" s="1054" t="s">
        <v>604</v>
      </c>
      <c r="D25" s="1104">
        <v>0.8</v>
      </c>
      <c r="E25" s="1077">
        <v>3</v>
      </c>
      <c r="F25" s="1055"/>
      <c r="G25" s="1058"/>
      <c r="H25" s="492"/>
    </row>
    <row r="26" spans="2:8" ht="23.4" x14ac:dyDescent="0.3">
      <c r="B26" s="1057">
        <v>2</v>
      </c>
      <c r="C26" s="1058" t="s">
        <v>1305</v>
      </c>
      <c r="D26" s="1105">
        <v>0.2</v>
      </c>
      <c r="E26" s="1085"/>
      <c r="F26" s="1061"/>
      <c r="G26" s="1061"/>
      <c r="H26" s="493"/>
    </row>
    <row r="27" spans="2:8" ht="23.4" x14ac:dyDescent="0.3">
      <c r="B27" s="1060">
        <v>3</v>
      </c>
      <c r="C27" s="1061"/>
      <c r="D27" s="1106"/>
      <c r="E27" s="1084"/>
      <c r="F27" s="1055"/>
      <c r="G27" s="1058"/>
      <c r="H27" s="494"/>
    </row>
    <row r="28" spans="2:8" ht="23.4" x14ac:dyDescent="0.3">
      <c r="B28" s="1057">
        <v>4</v>
      </c>
      <c r="C28" s="1061"/>
      <c r="D28" s="1106"/>
      <c r="E28" s="1084"/>
      <c r="F28" s="1061"/>
      <c r="G28" s="1061"/>
      <c r="H28" s="493"/>
    </row>
    <row r="29" spans="2:8" ht="23.4" x14ac:dyDescent="0.3">
      <c r="B29" s="1060">
        <v>5</v>
      </c>
      <c r="C29" s="1058"/>
      <c r="D29" s="1106"/>
      <c r="E29" s="1084"/>
      <c r="F29" s="1055"/>
      <c r="G29" s="1058"/>
      <c r="H29" s="494"/>
    </row>
    <row r="30" spans="2:8" ht="23.4" x14ac:dyDescent="0.3">
      <c r="B30" s="1057">
        <v>6</v>
      </c>
      <c r="C30" s="1058"/>
      <c r="D30" s="1106"/>
      <c r="E30" s="1084"/>
      <c r="F30" s="1061"/>
      <c r="G30" s="1061"/>
      <c r="H30" s="493"/>
    </row>
    <row r="31" spans="2:8" ht="23.4" x14ac:dyDescent="0.3">
      <c r="B31" s="1060">
        <v>7</v>
      </c>
      <c r="C31" s="1058"/>
      <c r="D31" s="1106"/>
      <c r="E31" s="1084"/>
      <c r="F31" s="1055"/>
      <c r="G31" s="1058"/>
      <c r="H31" s="494"/>
    </row>
    <row r="32" spans="2:8" ht="23.4" x14ac:dyDescent="0.3">
      <c r="B32" s="1057">
        <v>8</v>
      </c>
      <c r="C32" s="1058"/>
      <c r="D32" s="1106"/>
      <c r="E32" s="1084"/>
      <c r="F32" s="1061"/>
      <c r="G32" s="1061"/>
      <c r="H32" s="493"/>
    </row>
    <row r="33" spans="2:8" ht="23.4" x14ac:dyDescent="0.3">
      <c r="B33" s="1060">
        <v>9</v>
      </c>
      <c r="C33" s="1058"/>
      <c r="D33" s="1106"/>
      <c r="E33" s="1084"/>
      <c r="F33" s="1055"/>
      <c r="G33" s="1058"/>
      <c r="H33" s="494"/>
    </row>
    <row r="34" spans="2:8" ht="23.4" x14ac:dyDescent="0.3">
      <c r="B34" s="1057">
        <v>10</v>
      </c>
      <c r="C34" s="1058"/>
      <c r="D34" s="1106"/>
      <c r="E34" s="1084"/>
      <c r="F34" s="1061"/>
      <c r="G34" s="1061"/>
      <c r="H34" s="493"/>
    </row>
    <row r="35" spans="2:8" ht="23.4" x14ac:dyDescent="0.3">
      <c r="B35" s="1060">
        <v>11</v>
      </c>
      <c r="C35" s="1058"/>
      <c r="D35" s="1106"/>
      <c r="E35" s="1084"/>
      <c r="F35" s="1055"/>
      <c r="G35" s="1058"/>
      <c r="H35" s="494"/>
    </row>
    <row r="36" spans="2:8" ht="23.4" x14ac:dyDescent="0.3">
      <c r="B36" s="1057">
        <v>12</v>
      </c>
      <c r="C36" s="1058"/>
      <c r="D36" s="1106"/>
      <c r="E36" s="1084"/>
      <c r="F36" s="1061"/>
      <c r="G36" s="1061"/>
      <c r="H36" s="493"/>
    </row>
    <row r="37" spans="2:8" ht="23.4" x14ac:dyDescent="0.3">
      <c r="B37" s="1060">
        <v>13</v>
      </c>
      <c r="C37" s="1058"/>
      <c r="D37" s="1106"/>
      <c r="E37" s="1084"/>
      <c r="F37" s="1055"/>
      <c r="G37" s="1058"/>
      <c r="H37" s="494"/>
    </row>
    <row r="38" spans="2:8" ht="23.4" x14ac:dyDescent="0.3">
      <c r="B38" s="1057">
        <v>14</v>
      </c>
      <c r="C38" s="1058"/>
      <c r="D38" s="1106"/>
      <c r="E38" s="1084"/>
      <c r="F38" s="1061"/>
      <c r="G38" s="1061"/>
      <c r="H38" s="493"/>
    </row>
    <row r="39" spans="2:8" ht="23.4" x14ac:dyDescent="0.3">
      <c r="B39" s="1062">
        <v>15</v>
      </c>
      <c r="C39" s="1063"/>
      <c r="D39" s="1107"/>
      <c r="E39" s="1091"/>
      <c r="F39" s="1064"/>
      <c r="G39" s="1063"/>
      <c r="H39" s="499"/>
    </row>
    <row r="40" spans="2:8" ht="16.2" thickBot="1" x14ac:dyDescent="0.35">
      <c r="B40" s="1108"/>
      <c r="C40" s="1109" t="s">
        <v>461</v>
      </c>
      <c r="D40" s="1110">
        <f>SUM(D25:D39)</f>
        <v>1</v>
      </c>
      <c r="E40" s="1111"/>
      <c r="F40" s="1112"/>
      <c r="G40" s="1112"/>
      <c r="H40" s="1113"/>
    </row>
    <row r="41" spans="2:8" x14ac:dyDescent="0.3">
      <c r="B41" s="223" t="s">
        <v>2193</v>
      </c>
      <c r="C41" s="224"/>
    </row>
    <row r="56" spans="4:4" x14ac:dyDescent="0.3">
      <c r="D56" s="420"/>
    </row>
    <row r="57" spans="4:4" x14ac:dyDescent="0.3">
      <c r="D57" s="224"/>
    </row>
    <row r="58" spans="4:4" x14ac:dyDescent="0.3">
      <c r="D58" s="224"/>
    </row>
    <row r="59" spans="4:4" x14ac:dyDescent="0.3">
      <c r="D59" s="224"/>
    </row>
    <row r="60" spans="4:4" x14ac:dyDescent="0.3">
      <c r="D60" s="224"/>
    </row>
    <row r="61" spans="4:4" x14ac:dyDescent="0.3">
      <c r="D61" s="224"/>
    </row>
    <row r="62" spans="4:4" x14ac:dyDescent="0.3">
      <c r="D62" s="224"/>
    </row>
    <row r="63" spans="4:4" x14ac:dyDescent="0.3">
      <c r="D63" s="224"/>
    </row>
    <row r="64" spans="4:4" x14ac:dyDescent="0.3">
      <c r="D64" s="224"/>
    </row>
    <row r="65" spans="1:4" x14ac:dyDescent="0.3">
      <c r="D65" s="224"/>
    </row>
    <row r="66" spans="1:4" x14ac:dyDescent="0.3">
      <c r="D66" s="224"/>
    </row>
    <row r="67" spans="1:4" x14ac:dyDescent="0.3">
      <c r="D67" s="224"/>
    </row>
    <row r="68" spans="1:4" x14ac:dyDescent="0.3">
      <c r="D68" s="224"/>
    </row>
    <row r="69" spans="1:4" x14ac:dyDescent="0.3">
      <c r="D69" s="224"/>
    </row>
    <row r="70" spans="1:4" x14ac:dyDescent="0.3">
      <c r="D70" s="224"/>
    </row>
    <row r="71" spans="1:4" x14ac:dyDescent="0.3">
      <c r="D71" s="224"/>
    </row>
    <row r="72" spans="1:4" x14ac:dyDescent="0.3">
      <c r="A72" s="234"/>
      <c r="D72" s="224"/>
    </row>
    <row r="73" spans="1:4" x14ac:dyDescent="0.3">
      <c r="D73" s="224"/>
    </row>
    <row r="74" spans="1:4" x14ac:dyDescent="0.3">
      <c r="D74" s="224"/>
    </row>
    <row r="75" spans="1:4" x14ac:dyDescent="0.3">
      <c r="D75" s="224"/>
    </row>
  </sheetData>
  <sheetProtection sheet="1" objects="1" scenarios="1" formatCells="0" formatColumns="0" formatRows="0" insertHyperlinks="0" selectLockedCells="1" sort="0" autoFilter="0"/>
  <conditionalFormatting sqref="B40:E40">
    <cfRule type="expression" dxfId="133" priority="7">
      <formula>MOD(ROW(A21),2)=0</formula>
    </cfRule>
    <cfRule type="expression" dxfId="132" priority="8">
      <formula>MOD(ROW(A22),2)=0</formula>
    </cfRule>
  </conditionalFormatting>
  <conditionalFormatting sqref="B25:H39">
    <cfRule type="expression" dxfId="131" priority="2">
      <formula>MOD(ROW(A2),2)=0</formula>
    </cfRule>
    <cfRule type="expression" dxfId="130" priority="3">
      <formula>MOD(ROW(A3),2)=0</formula>
    </cfRule>
  </conditionalFormatting>
  <conditionalFormatting sqref="D25:D40">
    <cfRule type="expression" dxfId="129" priority="1">
      <formula>$D$40&gt;100%</formula>
    </cfRule>
  </conditionalFormatting>
  <conditionalFormatting sqref="F40:H40">
    <cfRule type="expression" dxfId="128" priority="9">
      <formula>MOD(ROW(#REF!),2)=0</formula>
    </cfRule>
    <cfRule type="expression" dxfId="127" priority="10">
      <formula>MOD(ROW(#REF!),2)=0</formula>
    </cfRule>
  </conditionalFormatting>
  <dataValidations disablePrompts="1" count="3">
    <dataValidation type="list" allowBlank="1" showInputMessage="1" showErrorMessage="1" sqref="H25:H40" xr:uid="{00000000-0002-0000-0D00-000000000000}">
      <formula1>"1,2,3"</formula1>
    </dataValidation>
    <dataValidation type="list" allowBlank="1" showInputMessage="1" showErrorMessage="1" sqref="E40" xr:uid="{00000000-0002-0000-0D00-000001000000}">
      <formula1>"1,2,3,4,5"</formula1>
    </dataValidation>
    <dataValidation type="list" allowBlank="1" showInputMessage="1" showErrorMessage="1" sqref="E25:E39" xr:uid="{00000000-0002-0000-0D00-000002000000}">
      <formula1>"0,1,2,3,4"</formula1>
    </dataValidation>
  </dataValidations>
  <printOptions horizontalCentered="1"/>
  <pageMargins left="0.23622047244094491" right="0.23622047244094491" top="0.19685039370078741" bottom="0.19685039370078741" header="0.19685039370078741" footer="0.19685039370078741"/>
  <pageSetup paperSize="8" orientation="portrait" r:id="rId1"/>
  <headerFooter>
    <oddFooter>&amp;L&amp;8&amp;K00-048(c) S.Imboden&amp;R&amp;8&amp;K00-048Seite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4" id="{16DFDA3C-4E74-4418-9096-3A03089EFE58}">
            <x14:iconSet iconSet="5Boxes">
              <x14:cfvo type="percent">
                <xm:f>0</xm:f>
              </x14:cfvo>
              <x14:cfvo type="num">
                <xm:f>1</xm:f>
              </x14:cfvo>
              <x14:cfvo type="num">
                <xm:f>2</xm:f>
              </x14:cfvo>
              <x14:cfvo type="num">
                <xm:f>3</xm:f>
              </x14:cfvo>
              <x14:cfvo type="num">
                <xm:f>4</xm:f>
              </x14:cfvo>
            </x14:iconSet>
          </x14:cfRule>
          <xm:sqref>E25:E39</xm:sqref>
        </x14:conditionalFormatting>
        <x14:conditionalFormatting xmlns:xm="http://schemas.microsoft.com/office/excel/2006/main">
          <x14:cfRule type="iconSet" priority="11" id="{E68C6D24-EEF2-4E4B-A18E-206F239CDF3D}">
            <x14:iconSet iconSet="5Boxes">
              <x14:cfvo type="percent">
                <xm:f>0</xm:f>
              </x14:cfvo>
              <x14:cfvo type="num">
                <xm:f>1</xm:f>
              </x14:cfvo>
              <x14:cfvo type="num">
                <xm:f>2</xm:f>
              </x14:cfvo>
              <x14:cfvo type="num">
                <xm:f>3</xm:f>
              </x14:cfvo>
              <x14:cfvo type="num">
                <xm:f>4</xm:f>
              </x14:cfvo>
            </x14:iconSet>
          </x14:cfRule>
          <xm:sqref>E40</xm:sqref>
        </x14:conditionalFormatting>
        <x14:conditionalFormatting xmlns:xm="http://schemas.microsoft.com/office/excel/2006/main">
          <x14:cfRule type="iconSet" priority="12" id="{B5DBF652-5DA8-4229-A00C-A3A8AE042F77}">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H25:H39</xm:sqref>
        </x14:conditionalFormatting>
      </x14:conditionalFormatting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Tabelle56">
    <tabColor theme="6" tint="-0.249977111117893"/>
  </sheetPr>
  <dimension ref="A1:I75"/>
  <sheetViews>
    <sheetView showGridLines="0" zoomScaleNormal="100" workbookViewId="0">
      <pane ySplit="1" topLeftCell="A2" activePane="bottomLeft" state="frozen"/>
      <selection activeCell="A2" sqref="A2"/>
      <selection pane="bottomLeft" activeCell="C25" sqref="C25"/>
    </sheetView>
  </sheetViews>
  <sheetFormatPr baseColWidth="10" defaultColWidth="12.5546875" defaultRowHeight="14.4" x14ac:dyDescent="0.3"/>
  <cols>
    <col min="1" max="1" width="7" style="218" customWidth="1"/>
    <col min="2" max="2" width="4.5546875" style="238" customWidth="1"/>
    <col min="3" max="3" width="29" style="238" customWidth="1"/>
    <col min="4" max="4" width="6.109375" style="238" customWidth="1"/>
    <col min="5" max="5" width="9.88671875" style="238" bestFit="1" customWidth="1"/>
    <col min="6" max="6" width="30.88671875" style="238" customWidth="1"/>
    <col min="7" max="7" width="28.88671875" style="238" customWidth="1"/>
    <col min="8" max="8" width="7" style="238" customWidth="1"/>
    <col min="9" max="17" width="4" style="238" customWidth="1"/>
    <col min="18" max="16384" width="12.5546875" style="238"/>
  </cols>
  <sheetData>
    <row r="1" spans="1:9" s="233" customFormat="1" ht="43.95" customHeight="1" x14ac:dyDescent="0.3">
      <c r="A1" s="230"/>
      <c r="B1" s="230" t="str">
        <f ca="1">' '!A381</f>
        <v>S O U R C E S   D E   R E V E N U S</v>
      </c>
      <c r="C1" s="230"/>
      <c r="D1" s="230"/>
      <c r="E1" s="230"/>
      <c r="F1" s="230"/>
      <c r="G1" s="230"/>
      <c r="H1" s="263"/>
      <c r="I1" s="232"/>
    </row>
    <row r="2" spans="1:9" s="224" customFormat="1" ht="22.5" customHeight="1" x14ac:dyDescent="0.3">
      <c r="A2" s="218"/>
      <c r="B2" s="264"/>
    </row>
    <row r="3" spans="1:9" x14ac:dyDescent="0.3">
      <c r="A3" s="266"/>
    </row>
    <row r="23" spans="2:8" ht="27.75" customHeight="1" x14ac:dyDescent="0.3">
      <c r="C23" s="224"/>
    </row>
    <row r="24" spans="2:8" ht="33.75" customHeight="1" x14ac:dyDescent="0.3">
      <c r="B24" s="467" t="str">
        <f ca="1">' '!A65</f>
        <v>No.</v>
      </c>
      <c r="C24" s="468" t="str">
        <f ca="1">' '!A382</f>
        <v>Source de revenu</v>
      </c>
      <c r="D24" s="468" t="str">
        <f ca="1">' '!A386</f>
        <v>en %</v>
      </c>
      <c r="E24" s="1103" t="str">
        <f ca="1">' '!A387</f>
        <v>Influença-bilité?</v>
      </c>
      <c r="F24" s="468" t="str">
        <f ca="1">' '!A70</f>
        <v>Chances (+) et 
Dangers (-)</v>
      </c>
      <c r="G24" s="468" t="str">
        <f ca="1">' '!A71</f>
        <v>Mesures possibles</v>
      </c>
      <c r="H24" s="771" t="str">
        <f ca="1">' '!A72</f>
        <v>Statut</v>
      </c>
    </row>
    <row r="25" spans="2:8" ht="23.4" x14ac:dyDescent="0.3">
      <c r="B25" s="1053">
        <v>1</v>
      </c>
      <c r="C25" s="1054" t="s">
        <v>999</v>
      </c>
      <c r="D25" s="1104">
        <v>0.7</v>
      </c>
      <c r="E25" s="1077">
        <v>1</v>
      </c>
      <c r="F25" s="1055"/>
      <c r="G25" s="1058"/>
      <c r="H25" s="492"/>
    </row>
    <row r="26" spans="2:8" ht="23.4" x14ac:dyDescent="0.3">
      <c r="B26" s="1057">
        <v>2</v>
      </c>
      <c r="C26" s="1058" t="s">
        <v>1305</v>
      </c>
      <c r="D26" s="1105">
        <v>0.3</v>
      </c>
      <c r="E26" s="1085"/>
      <c r="F26" s="1061"/>
      <c r="G26" s="1061"/>
      <c r="H26" s="493"/>
    </row>
    <row r="27" spans="2:8" ht="23.4" x14ac:dyDescent="0.3">
      <c r="B27" s="1060">
        <v>3</v>
      </c>
      <c r="C27" s="1061"/>
      <c r="D27" s="1106"/>
      <c r="E27" s="1084"/>
      <c r="F27" s="1055"/>
      <c r="G27" s="1058"/>
      <c r="H27" s="494"/>
    </row>
    <row r="28" spans="2:8" ht="23.4" x14ac:dyDescent="0.3">
      <c r="B28" s="1057">
        <v>4</v>
      </c>
      <c r="C28" s="1061"/>
      <c r="D28" s="1106"/>
      <c r="E28" s="1084"/>
      <c r="F28" s="1061"/>
      <c r="G28" s="1061"/>
      <c r="H28" s="493"/>
    </row>
    <row r="29" spans="2:8" ht="23.4" x14ac:dyDescent="0.3">
      <c r="B29" s="1060">
        <v>5</v>
      </c>
      <c r="C29" s="1058"/>
      <c r="D29" s="1106"/>
      <c r="E29" s="1084"/>
      <c r="F29" s="1055"/>
      <c r="G29" s="1058"/>
      <c r="H29" s="494"/>
    </row>
    <row r="30" spans="2:8" ht="23.4" x14ac:dyDescent="0.3">
      <c r="B30" s="1057">
        <v>6</v>
      </c>
      <c r="C30" s="1058"/>
      <c r="D30" s="1106"/>
      <c r="E30" s="1084"/>
      <c r="F30" s="1061"/>
      <c r="G30" s="1061"/>
      <c r="H30" s="493"/>
    </row>
    <row r="31" spans="2:8" ht="23.4" x14ac:dyDescent="0.3">
      <c r="B31" s="1060">
        <v>7</v>
      </c>
      <c r="C31" s="1058"/>
      <c r="D31" s="1106"/>
      <c r="E31" s="1084"/>
      <c r="F31" s="1055"/>
      <c r="G31" s="1058"/>
      <c r="H31" s="494"/>
    </row>
    <row r="32" spans="2:8" ht="23.4" x14ac:dyDescent="0.3">
      <c r="B32" s="1057">
        <v>8</v>
      </c>
      <c r="C32" s="1058"/>
      <c r="D32" s="1106"/>
      <c r="E32" s="1084"/>
      <c r="F32" s="1061"/>
      <c r="G32" s="1061"/>
      <c r="H32" s="493"/>
    </row>
    <row r="33" spans="2:8" ht="23.4" x14ac:dyDescent="0.3">
      <c r="B33" s="1060">
        <v>9</v>
      </c>
      <c r="C33" s="1058"/>
      <c r="D33" s="1106"/>
      <c r="E33" s="1084"/>
      <c r="F33" s="1055"/>
      <c r="G33" s="1058"/>
      <c r="H33" s="494"/>
    </row>
    <row r="34" spans="2:8" ht="23.4" x14ac:dyDescent="0.3">
      <c r="B34" s="1057">
        <v>10</v>
      </c>
      <c r="C34" s="1058"/>
      <c r="D34" s="1106"/>
      <c r="E34" s="1084"/>
      <c r="F34" s="1061"/>
      <c r="G34" s="1061"/>
      <c r="H34" s="493"/>
    </row>
    <row r="35" spans="2:8" ht="23.4" x14ac:dyDescent="0.3">
      <c r="B35" s="1060">
        <v>11</v>
      </c>
      <c r="C35" s="1058"/>
      <c r="D35" s="1106"/>
      <c r="E35" s="1084"/>
      <c r="F35" s="1055"/>
      <c r="G35" s="1058"/>
      <c r="H35" s="494"/>
    </row>
    <row r="36" spans="2:8" ht="23.4" x14ac:dyDescent="0.3">
      <c r="B36" s="1057">
        <v>12</v>
      </c>
      <c r="C36" s="1058"/>
      <c r="D36" s="1106"/>
      <c r="E36" s="1084"/>
      <c r="F36" s="1061"/>
      <c r="G36" s="1061"/>
      <c r="H36" s="493"/>
    </row>
    <row r="37" spans="2:8" ht="23.4" x14ac:dyDescent="0.3">
      <c r="B37" s="1060">
        <v>13</v>
      </c>
      <c r="C37" s="1058"/>
      <c r="D37" s="1106"/>
      <c r="E37" s="1084"/>
      <c r="F37" s="1055"/>
      <c r="G37" s="1058"/>
      <c r="H37" s="494"/>
    </row>
    <row r="38" spans="2:8" ht="23.4" x14ac:dyDescent="0.3">
      <c r="B38" s="1057">
        <v>14</v>
      </c>
      <c r="C38" s="1058"/>
      <c r="D38" s="1106"/>
      <c r="E38" s="1084"/>
      <c r="F38" s="1061"/>
      <c r="G38" s="1061"/>
      <c r="H38" s="493"/>
    </row>
    <row r="39" spans="2:8" ht="23.4" x14ac:dyDescent="0.3">
      <c r="B39" s="1062">
        <v>15</v>
      </c>
      <c r="C39" s="1063"/>
      <c r="D39" s="1107"/>
      <c r="E39" s="1091"/>
      <c r="F39" s="1064"/>
      <c r="G39" s="1063"/>
      <c r="H39" s="499"/>
    </row>
    <row r="40" spans="2:8" ht="16.2" thickBot="1" x14ac:dyDescent="0.35">
      <c r="B40" s="1108"/>
      <c r="C40" s="1109" t="s">
        <v>461</v>
      </c>
      <c r="D40" s="1110">
        <f>SUM(D25:D39)</f>
        <v>1</v>
      </c>
      <c r="E40" s="1111"/>
      <c r="F40" s="1112"/>
      <c r="G40" s="1112"/>
      <c r="H40" s="1113"/>
    </row>
    <row r="41" spans="2:8" x14ac:dyDescent="0.3">
      <c r="B41" s="223" t="s">
        <v>2193</v>
      </c>
      <c r="C41" s="224"/>
    </row>
    <row r="56" spans="4:4" x14ac:dyDescent="0.3">
      <c r="D56" s="420"/>
    </row>
    <row r="57" spans="4:4" x14ac:dyDescent="0.3">
      <c r="D57" s="224"/>
    </row>
    <row r="58" spans="4:4" x14ac:dyDescent="0.3">
      <c r="D58" s="224"/>
    </row>
    <row r="59" spans="4:4" x14ac:dyDescent="0.3">
      <c r="D59" s="224"/>
    </row>
    <row r="60" spans="4:4" x14ac:dyDescent="0.3">
      <c r="D60" s="224"/>
    </row>
    <row r="61" spans="4:4" x14ac:dyDescent="0.3">
      <c r="D61" s="224"/>
    </row>
    <row r="62" spans="4:4" x14ac:dyDescent="0.3">
      <c r="D62" s="224"/>
    </row>
    <row r="63" spans="4:4" x14ac:dyDescent="0.3">
      <c r="D63" s="224"/>
    </row>
    <row r="64" spans="4:4" x14ac:dyDescent="0.3">
      <c r="D64" s="224"/>
    </row>
    <row r="65" spans="1:4" x14ac:dyDescent="0.3">
      <c r="D65" s="224"/>
    </row>
    <row r="66" spans="1:4" x14ac:dyDescent="0.3">
      <c r="D66" s="224"/>
    </row>
    <row r="67" spans="1:4" x14ac:dyDescent="0.3">
      <c r="D67" s="224"/>
    </row>
    <row r="68" spans="1:4" x14ac:dyDescent="0.3">
      <c r="D68" s="224"/>
    </row>
    <row r="69" spans="1:4" x14ac:dyDescent="0.3">
      <c r="D69" s="224"/>
    </row>
    <row r="70" spans="1:4" x14ac:dyDescent="0.3">
      <c r="D70" s="224"/>
    </row>
    <row r="71" spans="1:4" x14ac:dyDescent="0.3">
      <c r="D71" s="224"/>
    </row>
    <row r="72" spans="1:4" x14ac:dyDescent="0.3">
      <c r="A72" s="234"/>
      <c r="D72" s="224"/>
    </row>
    <row r="73" spans="1:4" x14ac:dyDescent="0.3">
      <c r="D73" s="224"/>
    </row>
    <row r="74" spans="1:4" x14ac:dyDescent="0.3">
      <c r="D74" s="224"/>
    </row>
    <row r="75" spans="1:4" x14ac:dyDescent="0.3">
      <c r="D75" s="224"/>
    </row>
  </sheetData>
  <sheetProtection sheet="1" objects="1" scenarios="1" formatCells="0" formatColumns="0" formatRows="0" insertHyperlinks="0" selectLockedCells="1" sort="0" autoFilter="0"/>
  <conditionalFormatting sqref="B40:E40">
    <cfRule type="expression" dxfId="126" priority="7">
      <formula>MOD(ROW(A21),2)=0</formula>
    </cfRule>
    <cfRule type="expression" dxfId="125" priority="8">
      <formula>MOD(ROW(A22),2)=0</formula>
    </cfRule>
  </conditionalFormatting>
  <conditionalFormatting sqref="B25:H39">
    <cfRule type="expression" dxfId="124" priority="2">
      <formula>MOD(ROW(A2),2)=0</formula>
    </cfRule>
    <cfRule type="expression" dxfId="123" priority="3">
      <formula>MOD(ROW(A3),2)=0</formula>
    </cfRule>
  </conditionalFormatting>
  <conditionalFormatting sqref="D25:D40">
    <cfRule type="expression" dxfId="122" priority="1">
      <formula>$D$40&gt;100%</formula>
    </cfRule>
  </conditionalFormatting>
  <conditionalFormatting sqref="F40:H40">
    <cfRule type="expression" dxfId="121" priority="9">
      <formula>MOD(ROW(#REF!),2)=0</formula>
    </cfRule>
    <cfRule type="expression" dxfId="120" priority="10">
      <formula>MOD(ROW(#REF!),2)=0</formula>
    </cfRule>
  </conditionalFormatting>
  <dataValidations disablePrompts="1" count="3">
    <dataValidation type="list" allowBlank="1" showInputMessage="1" showErrorMessage="1" sqref="H25:H39" xr:uid="{00000000-0002-0000-0E00-000000000000}">
      <formula1>"1,2,3"</formula1>
    </dataValidation>
    <dataValidation type="list" allowBlank="1" showInputMessage="1" showErrorMessage="1" sqref="E40" xr:uid="{00000000-0002-0000-0E00-000001000000}">
      <formula1>"1,2,3,4,5"</formula1>
    </dataValidation>
    <dataValidation type="list" allowBlank="1" showInputMessage="1" showErrorMessage="1" sqref="E25:E39" xr:uid="{00000000-0002-0000-0E00-000002000000}">
      <formula1>"0,1,2,3,4"</formula1>
    </dataValidation>
  </dataValidations>
  <printOptions horizontalCentered="1"/>
  <pageMargins left="0.23622047244094491" right="0.23622047244094491" top="0.19685039370078741" bottom="0.19685039370078741" header="0.19685039370078741" footer="0.19685039370078741"/>
  <pageSetup paperSize="8" orientation="portrait" r:id="rId1"/>
  <headerFooter>
    <oddFooter>&amp;L&amp;8&amp;K00-048(c) S.Imboden&amp;R&amp;8&amp;K00-048Seite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4" id="{F5A8297A-EB33-41AA-9587-A673CB0EA621}">
            <x14:iconSet iconSet="5Boxes">
              <x14:cfvo type="percent">
                <xm:f>0</xm:f>
              </x14:cfvo>
              <x14:cfvo type="num">
                <xm:f>1</xm:f>
              </x14:cfvo>
              <x14:cfvo type="num">
                <xm:f>2</xm:f>
              </x14:cfvo>
              <x14:cfvo type="num">
                <xm:f>3</xm:f>
              </x14:cfvo>
              <x14:cfvo type="num">
                <xm:f>4</xm:f>
              </x14:cfvo>
            </x14:iconSet>
          </x14:cfRule>
          <xm:sqref>E25:E39</xm:sqref>
        </x14:conditionalFormatting>
        <x14:conditionalFormatting xmlns:xm="http://schemas.microsoft.com/office/excel/2006/main">
          <x14:cfRule type="iconSet" priority="11" id="{83368B9B-75CB-44BD-B0E2-C4EDFC18453A}">
            <x14:iconSet iconSet="5Boxes">
              <x14:cfvo type="percent">
                <xm:f>0</xm:f>
              </x14:cfvo>
              <x14:cfvo type="num">
                <xm:f>1</xm:f>
              </x14:cfvo>
              <x14:cfvo type="num">
                <xm:f>2</xm:f>
              </x14:cfvo>
              <x14:cfvo type="num">
                <xm:f>3</xm:f>
              </x14:cfvo>
              <x14:cfvo type="num">
                <xm:f>4</xm:f>
              </x14:cfvo>
            </x14:iconSet>
          </x14:cfRule>
          <xm:sqref>E40</xm:sqref>
        </x14:conditionalFormatting>
        <x14:conditionalFormatting xmlns:xm="http://schemas.microsoft.com/office/excel/2006/main">
          <x14:cfRule type="iconSet" priority="12" id="{6C503DE7-53EA-4193-A9C6-3D3B5D888162}">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H25:H39</xm:sqref>
        </x14:conditionalFormatting>
      </x14:conditionalFormatting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Tabelle7">
    <tabColor theme="6" tint="0.39997558519241921"/>
    <pageSetUpPr fitToPage="1"/>
  </sheetPr>
  <dimension ref="A1:P88"/>
  <sheetViews>
    <sheetView showGridLines="0" zoomScaleNormal="100" workbookViewId="0">
      <pane ySplit="1" topLeftCell="A2" activePane="bottomLeft" state="frozen"/>
      <selection activeCell="A2" sqref="A2"/>
      <selection pane="bottomLeft" activeCell="A2" sqref="A2"/>
    </sheetView>
  </sheetViews>
  <sheetFormatPr baseColWidth="10" defaultColWidth="12.5546875" defaultRowHeight="14.4" x14ac:dyDescent="0.3"/>
  <cols>
    <col min="1" max="1" width="10.5546875" style="218" customWidth="1"/>
    <col min="2" max="2" width="4.5546875" style="238" customWidth="1"/>
    <col min="3" max="3" width="29" style="238" customWidth="1"/>
    <col min="4" max="4" width="32.44140625" style="238" customWidth="1"/>
    <col min="5" max="5" width="16.88671875" style="238" customWidth="1"/>
    <col min="6" max="6" width="10.6640625" style="238" customWidth="1"/>
    <col min="7" max="7" width="11.88671875" style="238" bestFit="1" customWidth="1"/>
    <col min="8" max="8" width="8.5546875" style="238" customWidth="1"/>
    <col min="9" max="9" width="16.109375" style="238" customWidth="1"/>
    <col min="10" max="10" width="11.44140625" style="238" bestFit="1" customWidth="1"/>
    <col min="11" max="11" width="16.33203125" style="238" customWidth="1"/>
    <col min="12" max="12" width="0.109375" style="224" customWidth="1"/>
    <col min="13" max="13" width="12.44140625" style="238" customWidth="1"/>
    <col min="14" max="15" width="4" style="238" customWidth="1"/>
    <col min="16" max="16" width="5.5546875" style="238" bestFit="1" customWidth="1"/>
    <col min="17" max="22" width="4" style="238" customWidth="1"/>
    <col min="23" max="16384" width="12.5546875" style="238"/>
  </cols>
  <sheetData>
    <row r="1" spans="1:16" s="233" customFormat="1" ht="43.95" customHeight="1" x14ac:dyDescent="0.3">
      <c r="A1" s="216"/>
      <c r="B1" s="230" t="str">
        <f ca="1">' '!A506</f>
        <v>M A R C H É</v>
      </c>
      <c r="C1" s="230"/>
      <c r="D1" s="230"/>
      <c r="E1" s="230"/>
      <c r="F1" s="230"/>
      <c r="G1" s="230"/>
      <c r="H1" s="230"/>
      <c r="I1" s="230"/>
      <c r="J1" s="230"/>
      <c r="K1" s="263"/>
      <c r="N1" s="232"/>
    </row>
    <row r="2" spans="1:16" s="233" customFormat="1" ht="0.9" customHeight="1" x14ac:dyDescent="0.3">
      <c r="A2" s="437"/>
      <c r="B2" s="1005"/>
      <c r="C2" s="232"/>
      <c r="D2" s="232"/>
      <c r="E2" s="232"/>
      <c r="F2" s="232"/>
      <c r="G2" s="232"/>
      <c r="H2" s="232"/>
      <c r="I2" s="232"/>
      <c r="J2" s="232"/>
      <c r="K2" s="232"/>
      <c r="N2" s="232"/>
    </row>
    <row r="3" spans="1:16" s="224" customFormat="1" ht="14.25" customHeight="1" x14ac:dyDescent="0.3">
      <c r="A3" s="218"/>
      <c r="B3" s="872"/>
    </row>
    <row r="4" spans="1:16" s="224" customFormat="1" ht="120" customHeight="1" x14ac:dyDescent="0.3">
      <c r="A4" s="218"/>
      <c r="B4" s="872"/>
    </row>
    <row r="5" spans="1:16" x14ac:dyDescent="0.3">
      <c r="A5" s="219"/>
    </row>
    <row r="6" spans="1:16" ht="33.75" customHeight="1" x14ac:dyDescent="0.3">
      <c r="B6" s="467" t="str">
        <f ca="1">' '!A177</f>
        <v>No.</v>
      </c>
      <c r="C6" s="468" t="str">
        <f ca="1">' '!A507</f>
        <v>Marché</v>
      </c>
      <c r="D6" s="468" t="str">
        <f ca="1">' '!A511</f>
        <v>Caractéristiques</v>
      </c>
      <c r="E6" s="468" t="str">
        <f ca="1">' '!A512</f>
        <v>Intensité de la demande</v>
      </c>
      <c r="F6" s="468" t="str">
        <f ca="1">' '!A508</f>
        <v>Potentiel</v>
      </c>
      <c r="G6" s="468" t="str">
        <f ca="1">' '!A509</f>
        <v>Croissance attendue</v>
      </c>
      <c r="H6" s="468" t="str">
        <f ca="1">' '!A510</f>
        <v>Volume marché</v>
      </c>
      <c r="I6" s="468" t="str">
        <f ca="1">' '!A517</f>
        <v>en Sfr.</v>
      </c>
      <c r="J6" s="468" t="str">
        <f ca="1">' '!A518</f>
        <v>Par du marché [%]</v>
      </c>
      <c r="K6" s="469" t="str">
        <f ca="1">' '!A517</f>
        <v>en Sfr.</v>
      </c>
      <c r="O6" s="224"/>
    </row>
    <row r="7" spans="1:16" ht="23.4" x14ac:dyDescent="0.3">
      <c r="B7" s="1075" t="s">
        <v>1020</v>
      </c>
      <c r="C7" s="1076" t="s">
        <v>1021</v>
      </c>
      <c r="D7" s="1076"/>
      <c r="E7" s="1076" t="s">
        <v>1049</v>
      </c>
      <c r="F7" s="1056">
        <v>10</v>
      </c>
      <c r="G7" s="1077">
        <v>6</v>
      </c>
      <c r="H7" s="1077">
        <v>2</v>
      </c>
      <c r="I7" s="1078">
        <v>1000000</v>
      </c>
      <c r="J7" s="1079">
        <v>0.3</v>
      </c>
      <c r="K7" s="1080">
        <f>J7*I7</f>
        <v>300000</v>
      </c>
      <c r="L7" s="367">
        <f>IF(H7=3,3,
IF(H7=2,2,1))</f>
        <v>2</v>
      </c>
      <c r="O7" s="224"/>
    </row>
    <row r="8" spans="1:16" ht="23.4" x14ac:dyDescent="0.3">
      <c r="B8" s="1081" t="s">
        <v>1023</v>
      </c>
      <c r="C8" s="1076" t="s">
        <v>1024</v>
      </c>
      <c r="D8" s="1076"/>
      <c r="E8" s="1076" t="s">
        <v>1025</v>
      </c>
      <c r="F8" s="1056">
        <v>9</v>
      </c>
      <c r="G8" s="1077">
        <v>10</v>
      </c>
      <c r="H8" s="1077">
        <v>3</v>
      </c>
      <c r="I8" s="1078">
        <v>500000</v>
      </c>
      <c r="J8" s="1079">
        <v>0.1</v>
      </c>
      <c r="K8" s="1080">
        <f t="shared" ref="K8:K14" si="0">J8*I8</f>
        <v>50000</v>
      </c>
      <c r="L8" s="367">
        <f t="shared" ref="L8:L14" si="1">IF(H8=3,3,
IF(H8=2,2,1))</f>
        <v>3</v>
      </c>
      <c r="O8" s="224"/>
    </row>
    <row r="9" spans="1:16" ht="23.4" x14ac:dyDescent="0.3">
      <c r="B9" s="1082" t="s">
        <v>1026</v>
      </c>
      <c r="C9" s="1083" t="s">
        <v>1027</v>
      </c>
      <c r="D9" s="1083"/>
      <c r="E9" s="1083"/>
      <c r="F9" s="1059">
        <v>8</v>
      </c>
      <c r="G9" s="1084">
        <v>1</v>
      </c>
      <c r="H9" s="1085"/>
      <c r="I9" s="1078"/>
      <c r="J9" s="1086">
        <v>0.3</v>
      </c>
      <c r="K9" s="1080">
        <f t="shared" si="0"/>
        <v>0</v>
      </c>
      <c r="L9" s="367">
        <f t="shared" si="1"/>
        <v>1</v>
      </c>
      <c r="O9" s="224"/>
    </row>
    <row r="10" spans="1:16" ht="23.4" x14ac:dyDescent="0.3">
      <c r="B10" s="1081" t="s">
        <v>1028</v>
      </c>
      <c r="C10" s="1087" t="s">
        <v>1029</v>
      </c>
      <c r="D10" s="1087"/>
      <c r="E10" s="1087"/>
      <c r="F10" s="1059">
        <v>7</v>
      </c>
      <c r="G10" s="1084">
        <v>3</v>
      </c>
      <c r="H10" s="1085"/>
      <c r="I10" s="1078"/>
      <c r="J10" s="1088">
        <v>0.4</v>
      </c>
      <c r="K10" s="1080">
        <f t="shared" si="0"/>
        <v>0</v>
      </c>
      <c r="L10" s="367">
        <f t="shared" si="1"/>
        <v>1</v>
      </c>
      <c r="O10" s="224"/>
    </row>
    <row r="11" spans="1:16" ht="23.4" x14ac:dyDescent="0.3">
      <c r="B11" s="1082" t="s">
        <v>1030</v>
      </c>
      <c r="C11" s="1083" t="s">
        <v>1031</v>
      </c>
      <c r="D11" s="1083"/>
      <c r="E11" s="1083"/>
      <c r="F11" s="1059"/>
      <c r="G11" s="1084"/>
      <c r="H11" s="1085"/>
      <c r="I11" s="1078"/>
      <c r="J11" s="1086">
        <v>0.5</v>
      </c>
      <c r="K11" s="1080">
        <f t="shared" si="0"/>
        <v>0</v>
      </c>
      <c r="L11" s="367">
        <f t="shared" si="1"/>
        <v>1</v>
      </c>
      <c r="O11" s="224"/>
    </row>
    <row r="12" spans="1:16" ht="23.4" x14ac:dyDescent="0.3">
      <c r="B12" s="1081" t="s">
        <v>1032</v>
      </c>
      <c r="C12" s="1087" t="s">
        <v>1033</v>
      </c>
      <c r="D12" s="1087"/>
      <c r="E12" s="1087"/>
      <c r="F12" s="1059"/>
      <c r="G12" s="1084"/>
      <c r="H12" s="1085"/>
      <c r="I12" s="1078"/>
      <c r="J12" s="1088">
        <v>0.6</v>
      </c>
      <c r="K12" s="1080">
        <f t="shared" si="0"/>
        <v>0</v>
      </c>
      <c r="L12" s="367">
        <f t="shared" si="1"/>
        <v>1</v>
      </c>
      <c r="O12" s="224"/>
    </row>
    <row r="13" spans="1:16" ht="23.4" x14ac:dyDescent="0.3">
      <c r="B13" s="1082" t="s">
        <v>1034</v>
      </c>
      <c r="C13" s="1083" t="s">
        <v>1035</v>
      </c>
      <c r="D13" s="1083"/>
      <c r="E13" s="1083"/>
      <c r="F13" s="1059"/>
      <c r="G13" s="1084"/>
      <c r="H13" s="1085"/>
      <c r="I13" s="1078"/>
      <c r="J13" s="1086">
        <v>0.7</v>
      </c>
      <c r="K13" s="1080">
        <f t="shared" si="0"/>
        <v>0</v>
      </c>
      <c r="L13" s="367">
        <f t="shared" si="1"/>
        <v>1</v>
      </c>
      <c r="O13" s="224"/>
    </row>
    <row r="14" spans="1:16" ht="23.4" x14ac:dyDescent="0.3">
      <c r="B14" s="1089" t="s">
        <v>1036</v>
      </c>
      <c r="C14" s="1090" t="s">
        <v>1037</v>
      </c>
      <c r="D14" s="1090"/>
      <c r="E14" s="1090"/>
      <c r="F14" s="1065"/>
      <c r="G14" s="1091"/>
      <c r="H14" s="1092"/>
      <c r="I14" s="1093"/>
      <c r="J14" s="1094">
        <v>0.75</v>
      </c>
      <c r="K14" s="1095">
        <f t="shared" si="0"/>
        <v>0</v>
      </c>
      <c r="L14" s="367">
        <f t="shared" si="1"/>
        <v>1</v>
      </c>
      <c r="O14" s="224"/>
      <c r="P14" s="1096"/>
    </row>
    <row r="15" spans="1:16" ht="15" thickBot="1" x14ac:dyDescent="0.35">
      <c r="B15" s="224" t="s">
        <v>2198</v>
      </c>
      <c r="C15" s="224"/>
      <c r="H15" s="1097" t="str">
        <f ca="1">' '!A574</f>
        <v>Totale</v>
      </c>
      <c r="I15" s="1098">
        <f>SUM(I7:I14)</f>
        <v>1500000</v>
      </c>
      <c r="J15" s="1099"/>
      <c r="K15" s="1100">
        <f>SUM(K7:K14)</f>
        <v>350000</v>
      </c>
      <c r="L15" s="266"/>
      <c r="P15" s="1096"/>
    </row>
    <row r="16" spans="1:16" x14ac:dyDescent="0.3">
      <c r="P16" s="1096"/>
    </row>
    <row r="17" spans="9:16" x14ac:dyDescent="0.3">
      <c r="P17" s="1096"/>
    </row>
    <row r="18" spans="9:16" x14ac:dyDescent="0.3">
      <c r="P18" s="1096"/>
    </row>
    <row r="19" spans="9:16" x14ac:dyDescent="0.3">
      <c r="I19" s="1101"/>
      <c r="P19" s="1096"/>
    </row>
    <row r="20" spans="9:16" x14ac:dyDescent="0.3">
      <c r="I20" s="1101"/>
      <c r="P20" s="1096"/>
    </row>
    <row r="21" spans="9:16" x14ac:dyDescent="0.3">
      <c r="I21" s="1101"/>
      <c r="P21" s="1096"/>
    </row>
    <row r="22" spans="9:16" x14ac:dyDescent="0.3">
      <c r="I22" s="1101"/>
      <c r="P22" s="1096"/>
    </row>
    <row r="23" spans="9:16" x14ac:dyDescent="0.3">
      <c r="I23" s="1101"/>
    </row>
    <row r="24" spans="9:16" x14ac:dyDescent="0.3">
      <c r="I24" s="1101"/>
    </row>
    <row r="25" spans="9:16" x14ac:dyDescent="0.3">
      <c r="I25" s="1101"/>
    </row>
    <row r="26" spans="9:16" x14ac:dyDescent="0.3">
      <c r="I26" s="1101"/>
    </row>
    <row r="27" spans="9:16" x14ac:dyDescent="0.3">
      <c r="I27" s="1101"/>
    </row>
    <row r="28" spans="9:16" x14ac:dyDescent="0.3">
      <c r="I28" s="1101"/>
    </row>
    <row r="29" spans="9:16" x14ac:dyDescent="0.3">
      <c r="I29" s="1101"/>
    </row>
    <row r="30" spans="9:16" x14ac:dyDescent="0.3">
      <c r="I30" s="1101"/>
    </row>
    <row r="40" spans="9:9" x14ac:dyDescent="0.3">
      <c r="I40" s="1101"/>
    </row>
    <row r="41" spans="9:9" x14ac:dyDescent="0.3">
      <c r="I41" s="1101"/>
    </row>
    <row r="42" spans="9:9" x14ac:dyDescent="0.3">
      <c r="I42" s="1101"/>
    </row>
    <row r="43" spans="9:9" x14ac:dyDescent="0.3">
      <c r="I43" s="1101"/>
    </row>
    <row r="44" spans="9:9" x14ac:dyDescent="0.3">
      <c r="I44" s="1101"/>
    </row>
    <row r="45" spans="9:9" x14ac:dyDescent="0.3">
      <c r="I45" s="1101"/>
    </row>
    <row r="46" spans="9:9" x14ac:dyDescent="0.3">
      <c r="I46" s="1101"/>
    </row>
    <row r="47" spans="9:9" x14ac:dyDescent="0.3">
      <c r="I47" s="1101"/>
    </row>
    <row r="48" spans="9:9" x14ac:dyDescent="0.3">
      <c r="I48" s="1102"/>
    </row>
    <row r="52" spans="1:8" x14ac:dyDescent="0.3">
      <c r="B52" s="223" t="s">
        <v>2193</v>
      </c>
      <c r="C52" s="224"/>
    </row>
    <row r="53" spans="1:8" ht="0.9" customHeight="1" x14ac:dyDescent="0.3">
      <c r="A53" s="234"/>
    </row>
    <row r="63" spans="1:8" ht="15.6" x14ac:dyDescent="0.3">
      <c r="H63" s="436"/>
    </row>
    <row r="69" spans="6:6" x14ac:dyDescent="0.3">
      <c r="F69" s="420"/>
    </row>
    <row r="70" spans="6:6" x14ac:dyDescent="0.3">
      <c r="F70" s="224"/>
    </row>
    <row r="71" spans="6:6" x14ac:dyDescent="0.3">
      <c r="F71" s="224"/>
    </row>
    <row r="72" spans="6:6" x14ac:dyDescent="0.3">
      <c r="F72" s="224"/>
    </row>
    <row r="73" spans="6:6" x14ac:dyDescent="0.3">
      <c r="F73" s="224"/>
    </row>
    <row r="74" spans="6:6" x14ac:dyDescent="0.3">
      <c r="F74" s="224"/>
    </row>
    <row r="75" spans="6:6" x14ac:dyDescent="0.3">
      <c r="F75" s="224"/>
    </row>
    <row r="76" spans="6:6" x14ac:dyDescent="0.3">
      <c r="F76" s="224"/>
    </row>
    <row r="77" spans="6:6" x14ac:dyDescent="0.3">
      <c r="F77" s="224"/>
    </row>
    <row r="78" spans="6:6" x14ac:dyDescent="0.3">
      <c r="F78" s="224"/>
    </row>
    <row r="79" spans="6:6" x14ac:dyDescent="0.3">
      <c r="F79" s="224"/>
    </row>
    <row r="80" spans="6:6" x14ac:dyDescent="0.3">
      <c r="F80" s="224"/>
    </row>
    <row r="81" spans="6:6" x14ac:dyDescent="0.3">
      <c r="F81" s="224"/>
    </row>
    <row r="82" spans="6:6" x14ac:dyDescent="0.3">
      <c r="F82" s="224"/>
    </row>
    <row r="83" spans="6:6" x14ac:dyDescent="0.3">
      <c r="F83" s="224"/>
    </row>
    <row r="84" spans="6:6" x14ac:dyDescent="0.3">
      <c r="F84" s="224"/>
    </row>
    <row r="85" spans="6:6" x14ac:dyDescent="0.3">
      <c r="F85" s="224"/>
    </row>
    <row r="86" spans="6:6" x14ac:dyDescent="0.3">
      <c r="F86" s="224"/>
    </row>
    <row r="87" spans="6:6" x14ac:dyDescent="0.3">
      <c r="F87" s="224"/>
    </row>
    <row r="88" spans="6:6" x14ac:dyDescent="0.3">
      <c r="F88" s="224"/>
    </row>
  </sheetData>
  <sheetProtection sheet="1" objects="1" scenarios="1" formatCells="0" formatColumns="0" formatRows="0" insertHyperlinks="0" selectLockedCells="1" sort="0" autoFilter="0"/>
  <conditionalFormatting sqref="B7:K14">
    <cfRule type="expression" dxfId="119" priority="4">
      <formula>MOD(ROW(A1),2)=0</formula>
    </cfRule>
    <cfRule type="expression" dxfId="118" priority="5">
      <formula>MOD(ROW(A2),2)=0</formula>
    </cfRule>
  </conditionalFormatting>
  <conditionalFormatting sqref="F7:F14">
    <cfRule type="iconSet" priority="1">
      <iconSet iconSet="5Rating">
        <cfvo type="percent" val="0"/>
        <cfvo type="num" val="2"/>
        <cfvo type="num" val="5"/>
        <cfvo type="num" val="7"/>
        <cfvo type="num" val="9"/>
      </iconSet>
    </cfRule>
  </conditionalFormatting>
  <conditionalFormatting sqref="G7:G14">
    <cfRule type="iconSet" priority="2">
      <iconSet iconSet="5Rating">
        <cfvo type="percent" val="0"/>
        <cfvo type="num" val="2"/>
        <cfvo type="num" val="5"/>
        <cfvo type="num" val="7"/>
        <cfvo type="num" val="9"/>
      </iconSet>
    </cfRule>
  </conditionalFormatting>
  <dataValidations count="5">
    <dataValidation type="list" allowBlank="1" showInputMessage="1" showErrorMessage="1" sqref="F15:F53" xr:uid="{00000000-0002-0000-0F00-000000000000}">
      <formula1>"1,2,3,4,5,6,7,8,9,10,11"</formula1>
    </dataValidation>
    <dataValidation type="list" allowBlank="1" showInputMessage="1" showErrorMessage="1" sqref="G15:G53" xr:uid="{00000000-0002-0000-0F00-000001000000}">
      <formula1>"1,2,3,4,5"</formula1>
    </dataValidation>
    <dataValidation type="list" allowBlank="1" showInputMessage="1" showErrorMessage="1" sqref="I49:I53 H7:H14 H16:H53" xr:uid="{00000000-0002-0000-0F00-000002000000}">
      <formula1>"1,2,3"</formula1>
    </dataValidation>
    <dataValidation type="list" allowBlank="1" showInputMessage="1" showErrorMessage="1" sqref="F7:G14" xr:uid="{00000000-0002-0000-0F00-000003000000}">
      <formula1>"1,2,3,4,5,6,7,8,9,10"</formula1>
    </dataValidation>
    <dataValidation errorStyle="information" allowBlank="1" showInputMessage="1" showErrorMessage="1" sqref="J7:J14" xr:uid="{00000000-0002-0000-0F00-000004000000}"/>
  </dataValidations>
  <hyperlinks>
    <hyperlink ref="B15:C15" r:id="rId1" display="© iManagement - s.imboden" xr:uid="{00000000-0004-0000-0F00-000000000000}"/>
  </hyperlinks>
  <printOptions horizontalCentered="1"/>
  <pageMargins left="0.23622047244094491" right="0.23622047244094491" top="0.19685039370078741" bottom="0.19685039370078741" header="0.19685039370078741" footer="0.19685039370078741"/>
  <pageSetup paperSize="8" scale="91" orientation="portrait" r:id="rId2"/>
  <headerFooter>
    <oddFooter>&amp;L&amp;8&amp;K00-048(c) S.Imboden&amp;R&amp;8&amp;K00-048Seite &amp;P von &amp;N</oddFooter>
  </headerFooter>
  <rowBreaks count="1" manualBreakCount="1">
    <brk id="16" max="16383" man="1"/>
  </rowBreaks>
  <drawing r:id="rId3"/>
  <legacyDrawing r:id="rId4"/>
  <extLst>
    <ext xmlns:x14="http://schemas.microsoft.com/office/spreadsheetml/2009/9/main" uri="{78C0D931-6437-407d-A8EE-F0AAD7539E65}">
      <x14:conditionalFormattings>
        <x14:conditionalFormatting xmlns:xm="http://schemas.microsoft.com/office/excel/2006/main">
          <x14:cfRule type="iconSet" priority="3" id="{1A5D5D82-37B7-4A75-915E-92AD397BDD11}">
            <x14:iconSet iconSet="3Stars" showValue="0">
              <x14:cfvo type="percent">
                <xm:f>0</xm:f>
              </x14:cfvo>
              <x14:cfvo type="num">
                <xm:f>2</xm:f>
              </x14:cfvo>
              <x14:cfvo type="num">
                <xm:f>3</xm:f>
              </x14:cfvo>
            </x14:iconSet>
          </x14:cfRule>
          <xm:sqref>H7:H14</xm:sqref>
        </x14:conditionalFormatting>
      </x14:conditionalFormattings>
    </ext>
    <ext xmlns:x14="http://schemas.microsoft.com/office/spreadsheetml/2009/9/main" uri="{CCE6A557-97BC-4b89-ADB6-D9C93CAAB3DF}">
      <x14:dataValidations xmlns:xm="http://schemas.microsoft.com/office/excel/2006/main" count="1">
        <x14:dataValidation type="list" errorStyle="warning" allowBlank="1" showInputMessage="1" showErrorMessage="1" xr:uid="{00000000-0002-0000-0F00-000005000000}">
          <x14:formula1>
            <xm:f>' '!$A$513:$A$516</xm:f>
          </x14:formula1>
          <xm:sqref>E7:E14</xm:sqref>
        </x14:dataValidation>
      </x14:dataValidations>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Tabelle12">
    <tabColor theme="6" tint="0.39997558519241921"/>
  </sheetPr>
  <dimension ref="A1:R153"/>
  <sheetViews>
    <sheetView showGridLines="0" zoomScaleNormal="100" workbookViewId="0">
      <pane ySplit="1" topLeftCell="A2" activePane="bottomLeft" state="frozen"/>
      <selection activeCell="A2" sqref="A2"/>
      <selection pane="bottomLeft" activeCell="A2" sqref="A2"/>
    </sheetView>
  </sheetViews>
  <sheetFormatPr baseColWidth="10" defaultColWidth="11.44140625" defaultRowHeight="14.4" x14ac:dyDescent="0.3"/>
  <cols>
    <col min="1" max="1" width="7" style="224" customWidth="1"/>
    <col min="2" max="2" width="4.109375" style="218" customWidth="1"/>
    <col min="3" max="3" width="27" style="224" customWidth="1"/>
    <col min="4" max="4" width="40.33203125" style="224" customWidth="1"/>
    <col min="5" max="5" width="10.109375" style="224" customWidth="1"/>
    <col min="6" max="6" width="6.5546875" style="1069" customWidth="1"/>
    <col min="7" max="7" width="49.33203125" style="224" customWidth="1"/>
    <col min="8" max="8" width="6.88671875" style="224" customWidth="1"/>
    <col min="9" max="9" width="4.5546875" style="224" hidden="1" customWidth="1"/>
    <col min="10" max="10" width="38.6640625" style="224" customWidth="1"/>
    <col min="11" max="11" width="4.5546875" style="224" customWidth="1"/>
    <col min="12" max="18" width="3.5546875" style="224" customWidth="1"/>
    <col min="19" max="16384" width="11.44140625" style="224"/>
  </cols>
  <sheetData>
    <row r="1" spans="1:18" s="215" customFormat="1" ht="43.95" customHeight="1" x14ac:dyDescent="0.3">
      <c r="A1" s="213"/>
      <c r="B1" s="214" t="str">
        <f ca="1">' '!A89</f>
        <v>5  F O R C E S  D E  P O R T E R</v>
      </c>
      <c r="C1" s="216"/>
      <c r="D1" s="214"/>
      <c r="E1" s="214"/>
      <c r="F1" s="1067"/>
      <c r="G1" s="535"/>
      <c r="H1" s="263"/>
      <c r="I1" s="214"/>
      <c r="J1" s="217"/>
      <c r="K1" s="217"/>
      <c r="L1" s="217"/>
      <c r="M1" s="217"/>
      <c r="N1" s="217"/>
      <c r="O1" s="217"/>
      <c r="P1" s="217"/>
      <c r="Q1" s="217"/>
      <c r="R1" s="217"/>
    </row>
    <row r="2" spans="1:18" s="215" customFormat="1" ht="0.9" customHeight="1" x14ac:dyDescent="0.3">
      <c r="A2" s="437"/>
      <c r="B2" s="213"/>
      <c r="C2" s="213"/>
      <c r="D2" s="290"/>
      <c r="E2" s="290"/>
      <c r="F2" s="1068"/>
      <c r="G2" s="536"/>
      <c r="H2" s="290"/>
      <c r="I2" s="290"/>
      <c r="J2" s="217"/>
      <c r="K2" s="217"/>
      <c r="L2" s="217"/>
      <c r="M2" s="217"/>
      <c r="N2" s="217"/>
      <c r="O2" s="217"/>
      <c r="P2" s="217"/>
      <c r="Q2" s="217"/>
      <c r="R2" s="217"/>
    </row>
    <row r="3" spans="1:18" ht="21" customHeight="1" x14ac:dyDescent="0.3">
      <c r="A3" s="218"/>
      <c r="B3" s="264"/>
      <c r="G3" s="528"/>
      <c r="H3" s="528"/>
      <c r="I3" s="528"/>
      <c r="J3" s="528"/>
    </row>
    <row r="4" spans="1:18" x14ac:dyDescent="0.3">
      <c r="A4" s="219"/>
      <c r="B4" s="1070"/>
      <c r="G4" s="528"/>
      <c r="H4" s="528"/>
      <c r="I4" s="528"/>
      <c r="J4" s="528"/>
    </row>
    <row r="5" spans="1:18" x14ac:dyDescent="0.3">
      <c r="B5" s="1070"/>
      <c r="F5" s="528"/>
      <c r="G5" s="528" t="str">
        <f ca="1">' '!A90</f>
        <v>Menace de nouv. entrants</v>
      </c>
      <c r="H5" s="528">
        <f>IF($E$34&lt;&gt;0,$E$34,0.1)</f>
        <v>3</v>
      </c>
      <c r="I5" s="528"/>
      <c r="J5" s="528"/>
    </row>
    <row r="6" spans="1:18" x14ac:dyDescent="0.3">
      <c r="B6" s="1070"/>
      <c r="F6" s="528"/>
      <c r="G6" s="528" t="str">
        <f ca="1">' '!A93</f>
        <v>Produits de substitution</v>
      </c>
      <c r="H6" s="528">
        <f>IF($E$49&lt;&gt;0,$E$49,0.1)</f>
        <v>1</v>
      </c>
      <c r="I6" s="528"/>
      <c r="J6" s="528"/>
    </row>
    <row r="7" spans="1:18" x14ac:dyDescent="0.3">
      <c r="B7" s="1070"/>
      <c r="F7" s="528"/>
      <c r="G7" s="528" t="str">
        <f ca="1">' '!A91</f>
        <v>Pouvoir de nég. fournisseurs</v>
      </c>
      <c r="H7" s="528">
        <f>IF($E$64&lt;&gt;0,$E$64,0.1)</f>
        <v>4</v>
      </c>
      <c r="I7" s="528"/>
      <c r="J7" s="528"/>
    </row>
    <row r="8" spans="1:18" x14ac:dyDescent="0.3">
      <c r="B8" s="1070"/>
      <c r="F8" s="528"/>
      <c r="G8" s="528" t="str">
        <f ca="1">' '!A92</f>
        <v>Pouvoir de nég. clients</v>
      </c>
      <c r="H8" s="528">
        <f>IF($E$79&lt;&gt;0,$E$79,0.1)</f>
        <v>2</v>
      </c>
      <c r="I8" s="528"/>
      <c r="J8" s="528"/>
    </row>
    <row r="9" spans="1:18" x14ac:dyDescent="0.3">
      <c r="B9" s="1070"/>
      <c r="F9" s="528"/>
      <c r="G9" s="528" t="str">
        <f ca="1">' '!A94</f>
        <v>Concurrence / rivalité</v>
      </c>
      <c r="H9" s="528">
        <f>IF($E$94&lt;&gt;0,$E$94,0.1)</f>
        <v>7</v>
      </c>
      <c r="I9" s="528"/>
      <c r="J9" s="528"/>
    </row>
    <row r="10" spans="1:18" x14ac:dyDescent="0.3">
      <c r="B10" s="1070"/>
      <c r="G10" s="1069"/>
    </row>
    <row r="11" spans="1:18" x14ac:dyDescent="0.3">
      <c r="B11" s="1070"/>
      <c r="G11" s="1069"/>
    </row>
    <row r="12" spans="1:18" x14ac:dyDescent="0.3">
      <c r="B12" s="1070"/>
    </row>
    <row r="13" spans="1:18" x14ac:dyDescent="0.3">
      <c r="B13" s="1070"/>
    </row>
    <row r="14" spans="1:18" x14ac:dyDescent="0.3">
      <c r="B14" s="1070"/>
    </row>
    <row r="15" spans="1:18" x14ac:dyDescent="0.3">
      <c r="B15" s="1070"/>
    </row>
    <row r="16" spans="1:18" x14ac:dyDescent="0.3">
      <c r="B16" s="1071"/>
    </row>
    <row r="17" spans="1:9" x14ac:dyDescent="0.3">
      <c r="B17" s="1071"/>
    </row>
    <row r="18" spans="1:9" x14ac:dyDescent="0.3">
      <c r="B18" s="1071"/>
    </row>
    <row r="19" spans="1:9" x14ac:dyDescent="0.3">
      <c r="B19" s="1071"/>
    </row>
    <row r="20" spans="1:9" x14ac:dyDescent="0.3">
      <c r="B20" s="1071"/>
    </row>
    <row r="21" spans="1:9" ht="27" customHeight="1" x14ac:dyDescent="0.3"/>
    <row r="22" spans="1:9" ht="21" x14ac:dyDescent="0.4">
      <c r="B22" s="542"/>
      <c r="C22" s="543" t="str">
        <f ca="1">' '!A95</f>
        <v>Menace de nouveaux entrants</v>
      </c>
      <c r="D22" s="544"/>
      <c r="E22" s="544"/>
      <c r="F22" s="544"/>
      <c r="G22" s="544"/>
      <c r="H22" s="544"/>
    </row>
    <row r="23" spans="1:9" s="547" customFormat="1" ht="28.8" x14ac:dyDescent="0.3">
      <c r="A23" s="224"/>
      <c r="B23" s="545" t="str">
        <f ca="1">' '!A100</f>
        <v>No.</v>
      </c>
      <c r="C23" s="545" t="str">
        <f ca="1">' '!A101</f>
        <v>Désignation</v>
      </c>
      <c r="D23" s="545" t="str">
        <f ca="1">' '!A102</f>
        <v>Impact</v>
      </c>
      <c r="E23" s="545" t="str">
        <f ca="1">' '!A103</f>
        <v>Degré de danger</v>
      </c>
      <c r="F23" s="546" t="str">
        <f ca="1">' '!A105</f>
        <v>Ten-
dance</v>
      </c>
      <c r="G23" s="545" t="str">
        <f ca="1">' '!A106</f>
        <v>Mesures possibles</v>
      </c>
      <c r="H23" s="546" t="str">
        <f ca="1">' '!A107</f>
        <v>Statut</v>
      </c>
      <c r="I23" s="224">
        <f ca="1">COUNTIF(H23:H33,1)</f>
        <v>0</v>
      </c>
    </row>
    <row r="24" spans="1:9" ht="23.4" x14ac:dyDescent="0.3">
      <c r="B24" s="548">
        <v>1</v>
      </c>
      <c r="C24" s="549"/>
      <c r="D24" s="549"/>
      <c r="E24" s="550">
        <v>3</v>
      </c>
      <c r="F24" s="551">
        <v>1</v>
      </c>
      <c r="G24" s="549"/>
      <c r="H24" s="552"/>
      <c r="I24" s="224">
        <f>COUNTIF(H24:H33,2)</f>
        <v>0</v>
      </c>
    </row>
    <row r="25" spans="1:9" ht="23.4" x14ac:dyDescent="0.3">
      <c r="B25" s="553">
        <f t="shared" ref="B25:B33" si="0">$B24+1</f>
        <v>2</v>
      </c>
      <c r="C25" s="554"/>
      <c r="D25" s="554"/>
      <c r="E25" s="555"/>
      <c r="F25" s="556"/>
      <c r="G25" s="554"/>
      <c r="H25" s="557"/>
      <c r="I25" s="224">
        <f>COUNTIF(H24:H34,3)</f>
        <v>0</v>
      </c>
    </row>
    <row r="26" spans="1:9" ht="23.4" x14ac:dyDescent="0.3">
      <c r="B26" s="558">
        <f t="shared" si="0"/>
        <v>3</v>
      </c>
      <c r="C26" s="549"/>
      <c r="D26" s="549"/>
      <c r="E26" s="550"/>
      <c r="F26" s="551"/>
      <c r="G26" s="549"/>
      <c r="H26" s="552"/>
    </row>
    <row r="27" spans="1:9" ht="23.4" x14ac:dyDescent="0.3">
      <c r="B27" s="553">
        <f t="shared" si="0"/>
        <v>4</v>
      </c>
      <c r="C27" s="554"/>
      <c r="D27" s="554"/>
      <c r="E27" s="555"/>
      <c r="F27" s="556"/>
      <c r="G27" s="554"/>
      <c r="H27" s="557"/>
    </row>
    <row r="28" spans="1:9" ht="23.4" x14ac:dyDescent="0.3">
      <c r="B28" s="558">
        <f t="shared" si="0"/>
        <v>5</v>
      </c>
      <c r="C28" s="549"/>
      <c r="D28" s="549"/>
      <c r="E28" s="550"/>
      <c r="F28" s="551"/>
      <c r="G28" s="549"/>
      <c r="H28" s="552"/>
    </row>
    <row r="29" spans="1:9" ht="23.4" x14ac:dyDescent="0.3">
      <c r="B29" s="553">
        <f t="shared" si="0"/>
        <v>6</v>
      </c>
      <c r="C29" s="554"/>
      <c r="D29" s="554"/>
      <c r="E29" s="555"/>
      <c r="F29" s="556"/>
      <c r="G29" s="554"/>
      <c r="H29" s="557"/>
    </row>
    <row r="30" spans="1:9" ht="23.4" x14ac:dyDescent="0.3">
      <c r="B30" s="558">
        <f t="shared" si="0"/>
        <v>7</v>
      </c>
      <c r="C30" s="549"/>
      <c r="D30" s="549"/>
      <c r="E30" s="550"/>
      <c r="F30" s="551"/>
      <c r="G30" s="549"/>
      <c r="H30" s="552"/>
    </row>
    <row r="31" spans="1:9" ht="23.4" x14ac:dyDescent="0.3">
      <c r="B31" s="553">
        <f t="shared" si="0"/>
        <v>8</v>
      </c>
      <c r="C31" s="554"/>
      <c r="D31" s="554"/>
      <c r="E31" s="555"/>
      <c r="F31" s="556"/>
      <c r="G31" s="554"/>
      <c r="H31" s="557"/>
    </row>
    <row r="32" spans="1:9" ht="23.4" x14ac:dyDescent="0.3">
      <c r="B32" s="558">
        <f t="shared" si="0"/>
        <v>9</v>
      </c>
      <c r="C32" s="549"/>
      <c r="D32" s="549"/>
      <c r="E32" s="550"/>
      <c r="F32" s="551"/>
      <c r="G32" s="549"/>
      <c r="H32" s="552"/>
    </row>
    <row r="33" spans="2:12" ht="23.4" x14ac:dyDescent="0.3">
      <c r="B33" s="553">
        <f t="shared" si="0"/>
        <v>10</v>
      </c>
      <c r="C33" s="554"/>
      <c r="D33" s="554"/>
      <c r="E33" s="555"/>
      <c r="F33" s="556"/>
      <c r="G33" s="554"/>
      <c r="H33" s="557"/>
    </row>
    <row r="34" spans="2:12" x14ac:dyDescent="0.3">
      <c r="B34" s="322"/>
      <c r="C34" s="547"/>
      <c r="D34" s="559" t="str">
        <f ca="1">' '!$A$108</f>
        <v>Somme</v>
      </c>
      <c r="E34" s="560">
        <f>SUM(E24:E33)</f>
        <v>3</v>
      </c>
      <c r="F34" s="547"/>
      <c r="G34" s="561"/>
      <c r="H34" s="547"/>
    </row>
    <row r="35" spans="2:12" x14ac:dyDescent="0.3">
      <c r="B35" s="322"/>
      <c r="C35" s="547"/>
      <c r="D35" s="547"/>
      <c r="E35" s="547"/>
      <c r="F35" s="1072"/>
      <c r="G35" s="547"/>
      <c r="H35" s="547"/>
    </row>
    <row r="36" spans="2:12" x14ac:dyDescent="0.3">
      <c r="B36" s="322"/>
      <c r="C36" s="547"/>
      <c r="D36" s="547"/>
      <c r="E36" s="547"/>
      <c r="F36" s="1072"/>
      <c r="G36" s="547"/>
      <c r="H36" s="547"/>
    </row>
    <row r="37" spans="2:12" ht="21" x14ac:dyDescent="0.3">
      <c r="B37" s="562"/>
      <c r="C37" s="563" t="str">
        <f ca="1">' '!A97</f>
        <v>Menace des produits de substitution</v>
      </c>
      <c r="D37" s="564"/>
      <c r="E37" s="564"/>
      <c r="F37" s="564"/>
      <c r="G37" s="564"/>
      <c r="H37" s="564"/>
    </row>
    <row r="38" spans="2:12" ht="27.6" x14ac:dyDescent="0.3">
      <c r="B38" s="565" t="str">
        <f t="shared" ref="B38:H38" ca="1" si="1">B23</f>
        <v>No.</v>
      </c>
      <c r="C38" s="566" t="str">
        <f t="shared" ca="1" si="1"/>
        <v>Désignation</v>
      </c>
      <c r="D38" s="566" t="str">
        <f t="shared" ca="1" si="1"/>
        <v>Impact</v>
      </c>
      <c r="E38" s="567" t="str">
        <f t="shared" ca="1" si="1"/>
        <v>Degré de danger</v>
      </c>
      <c r="F38" s="567" t="str">
        <f t="shared" ca="1" si="1"/>
        <v>Ten-
dance</v>
      </c>
      <c r="G38" s="566" t="str">
        <f t="shared" ca="1" si="1"/>
        <v>Mesures possibles</v>
      </c>
      <c r="H38" s="568" t="str">
        <f t="shared" ca="1" si="1"/>
        <v>Statut</v>
      </c>
      <c r="I38" s="224">
        <f ca="1">COUNTIF(H38:H48,1)</f>
        <v>0</v>
      </c>
    </row>
    <row r="39" spans="2:12" ht="23.4" x14ac:dyDescent="0.3">
      <c r="B39" s="569">
        <v>1</v>
      </c>
      <c r="C39" s="570"/>
      <c r="D39" s="570"/>
      <c r="E39" s="571">
        <v>1</v>
      </c>
      <c r="F39" s="572">
        <v>2</v>
      </c>
      <c r="G39" s="570"/>
      <c r="H39" s="573"/>
      <c r="I39" s="224">
        <f ca="1">COUNTIF(H38:H48,2)</f>
        <v>0</v>
      </c>
    </row>
    <row r="40" spans="2:12" ht="23.4" x14ac:dyDescent="0.3">
      <c r="B40" s="574">
        <f t="shared" ref="B40:B48" si="2">$B39+1</f>
        <v>2</v>
      </c>
      <c r="C40" s="575"/>
      <c r="D40" s="575"/>
      <c r="E40" s="576"/>
      <c r="F40" s="577"/>
      <c r="G40" s="575"/>
      <c r="H40" s="578"/>
      <c r="I40" s="224">
        <f ca="1">COUNTIF(H38:H50,3)</f>
        <v>0</v>
      </c>
    </row>
    <row r="41" spans="2:12" ht="23.4" x14ac:dyDescent="0.3">
      <c r="B41" s="569">
        <f t="shared" si="2"/>
        <v>3</v>
      </c>
      <c r="C41" s="570"/>
      <c r="D41" s="570"/>
      <c r="E41" s="571"/>
      <c r="F41" s="572"/>
      <c r="G41" s="570"/>
      <c r="H41" s="573"/>
    </row>
    <row r="42" spans="2:12" ht="23.4" x14ac:dyDescent="0.3">
      <c r="B42" s="574">
        <f t="shared" si="2"/>
        <v>4</v>
      </c>
      <c r="C42" s="575"/>
      <c r="D42" s="575"/>
      <c r="E42" s="576"/>
      <c r="F42" s="577"/>
      <c r="G42" s="575"/>
      <c r="H42" s="578"/>
    </row>
    <row r="43" spans="2:12" ht="23.4" x14ac:dyDescent="0.3">
      <c r="B43" s="569">
        <f t="shared" si="2"/>
        <v>5</v>
      </c>
      <c r="C43" s="570"/>
      <c r="D43" s="570"/>
      <c r="E43" s="571"/>
      <c r="F43" s="572"/>
      <c r="G43" s="570"/>
      <c r="H43" s="573"/>
    </row>
    <row r="44" spans="2:12" ht="23.4" x14ac:dyDescent="0.3">
      <c r="B44" s="574">
        <f t="shared" si="2"/>
        <v>6</v>
      </c>
      <c r="C44" s="575"/>
      <c r="D44" s="575"/>
      <c r="E44" s="576"/>
      <c r="F44" s="577"/>
      <c r="G44" s="575"/>
      <c r="H44" s="578"/>
    </row>
    <row r="45" spans="2:12" ht="23.4" x14ac:dyDescent="0.3">
      <c r="B45" s="569">
        <f t="shared" si="2"/>
        <v>7</v>
      </c>
      <c r="C45" s="570"/>
      <c r="D45" s="570"/>
      <c r="E45" s="571"/>
      <c r="F45" s="572"/>
      <c r="G45" s="570"/>
      <c r="H45" s="573"/>
      <c r="K45" s="1073"/>
      <c r="L45" s="1074"/>
    </row>
    <row r="46" spans="2:12" ht="23.4" x14ac:dyDescent="0.3">
      <c r="B46" s="574">
        <f t="shared" si="2"/>
        <v>8</v>
      </c>
      <c r="C46" s="575"/>
      <c r="D46" s="575"/>
      <c r="E46" s="576"/>
      <c r="F46" s="577"/>
      <c r="G46" s="575"/>
      <c r="H46" s="578"/>
      <c r="L46" s="1074"/>
    </row>
    <row r="47" spans="2:12" ht="23.4" x14ac:dyDescent="0.3">
      <c r="B47" s="569">
        <f t="shared" si="2"/>
        <v>9</v>
      </c>
      <c r="C47" s="570"/>
      <c r="D47" s="570"/>
      <c r="E47" s="571"/>
      <c r="F47" s="572"/>
      <c r="G47" s="570"/>
      <c r="H47" s="573"/>
    </row>
    <row r="48" spans="2:12" ht="23.4" x14ac:dyDescent="0.3">
      <c r="B48" s="579">
        <f t="shared" si="2"/>
        <v>10</v>
      </c>
      <c r="C48" s="580"/>
      <c r="D48" s="580"/>
      <c r="E48" s="581"/>
      <c r="F48" s="582"/>
      <c r="G48" s="580"/>
      <c r="H48" s="583"/>
    </row>
    <row r="49" spans="2:11" x14ac:dyDescent="0.3">
      <c r="B49" s="322"/>
      <c r="C49" s="547"/>
      <c r="D49" s="559" t="str">
        <f ca="1">' '!$A$108</f>
        <v>Somme</v>
      </c>
      <c r="E49" s="560">
        <f>SUM(E39:E48)</f>
        <v>1</v>
      </c>
      <c r="F49" s="547"/>
      <c r="G49" s="547"/>
      <c r="H49" s="547"/>
    </row>
    <row r="50" spans="2:11" x14ac:dyDescent="0.3">
      <c r="B50" s="322"/>
      <c r="C50" s="547"/>
      <c r="D50" s="547"/>
      <c r="E50" s="547"/>
      <c r="F50" s="1072"/>
      <c r="G50" s="547"/>
      <c r="H50" s="547"/>
    </row>
    <row r="51" spans="2:11" x14ac:dyDescent="0.3">
      <c r="B51" s="322"/>
      <c r="C51" s="547"/>
      <c r="D51" s="547"/>
      <c r="E51" s="547"/>
      <c r="F51" s="1072"/>
      <c r="G51" s="547"/>
      <c r="H51" s="547"/>
    </row>
    <row r="52" spans="2:11" ht="21" x14ac:dyDescent="0.3">
      <c r="B52" s="584"/>
      <c r="C52" s="585" t="str">
        <f ca="1">' '!A96</f>
        <v>Pouvoir de négociation des fournisseurs</v>
      </c>
      <c r="D52" s="586"/>
      <c r="E52" s="586"/>
      <c r="F52" s="586"/>
      <c r="G52" s="586"/>
      <c r="H52" s="586"/>
    </row>
    <row r="53" spans="2:11" ht="27.6" x14ac:dyDescent="0.3">
      <c r="B53" s="587" t="str">
        <f t="shared" ref="B53:H53" ca="1" si="3">B23</f>
        <v>No.</v>
      </c>
      <c r="C53" s="588" t="str">
        <f t="shared" ca="1" si="3"/>
        <v>Désignation</v>
      </c>
      <c r="D53" s="588" t="str">
        <f t="shared" ca="1" si="3"/>
        <v>Impact</v>
      </c>
      <c r="E53" s="446" t="str">
        <f t="shared" ca="1" si="3"/>
        <v>Degré de danger</v>
      </c>
      <c r="F53" s="446" t="str">
        <f t="shared" ca="1" si="3"/>
        <v>Ten-
dance</v>
      </c>
      <c r="G53" s="588" t="str">
        <f t="shared" ca="1" si="3"/>
        <v>Mesures possibles</v>
      </c>
      <c r="H53" s="447" t="str">
        <f t="shared" ca="1" si="3"/>
        <v>Statut</v>
      </c>
      <c r="I53" s="224">
        <f ca="1">COUNTIF(H53:H63,1)</f>
        <v>0</v>
      </c>
    </row>
    <row r="54" spans="2:11" ht="23.4" x14ac:dyDescent="0.3">
      <c r="B54" s="589">
        <v>1</v>
      </c>
      <c r="C54" s="590"/>
      <c r="D54" s="590"/>
      <c r="E54" s="591">
        <v>4</v>
      </c>
      <c r="F54" s="592"/>
      <c r="G54" s="590"/>
      <c r="H54" s="593"/>
      <c r="I54" s="224">
        <f ca="1">COUNTIF(H53:H63,2)</f>
        <v>0</v>
      </c>
    </row>
    <row r="55" spans="2:11" ht="23.4" x14ac:dyDescent="0.3">
      <c r="B55" s="594">
        <f t="shared" ref="B55:B63" si="4">$B54+1</f>
        <v>2</v>
      </c>
      <c r="C55" s="595"/>
      <c r="D55" s="595"/>
      <c r="E55" s="596"/>
      <c r="F55" s="597"/>
      <c r="G55" s="595"/>
      <c r="H55" s="598"/>
      <c r="I55" s="224">
        <f ca="1">COUNTIF(H53:H64,3)</f>
        <v>0</v>
      </c>
    </row>
    <row r="56" spans="2:11" ht="23.4" x14ac:dyDescent="0.3">
      <c r="B56" s="589">
        <f t="shared" si="4"/>
        <v>3</v>
      </c>
      <c r="C56" s="590"/>
      <c r="D56" s="590"/>
      <c r="E56" s="591"/>
      <c r="F56" s="592"/>
      <c r="G56" s="590"/>
      <c r="H56" s="593"/>
    </row>
    <row r="57" spans="2:11" ht="23.4" x14ac:dyDescent="0.3">
      <c r="B57" s="594">
        <f t="shared" si="4"/>
        <v>4</v>
      </c>
      <c r="C57" s="595"/>
      <c r="D57" s="595"/>
      <c r="E57" s="596"/>
      <c r="F57" s="597"/>
      <c r="G57" s="595"/>
      <c r="H57" s="598"/>
      <c r="K57" s="1073"/>
    </row>
    <row r="58" spans="2:11" ht="23.4" x14ac:dyDescent="0.3">
      <c r="B58" s="589">
        <f t="shared" si="4"/>
        <v>5</v>
      </c>
      <c r="C58" s="590"/>
      <c r="D58" s="590"/>
      <c r="E58" s="591"/>
      <c r="F58" s="592"/>
      <c r="G58" s="590"/>
      <c r="H58" s="593"/>
    </row>
    <row r="59" spans="2:11" ht="23.4" x14ac:dyDescent="0.3">
      <c r="B59" s="594">
        <f t="shared" si="4"/>
        <v>6</v>
      </c>
      <c r="C59" s="595"/>
      <c r="D59" s="595"/>
      <c r="E59" s="596"/>
      <c r="F59" s="597"/>
      <c r="G59" s="595"/>
      <c r="H59" s="598"/>
    </row>
    <row r="60" spans="2:11" ht="23.4" x14ac:dyDescent="0.3">
      <c r="B60" s="589">
        <f t="shared" si="4"/>
        <v>7</v>
      </c>
      <c r="C60" s="590"/>
      <c r="D60" s="590"/>
      <c r="E60" s="591"/>
      <c r="F60" s="592"/>
      <c r="G60" s="590"/>
      <c r="H60" s="593"/>
    </row>
    <row r="61" spans="2:11" ht="23.4" x14ac:dyDescent="0.3">
      <c r="B61" s="594">
        <f t="shared" si="4"/>
        <v>8</v>
      </c>
      <c r="C61" s="595"/>
      <c r="D61" s="595"/>
      <c r="E61" s="596"/>
      <c r="F61" s="597"/>
      <c r="G61" s="595"/>
      <c r="H61" s="598"/>
    </row>
    <row r="62" spans="2:11" ht="23.4" x14ac:dyDescent="0.3">
      <c r="B62" s="589">
        <f t="shared" si="4"/>
        <v>9</v>
      </c>
      <c r="C62" s="590"/>
      <c r="D62" s="590"/>
      <c r="E62" s="591"/>
      <c r="F62" s="592"/>
      <c r="G62" s="590"/>
      <c r="H62" s="593"/>
    </row>
    <row r="63" spans="2:11" ht="23.4" x14ac:dyDescent="0.3">
      <c r="B63" s="599">
        <f t="shared" si="4"/>
        <v>10</v>
      </c>
      <c r="C63" s="600"/>
      <c r="D63" s="600"/>
      <c r="E63" s="601"/>
      <c r="F63" s="602"/>
      <c r="G63" s="600"/>
      <c r="H63" s="603"/>
    </row>
    <row r="64" spans="2:11" x14ac:dyDescent="0.3">
      <c r="B64" s="322"/>
      <c r="C64" s="547"/>
      <c r="D64" s="559" t="str">
        <f ca="1">' '!$A$108</f>
        <v>Somme</v>
      </c>
      <c r="E64" s="560">
        <f>SUM(E54:E63)</f>
        <v>4</v>
      </c>
      <c r="F64" s="547"/>
      <c r="G64" s="547"/>
      <c r="H64" s="547"/>
    </row>
    <row r="65" spans="1:9" x14ac:dyDescent="0.3">
      <c r="B65" s="322"/>
      <c r="C65" s="547"/>
      <c r="D65" s="547"/>
      <c r="E65" s="547"/>
      <c r="F65" s="1072"/>
      <c r="G65" s="547"/>
      <c r="H65" s="547"/>
    </row>
    <row r="66" spans="1:9" x14ac:dyDescent="0.3">
      <c r="B66" s="322"/>
      <c r="C66" s="547"/>
      <c r="D66" s="547"/>
      <c r="E66" s="547"/>
      <c r="F66" s="1072"/>
      <c r="G66" s="547"/>
      <c r="H66" s="547"/>
    </row>
    <row r="67" spans="1:9" ht="21" x14ac:dyDescent="0.3">
      <c r="B67" s="604"/>
      <c r="C67" s="605" t="str">
        <f ca="1">' '!A98</f>
        <v>Pouvoir de négociation des clients</v>
      </c>
      <c r="D67" s="606"/>
      <c r="E67" s="606"/>
      <c r="F67" s="606"/>
      <c r="G67" s="606"/>
      <c r="H67" s="606"/>
    </row>
    <row r="68" spans="1:9" s="611" customFormat="1" ht="27.6" x14ac:dyDescent="0.3">
      <c r="A68" s="224"/>
      <c r="B68" s="607" t="str">
        <f t="shared" ref="B68:H68" ca="1" si="5">B23</f>
        <v>No.</v>
      </c>
      <c r="C68" s="608" t="str">
        <f t="shared" ca="1" si="5"/>
        <v>Désignation</v>
      </c>
      <c r="D68" s="608" t="str">
        <f t="shared" ca="1" si="5"/>
        <v>Impact</v>
      </c>
      <c r="E68" s="609" t="str">
        <f t="shared" ca="1" si="5"/>
        <v>Degré de danger</v>
      </c>
      <c r="F68" s="609" t="str">
        <f t="shared" ca="1" si="5"/>
        <v>Ten-
dance</v>
      </c>
      <c r="G68" s="608" t="str">
        <f t="shared" ca="1" si="5"/>
        <v>Mesures possibles</v>
      </c>
      <c r="H68" s="610" t="str">
        <f t="shared" ca="1" si="5"/>
        <v>Statut</v>
      </c>
      <c r="I68" s="224">
        <f ca="1">COUNTIF(H68:H78,1)</f>
        <v>0</v>
      </c>
    </row>
    <row r="69" spans="1:9" ht="23.4" x14ac:dyDescent="0.3">
      <c r="B69" s="612">
        <v>1</v>
      </c>
      <c r="C69" s="613"/>
      <c r="D69" s="613"/>
      <c r="E69" s="614">
        <v>2</v>
      </c>
      <c r="F69" s="615"/>
      <c r="G69" s="613"/>
      <c r="H69" s="616"/>
      <c r="I69" s="224">
        <f ca="1">COUNTIF(H68:H78,2)</f>
        <v>0</v>
      </c>
    </row>
    <row r="70" spans="1:9" ht="23.4" x14ac:dyDescent="0.3">
      <c r="B70" s="617">
        <f t="shared" ref="B70:B78" si="6">$B69+1</f>
        <v>2</v>
      </c>
      <c r="C70" s="618"/>
      <c r="D70" s="618"/>
      <c r="E70" s="619"/>
      <c r="F70" s="620"/>
      <c r="G70" s="618"/>
      <c r="H70" s="621"/>
      <c r="I70" s="224">
        <f ca="1">COUNTIF(H68:H79,3)</f>
        <v>0</v>
      </c>
    </row>
    <row r="71" spans="1:9" ht="23.4" x14ac:dyDescent="0.3">
      <c r="B71" s="612">
        <f t="shared" si="6"/>
        <v>3</v>
      </c>
      <c r="C71" s="613"/>
      <c r="D71" s="613"/>
      <c r="E71" s="614"/>
      <c r="F71" s="615"/>
      <c r="G71" s="613"/>
      <c r="H71" s="616"/>
    </row>
    <row r="72" spans="1:9" ht="23.4" x14ac:dyDescent="0.3">
      <c r="B72" s="617">
        <f t="shared" si="6"/>
        <v>4</v>
      </c>
      <c r="C72" s="618"/>
      <c r="D72" s="618"/>
      <c r="E72" s="619"/>
      <c r="F72" s="620"/>
      <c r="G72" s="618"/>
      <c r="H72" s="621"/>
    </row>
    <row r="73" spans="1:9" ht="23.4" x14ac:dyDescent="0.3">
      <c r="B73" s="612">
        <f t="shared" si="6"/>
        <v>5</v>
      </c>
      <c r="C73" s="613"/>
      <c r="D73" s="613"/>
      <c r="E73" s="614"/>
      <c r="F73" s="615"/>
      <c r="G73" s="613"/>
      <c r="H73" s="616"/>
    </row>
    <row r="74" spans="1:9" ht="23.4" x14ac:dyDescent="0.3">
      <c r="B74" s="617">
        <f t="shared" si="6"/>
        <v>6</v>
      </c>
      <c r="C74" s="618"/>
      <c r="D74" s="618"/>
      <c r="E74" s="619"/>
      <c r="F74" s="620"/>
      <c r="G74" s="618"/>
      <c r="H74" s="621"/>
    </row>
    <row r="75" spans="1:9" ht="23.4" x14ac:dyDescent="0.3">
      <c r="B75" s="612">
        <f t="shared" si="6"/>
        <v>7</v>
      </c>
      <c r="C75" s="613"/>
      <c r="D75" s="613"/>
      <c r="E75" s="614"/>
      <c r="F75" s="615"/>
      <c r="G75" s="613"/>
      <c r="H75" s="616"/>
    </row>
    <row r="76" spans="1:9" ht="23.4" x14ac:dyDescent="0.3">
      <c r="B76" s="617">
        <f t="shared" si="6"/>
        <v>8</v>
      </c>
      <c r="C76" s="618"/>
      <c r="D76" s="618"/>
      <c r="E76" s="619"/>
      <c r="F76" s="620"/>
      <c r="G76" s="618"/>
      <c r="H76" s="621"/>
    </row>
    <row r="77" spans="1:9" ht="23.4" x14ac:dyDescent="0.3">
      <c r="B77" s="612">
        <f t="shared" si="6"/>
        <v>9</v>
      </c>
      <c r="C77" s="613"/>
      <c r="D77" s="613"/>
      <c r="E77" s="614"/>
      <c r="F77" s="615"/>
      <c r="G77" s="613"/>
      <c r="H77" s="616"/>
    </row>
    <row r="78" spans="1:9" ht="23.4" x14ac:dyDescent="0.3">
      <c r="B78" s="622">
        <f t="shared" si="6"/>
        <v>10</v>
      </c>
      <c r="C78" s="623"/>
      <c r="D78" s="623"/>
      <c r="E78" s="624"/>
      <c r="F78" s="625"/>
      <c r="G78" s="623"/>
      <c r="H78" s="626"/>
    </row>
    <row r="79" spans="1:9" x14ac:dyDescent="0.3">
      <c r="B79" s="322"/>
      <c r="C79" s="547"/>
      <c r="D79" s="559" t="str">
        <f ca="1">' '!$A$108</f>
        <v>Somme</v>
      </c>
      <c r="E79" s="560">
        <f>SUM(E69:E78)</f>
        <v>2</v>
      </c>
      <c r="F79" s="547"/>
      <c r="G79" s="547"/>
      <c r="H79" s="547"/>
    </row>
    <row r="80" spans="1:9" x14ac:dyDescent="0.3">
      <c r="B80" s="322"/>
      <c r="C80" s="547"/>
      <c r="D80" s="547"/>
      <c r="E80" s="547"/>
      <c r="F80" s="1072"/>
      <c r="G80" s="547"/>
      <c r="H80" s="547"/>
    </row>
    <row r="81" spans="1:9" x14ac:dyDescent="0.3">
      <c r="B81" s="322"/>
      <c r="C81" s="547"/>
      <c r="D81" s="547"/>
      <c r="E81" s="547"/>
      <c r="F81" s="1072"/>
      <c r="G81" s="547"/>
      <c r="H81" s="547"/>
    </row>
    <row r="82" spans="1:9" ht="21" x14ac:dyDescent="0.3">
      <c r="B82" s="627"/>
      <c r="C82" s="628" t="str">
        <f ca="1">' '!A99</f>
        <v>Concurrence / rivalité</v>
      </c>
      <c r="D82" s="629"/>
      <c r="E82" s="629"/>
      <c r="F82" s="629"/>
      <c r="G82" s="629"/>
      <c r="H82" s="629"/>
    </row>
    <row r="83" spans="1:9" s="611" customFormat="1" ht="27.6" x14ac:dyDescent="0.3">
      <c r="A83" s="224"/>
      <c r="B83" s="630" t="str">
        <f t="shared" ref="B83:H83" ca="1" si="7">B23</f>
        <v>No.</v>
      </c>
      <c r="C83" s="631" t="str">
        <f t="shared" ca="1" si="7"/>
        <v>Désignation</v>
      </c>
      <c r="D83" s="631" t="str">
        <f t="shared" ca="1" si="7"/>
        <v>Impact</v>
      </c>
      <c r="E83" s="632" t="str">
        <f t="shared" ca="1" si="7"/>
        <v>Degré de danger</v>
      </c>
      <c r="F83" s="632" t="str">
        <f t="shared" ca="1" si="7"/>
        <v>Ten-
dance</v>
      </c>
      <c r="G83" s="631" t="str">
        <f t="shared" ca="1" si="7"/>
        <v>Mesures possibles</v>
      </c>
      <c r="H83" s="633" t="str">
        <f t="shared" ca="1" si="7"/>
        <v>Statut</v>
      </c>
      <c r="I83" s="224">
        <f ca="1">COUNTIF(H83:H93,1)</f>
        <v>0</v>
      </c>
    </row>
    <row r="84" spans="1:9" ht="23.4" x14ac:dyDescent="0.3">
      <c r="B84" s="634">
        <v>1</v>
      </c>
      <c r="C84" s="635"/>
      <c r="D84" s="635"/>
      <c r="E84" s="636">
        <v>3</v>
      </c>
      <c r="F84" s="637"/>
      <c r="G84" s="635"/>
      <c r="H84" s="638"/>
      <c r="I84" s="224">
        <f ca="1">COUNTIF(H83:H93,2)</f>
        <v>0</v>
      </c>
    </row>
    <row r="85" spans="1:9" ht="23.4" x14ac:dyDescent="0.3">
      <c r="B85" s="639">
        <f t="shared" ref="B85:B93" si="8">$B84+1</f>
        <v>2</v>
      </c>
      <c r="C85" s="640"/>
      <c r="D85" s="640"/>
      <c r="E85" s="641">
        <v>4</v>
      </c>
      <c r="F85" s="642"/>
      <c r="G85" s="640"/>
      <c r="H85" s="643"/>
      <c r="I85" s="224">
        <f ca="1">COUNTIF(H83:H94,3)</f>
        <v>0</v>
      </c>
    </row>
    <row r="86" spans="1:9" ht="23.4" x14ac:dyDescent="0.3">
      <c r="B86" s="634">
        <f t="shared" si="8"/>
        <v>3</v>
      </c>
      <c r="C86" s="635"/>
      <c r="D86" s="635"/>
      <c r="E86" s="636"/>
      <c r="F86" s="637"/>
      <c r="G86" s="635"/>
      <c r="H86" s="638"/>
    </row>
    <row r="87" spans="1:9" ht="23.4" x14ac:dyDescent="0.3">
      <c r="B87" s="639">
        <f t="shared" si="8"/>
        <v>4</v>
      </c>
      <c r="C87" s="640"/>
      <c r="D87" s="640"/>
      <c r="E87" s="641"/>
      <c r="F87" s="642"/>
      <c r="G87" s="640"/>
      <c r="H87" s="643"/>
    </row>
    <row r="88" spans="1:9" ht="23.4" x14ac:dyDescent="0.3">
      <c r="B88" s="634">
        <f t="shared" si="8"/>
        <v>5</v>
      </c>
      <c r="C88" s="635"/>
      <c r="D88" s="635"/>
      <c r="E88" s="636"/>
      <c r="F88" s="637"/>
      <c r="G88" s="635"/>
      <c r="H88" s="638"/>
    </row>
    <row r="89" spans="1:9" ht="23.4" x14ac:dyDescent="0.3">
      <c r="B89" s="639">
        <f t="shared" si="8"/>
        <v>6</v>
      </c>
      <c r="C89" s="640"/>
      <c r="D89" s="640"/>
      <c r="E89" s="641"/>
      <c r="F89" s="642"/>
      <c r="G89" s="640"/>
      <c r="H89" s="643"/>
    </row>
    <row r="90" spans="1:9" ht="23.4" x14ac:dyDescent="0.3">
      <c r="B90" s="634">
        <f t="shared" si="8"/>
        <v>7</v>
      </c>
      <c r="C90" s="635"/>
      <c r="D90" s="635"/>
      <c r="E90" s="636"/>
      <c r="F90" s="637"/>
      <c r="G90" s="635"/>
      <c r="H90" s="638"/>
    </row>
    <row r="91" spans="1:9" ht="23.4" x14ac:dyDescent="0.3">
      <c r="B91" s="639">
        <f t="shared" si="8"/>
        <v>8</v>
      </c>
      <c r="C91" s="640"/>
      <c r="D91" s="640"/>
      <c r="E91" s="641"/>
      <c r="F91" s="642"/>
      <c r="G91" s="640"/>
      <c r="H91" s="643"/>
    </row>
    <row r="92" spans="1:9" ht="23.4" x14ac:dyDescent="0.3">
      <c r="B92" s="634">
        <f t="shared" si="8"/>
        <v>9</v>
      </c>
      <c r="C92" s="635"/>
      <c r="D92" s="635"/>
      <c r="E92" s="636"/>
      <c r="F92" s="637"/>
      <c r="G92" s="635"/>
      <c r="H92" s="638"/>
    </row>
    <row r="93" spans="1:9" ht="23.4" x14ac:dyDescent="0.3">
      <c r="B93" s="644">
        <f t="shared" si="8"/>
        <v>10</v>
      </c>
      <c r="C93" s="645"/>
      <c r="D93" s="645"/>
      <c r="E93" s="646"/>
      <c r="F93" s="647"/>
      <c r="G93" s="645"/>
      <c r="H93" s="648"/>
    </row>
    <row r="94" spans="1:9" x14ac:dyDescent="0.3">
      <c r="B94" s="322" t="s">
        <v>2197</v>
      </c>
      <c r="C94" s="547"/>
      <c r="D94" s="559" t="str">
        <f ca="1">' '!$A$108</f>
        <v>Somme</v>
      </c>
      <c r="E94" s="560">
        <f>SUM(E84:E93)</f>
        <v>7</v>
      </c>
      <c r="F94" s="547"/>
      <c r="G94" s="547"/>
      <c r="H94" s="547"/>
    </row>
    <row r="95" spans="1:9" x14ac:dyDescent="0.3">
      <c r="B95" s="322"/>
      <c r="C95" s="547"/>
      <c r="D95" s="547"/>
      <c r="E95" s="547"/>
      <c r="F95" s="1072"/>
      <c r="G95" s="547"/>
      <c r="H95" s="547"/>
    </row>
    <row r="96" spans="1:9" x14ac:dyDescent="0.3">
      <c r="C96" s="547"/>
      <c r="D96" s="547"/>
      <c r="E96" s="547"/>
      <c r="F96" s="1072"/>
      <c r="G96" s="547"/>
      <c r="H96" s="547"/>
    </row>
    <row r="97" spans="2:8" x14ac:dyDescent="0.3">
      <c r="B97" s="322"/>
      <c r="C97" s="547"/>
      <c r="D97" s="547"/>
      <c r="E97" s="547"/>
      <c r="F97" s="1072"/>
      <c r="G97" s="547"/>
      <c r="H97" s="547"/>
    </row>
    <row r="98" spans="2:8" x14ac:dyDescent="0.3">
      <c r="B98" s="322"/>
      <c r="C98" s="547"/>
      <c r="D98" s="547"/>
      <c r="E98" s="547"/>
      <c r="F98" s="1072"/>
      <c r="G98" s="547"/>
      <c r="H98" s="547"/>
    </row>
    <row r="99" spans="2:8" x14ac:dyDescent="0.3">
      <c r="B99" s="322"/>
      <c r="C99" s="547"/>
      <c r="D99" s="547"/>
      <c r="E99" s="547"/>
      <c r="F99" s="1072"/>
      <c r="G99" s="547"/>
      <c r="H99" s="547"/>
    </row>
    <row r="100" spans="2:8" x14ac:dyDescent="0.3">
      <c r="B100" s="322"/>
      <c r="C100" s="547"/>
      <c r="D100" s="547"/>
      <c r="E100" s="547"/>
      <c r="F100" s="1072"/>
      <c r="G100" s="547"/>
      <c r="H100" s="547"/>
    </row>
    <row r="101" spans="2:8" x14ac:dyDescent="0.3">
      <c r="B101" s="322"/>
      <c r="C101" s="547"/>
      <c r="D101" s="547"/>
      <c r="E101" s="547"/>
      <c r="F101" s="1072"/>
      <c r="G101" s="547"/>
      <c r="H101" s="547"/>
    </row>
    <row r="102" spans="2:8" x14ac:dyDescent="0.3">
      <c r="B102" s="322"/>
      <c r="C102" s="547"/>
      <c r="D102" s="547"/>
      <c r="E102" s="547"/>
      <c r="F102" s="1072"/>
      <c r="G102" s="547"/>
      <c r="H102" s="547"/>
    </row>
    <row r="103" spans="2:8" x14ac:dyDescent="0.3">
      <c r="B103" s="322"/>
      <c r="C103" s="547"/>
      <c r="D103" s="547"/>
      <c r="E103" s="547"/>
      <c r="F103" s="1072"/>
      <c r="G103" s="547"/>
      <c r="H103" s="547"/>
    </row>
    <row r="104" spans="2:8" x14ac:dyDescent="0.3">
      <c r="B104" s="322"/>
      <c r="C104" s="547"/>
      <c r="D104" s="547"/>
      <c r="E104" s="547"/>
      <c r="F104" s="1072"/>
      <c r="G104" s="547"/>
      <c r="H104" s="547"/>
    </row>
    <row r="105" spans="2:8" x14ac:dyDescent="0.3">
      <c r="B105" s="322"/>
      <c r="C105" s="547"/>
      <c r="D105" s="547"/>
      <c r="E105" s="547"/>
      <c r="F105" s="1072"/>
      <c r="G105" s="547"/>
      <c r="H105" s="547"/>
    </row>
    <row r="106" spans="2:8" x14ac:dyDescent="0.3">
      <c r="B106" s="322"/>
      <c r="C106" s="547"/>
      <c r="D106" s="547"/>
      <c r="E106" s="547"/>
      <c r="F106" s="1072"/>
      <c r="G106" s="547"/>
      <c r="H106" s="547"/>
    </row>
    <row r="107" spans="2:8" x14ac:dyDescent="0.3">
      <c r="B107" s="322"/>
      <c r="C107" s="547"/>
      <c r="D107" s="547"/>
      <c r="E107" s="547"/>
      <c r="F107" s="1072"/>
      <c r="G107" s="547"/>
      <c r="H107" s="547"/>
    </row>
    <row r="108" spans="2:8" x14ac:dyDescent="0.3">
      <c r="B108" s="322"/>
      <c r="C108" s="547"/>
      <c r="D108" s="547"/>
      <c r="E108" s="547"/>
      <c r="F108" s="1072"/>
      <c r="G108" s="547"/>
      <c r="H108" s="547"/>
    </row>
    <row r="109" spans="2:8" x14ac:dyDescent="0.3">
      <c r="B109" s="322"/>
      <c r="C109" s="547"/>
      <c r="D109" s="547"/>
      <c r="E109" s="547"/>
      <c r="F109" s="1072"/>
      <c r="G109" s="547"/>
      <c r="H109" s="547"/>
    </row>
    <row r="110" spans="2:8" x14ac:dyDescent="0.3">
      <c r="B110" s="322"/>
      <c r="C110" s="547"/>
      <c r="D110" s="547"/>
      <c r="E110" s="547"/>
      <c r="F110" s="1072"/>
      <c r="G110" s="547"/>
      <c r="H110" s="547"/>
    </row>
    <row r="111" spans="2:8" x14ac:dyDescent="0.3">
      <c r="B111" s="322"/>
      <c r="C111" s="547"/>
      <c r="D111" s="547"/>
      <c r="E111" s="547"/>
      <c r="F111" s="1072"/>
      <c r="G111" s="547"/>
      <c r="H111" s="547"/>
    </row>
    <row r="112" spans="2:8" x14ac:dyDescent="0.3">
      <c r="B112" s="322"/>
      <c r="C112" s="547"/>
      <c r="D112" s="547"/>
      <c r="E112" s="547"/>
      <c r="F112" s="1072"/>
      <c r="G112" s="547"/>
      <c r="H112" s="547"/>
    </row>
    <row r="113" spans="2:8" x14ac:dyDescent="0.3">
      <c r="B113" s="322"/>
      <c r="C113" s="547"/>
      <c r="D113" s="547"/>
      <c r="E113" s="547"/>
      <c r="F113" s="1072"/>
      <c r="G113" s="547"/>
      <c r="H113" s="547"/>
    </row>
    <row r="114" spans="2:8" x14ac:dyDescent="0.3">
      <c r="B114" s="322"/>
      <c r="C114" s="547"/>
      <c r="D114" s="547"/>
      <c r="E114" s="547"/>
      <c r="F114" s="1072"/>
      <c r="G114" s="547"/>
      <c r="H114" s="547"/>
    </row>
    <row r="115" spans="2:8" x14ac:dyDescent="0.3">
      <c r="B115" s="322"/>
      <c r="C115" s="547"/>
      <c r="D115" s="547"/>
      <c r="E115" s="547"/>
      <c r="F115" s="1072"/>
      <c r="G115" s="547"/>
      <c r="H115" s="547"/>
    </row>
    <row r="116" spans="2:8" x14ac:dyDescent="0.3">
      <c r="B116" s="322"/>
      <c r="C116" s="547"/>
      <c r="D116" s="547"/>
      <c r="E116" s="547"/>
      <c r="F116" s="1072"/>
      <c r="G116" s="547"/>
      <c r="H116" s="547"/>
    </row>
    <row r="117" spans="2:8" x14ac:dyDescent="0.3">
      <c r="B117" s="322"/>
      <c r="C117" s="547"/>
      <c r="D117" s="547"/>
      <c r="E117" s="547"/>
      <c r="F117" s="1072"/>
      <c r="G117" s="547"/>
      <c r="H117" s="547"/>
    </row>
    <row r="118" spans="2:8" x14ac:dyDescent="0.3">
      <c r="B118" s="322"/>
      <c r="C118" s="547"/>
      <c r="D118" s="547"/>
      <c r="E118" s="547"/>
      <c r="F118" s="1072"/>
      <c r="G118" s="547"/>
      <c r="H118" s="547"/>
    </row>
    <row r="119" spans="2:8" x14ac:dyDescent="0.3">
      <c r="B119" s="322"/>
      <c r="C119" s="547"/>
      <c r="D119" s="547"/>
      <c r="E119" s="547"/>
      <c r="F119" s="1072"/>
      <c r="G119" s="547"/>
      <c r="H119" s="547"/>
    </row>
    <row r="120" spans="2:8" x14ac:dyDescent="0.3">
      <c r="B120" s="322"/>
      <c r="C120" s="547"/>
      <c r="D120" s="547"/>
      <c r="E120" s="547"/>
      <c r="F120" s="1072"/>
      <c r="G120" s="547"/>
      <c r="H120" s="547"/>
    </row>
    <row r="121" spans="2:8" x14ac:dyDescent="0.3">
      <c r="B121" s="322"/>
      <c r="C121" s="547"/>
      <c r="D121" s="547"/>
      <c r="E121" s="547"/>
      <c r="F121" s="1072"/>
      <c r="G121" s="547"/>
      <c r="H121" s="547"/>
    </row>
    <row r="122" spans="2:8" x14ac:dyDescent="0.3">
      <c r="B122" s="322"/>
      <c r="C122" s="547"/>
      <c r="D122" s="547"/>
      <c r="E122" s="547"/>
      <c r="F122" s="1072"/>
      <c r="G122" s="547"/>
      <c r="H122" s="547"/>
    </row>
    <row r="123" spans="2:8" x14ac:dyDescent="0.3">
      <c r="B123" s="322"/>
      <c r="C123" s="547"/>
      <c r="D123" s="547"/>
      <c r="E123" s="547"/>
      <c r="F123" s="1072"/>
      <c r="G123" s="547"/>
      <c r="H123" s="547"/>
    </row>
    <row r="124" spans="2:8" x14ac:dyDescent="0.3">
      <c r="B124" s="322"/>
      <c r="C124" s="547"/>
      <c r="D124" s="547"/>
      <c r="E124" s="547"/>
      <c r="F124" s="1072"/>
      <c r="G124" s="547"/>
      <c r="H124" s="547"/>
    </row>
    <row r="125" spans="2:8" x14ac:dyDescent="0.3">
      <c r="B125" s="322"/>
      <c r="C125" s="547"/>
      <c r="D125" s="547"/>
      <c r="E125" s="547"/>
      <c r="F125" s="1072"/>
      <c r="G125" s="547"/>
      <c r="H125" s="547"/>
    </row>
    <row r="126" spans="2:8" x14ac:dyDescent="0.3">
      <c r="B126" s="322"/>
      <c r="C126" s="547"/>
      <c r="D126" s="547"/>
      <c r="E126" s="547"/>
      <c r="F126" s="1072"/>
      <c r="G126" s="547"/>
      <c r="H126" s="547"/>
    </row>
    <row r="127" spans="2:8" x14ac:dyDescent="0.3">
      <c r="B127" s="322"/>
      <c r="C127" s="547"/>
      <c r="D127" s="547"/>
      <c r="E127" s="547"/>
      <c r="F127" s="1072"/>
      <c r="G127" s="547"/>
      <c r="H127" s="547"/>
    </row>
    <row r="128" spans="2:8" x14ac:dyDescent="0.3">
      <c r="B128" s="322"/>
      <c r="C128" s="547"/>
      <c r="D128" s="547"/>
      <c r="E128" s="547"/>
      <c r="F128" s="1072"/>
      <c r="G128" s="547"/>
      <c r="H128" s="547"/>
    </row>
    <row r="129" spans="2:8" x14ac:dyDescent="0.3">
      <c r="B129" s="322"/>
      <c r="C129" s="547"/>
      <c r="D129" s="547"/>
      <c r="E129" s="547"/>
      <c r="F129" s="1072"/>
      <c r="G129" s="547"/>
      <c r="H129" s="547"/>
    </row>
    <row r="130" spans="2:8" x14ac:dyDescent="0.3">
      <c r="B130" s="322"/>
      <c r="C130" s="547"/>
      <c r="D130" s="547"/>
      <c r="E130" s="547"/>
      <c r="F130" s="1072"/>
      <c r="G130" s="547"/>
      <c r="H130" s="547"/>
    </row>
    <row r="131" spans="2:8" x14ac:dyDescent="0.3">
      <c r="B131" s="322"/>
      <c r="C131" s="547"/>
      <c r="D131" s="547"/>
      <c r="E131" s="547"/>
      <c r="F131" s="1072"/>
      <c r="G131" s="547"/>
      <c r="H131" s="547"/>
    </row>
    <row r="132" spans="2:8" x14ac:dyDescent="0.3">
      <c r="B132" s="322"/>
      <c r="C132" s="547"/>
      <c r="D132" s="547"/>
      <c r="E132" s="547"/>
      <c r="F132" s="1072"/>
      <c r="G132" s="547"/>
      <c r="H132" s="547"/>
    </row>
    <row r="133" spans="2:8" x14ac:dyDescent="0.3">
      <c r="B133" s="322"/>
      <c r="C133" s="547"/>
      <c r="D133" s="547"/>
      <c r="E133" s="547"/>
      <c r="F133" s="1072"/>
      <c r="G133" s="547"/>
      <c r="H133" s="547"/>
    </row>
    <row r="134" spans="2:8" x14ac:dyDescent="0.3">
      <c r="B134" s="322"/>
      <c r="C134" s="547"/>
      <c r="D134" s="547"/>
      <c r="E134" s="547"/>
      <c r="F134" s="1072"/>
      <c r="G134" s="547"/>
      <c r="H134" s="547"/>
    </row>
    <row r="135" spans="2:8" x14ac:dyDescent="0.3">
      <c r="B135" s="322"/>
      <c r="C135" s="547"/>
      <c r="D135" s="547"/>
      <c r="E135" s="547"/>
      <c r="F135" s="1072"/>
      <c r="G135" s="547"/>
      <c r="H135" s="547"/>
    </row>
    <row r="136" spans="2:8" x14ac:dyDescent="0.3">
      <c r="B136" s="322"/>
      <c r="C136" s="547"/>
      <c r="D136" s="547"/>
      <c r="E136" s="547"/>
      <c r="F136" s="1072"/>
      <c r="G136" s="547"/>
      <c r="H136" s="547"/>
    </row>
    <row r="137" spans="2:8" x14ac:dyDescent="0.3">
      <c r="B137" s="322"/>
      <c r="C137" s="547"/>
      <c r="D137" s="547"/>
      <c r="E137" s="547"/>
      <c r="F137" s="1072"/>
      <c r="G137" s="547"/>
      <c r="H137" s="547"/>
    </row>
    <row r="138" spans="2:8" x14ac:dyDescent="0.3">
      <c r="B138" s="322"/>
      <c r="C138" s="547"/>
      <c r="D138" s="547"/>
      <c r="E138" s="547"/>
      <c r="F138" s="1072"/>
      <c r="G138" s="547"/>
      <c r="H138" s="547"/>
    </row>
    <row r="139" spans="2:8" x14ac:dyDescent="0.3">
      <c r="B139" s="322"/>
      <c r="C139" s="547"/>
      <c r="D139" s="547"/>
      <c r="E139" s="547"/>
      <c r="F139" s="1072"/>
      <c r="G139" s="547"/>
      <c r="H139" s="547"/>
    </row>
    <row r="140" spans="2:8" x14ac:dyDescent="0.3">
      <c r="B140" s="322"/>
      <c r="C140" s="547"/>
      <c r="D140" s="547"/>
      <c r="E140" s="547"/>
      <c r="F140" s="1072"/>
      <c r="G140" s="547"/>
      <c r="H140" s="547"/>
    </row>
    <row r="141" spans="2:8" x14ac:dyDescent="0.3">
      <c r="B141" s="322"/>
      <c r="C141" s="547"/>
      <c r="D141" s="547"/>
      <c r="E141" s="547"/>
      <c r="F141" s="1072"/>
      <c r="G141" s="547"/>
      <c r="H141" s="547"/>
    </row>
    <row r="142" spans="2:8" x14ac:dyDescent="0.3">
      <c r="B142" s="322"/>
      <c r="C142" s="547"/>
      <c r="D142" s="547"/>
      <c r="E142" s="547"/>
      <c r="F142" s="1072"/>
      <c r="G142" s="547"/>
      <c r="H142" s="547"/>
    </row>
    <row r="143" spans="2:8" x14ac:dyDescent="0.3">
      <c r="B143" s="322"/>
      <c r="C143" s="547"/>
      <c r="D143" s="547"/>
      <c r="E143" s="547"/>
      <c r="F143" s="1072"/>
      <c r="G143" s="547"/>
      <c r="H143" s="547"/>
    </row>
    <row r="144" spans="2:8" x14ac:dyDescent="0.3">
      <c r="B144" s="322"/>
      <c r="C144" s="547"/>
      <c r="D144" s="547"/>
      <c r="E144" s="547"/>
      <c r="F144" s="1072"/>
      <c r="G144" s="547"/>
      <c r="H144" s="547"/>
    </row>
    <row r="145" spans="2:8" x14ac:dyDescent="0.3">
      <c r="B145" s="322"/>
      <c r="C145" s="547"/>
      <c r="D145" s="547"/>
      <c r="E145" s="547"/>
      <c r="F145" s="1072"/>
      <c r="G145" s="547"/>
      <c r="H145" s="547"/>
    </row>
    <row r="146" spans="2:8" x14ac:dyDescent="0.3">
      <c r="B146" s="322"/>
      <c r="C146" s="547"/>
      <c r="D146" s="547"/>
      <c r="E146" s="547"/>
      <c r="F146" s="1072"/>
      <c r="G146" s="547"/>
      <c r="H146" s="547"/>
    </row>
    <row r="147" spans="2:8" x14ac:dyDescent="0.3">
      <c r="B147" s="322"/>
      <c r="C147" s="547"/>
      <c r="D147" s="547"/>
      <c r="E147" s="547"/>
      <c r="F147" s="1072"/>
      <c r="G147" s="547"/>
      <c r="H147" s="547"/>
    </row>
    <row r="148" spans="2:8" x14ac:dyDescent="0.3">
      <c r="B148" s="322"/>
      <c r="C148" s="547"/>
      <c r="D148" s="547"/>
      <c r="E148" s="547"/>
      <c r="F148" s="1072"/>
      <c r="G148" s="547"/>
      <c r="H148" s="547"/>
    </row>
    <row r="149" spans="2:8" x14ac:dyDescent="0.3">
      <c r="B149" s="322"/>
      <c r="C149" s="547"/>
      <c r="D149" s="547"/>
      <c r="E149" s="547"/>
      <c r="F149" s="1072"/>
      <c r="G149" s="547"/>
      <c r="H149" s="547"/>
    </row>
    <row r="150" spans="2:8" x14ac:dyDescent="0.3">
      <c r="B150" s="322"/>
      <c r="C150" s="547"/>
      <c r="D150" s="547"/>
      <c r="E150" s="547"/>
      <c r="F150" s="1072"/>
      <c r="G150" s="547"/>
      <c r="H150" s="547"/>
    </row>
    <row r="151" spans="2:8" x14ac:dyDescent="0.3">
      <c r="B151" s="322"/>
      <c r="C151" s="547"/>
      <c r="D151" s="547"/>
      <c r="E151" s="547"/>
      <c r="F151" s="1072"/>
      <c r="G151" s="547"/>
      <c r="H151" s="547"/>
    </row>
    <row r="152" spans="2:8" x14ac:dyDescent="0.3">
      <c r="B152" s="322"/>
    </row>
    <row r="153" spans="2:8" x14ac:dyDescent="0.3">
      <c r="B153" s="322"/>
    </row>
  </sheetData>
  <sheetProtection sheet="1" objects="1" scenarios="1" formatCells="0" formatColumns="0" formatRows="0" insertHyperlinks="0" selectLockedCells="1" sort="0" autoFilter="0"/>
  <conditionalFormatting sqref="E24:E33">
    <cfRule type="iconSet" priority="13">
      <iconSet iconSet="5Rating">
        <cfvo type="percent" val="0"/>
        <cfvo type="num" val="1"/>
        <cfvo type="num" val="2"/>
        <cfvo type="num" val="3"/>
        <cfvo type="num" val="4"/>
      </iconSet>
    </cfRule>
  </conditionalFormatting>
  <conditionalFormatting sqref="E39:E48">
    <cfRule type="iconSet" priority="11">
      <iconSet iconSet="5Rating">
        <cfvo type="percent" val="0"/>
        <cfvo type="num" val="1"/>
        <cfvo type="num" val="2"/>
        <cfvo type="num" val="3"/>
        <cfvo type="num" val="4"/>
      </iconSet>
    </cfRule>
  </conditionalFormatting>
  <conditionalFormatting sqref="E54:E63">
    <cfRule type="iconSet" priority="8">
      <iconSet iconSet="5Rating">
        <cfvo type="percent" val="0"/>
        <cfvo type="num" val="1"/>
        <cfvo type="num" val="2"/>
        <cfvo type="num" val="3"/>
        <cfvo type="num" val="4"/>
      </iconSet>
    </cfRule>
  </conditionalFormatting>
  <conditionalFormatting sqref="E69:E78">
    <cfRule type="iconSet" priority="5">
      <iconSet iconSet="5Rating">
        <cfvo type="percent" val="0"/>
        <cfvo type="num" val="1"/>
        <cfvo type="num" val="2"/>
        <cfvo type="num" val="3"/>
        <cfvo type="num" val="4"/>
      </iconSet>
    </cfRule>
  </conditionalFormatting>
  <conditionalFormatting sqref="E84:E93">
    <cfRule type="iconSet" priority="2">
      <iconSet iconSet="5Rating">
        <cfvo type="percent" val="0"/>
        <cfvo type="num" val="1"/>
        <cfvo type="num" val="2"/>
        <cfvo type="num" val="3"/>
        <cfvo type="num" val="4"/>
      </iconSet>
    </cfRule>
  </conditionalFormatting>
  <conditionalFormatting sqref="F24:F33">
    <cfRule type="iconSet" priority="15">
      <iconSet iconSet="3ArrowsGray" showValue="0" reverse="1">
        <cfvo type="percent" val="0"/>
        <cfvo type="num" val="2"/>
        <cfvo type="num" val="3"/>
      </iconSet>
    </cfRule>
  </conditionalFormatting>
  <conditionalFormatting sqref="F39:F48">
    <cfRule type="iconSet" priority="12">
      <iconSet iconSet="3ArrowsGray" showValue="0" reverse="1">
        <cfvo type="percent" val="0"/>
        <cfvo type="num" val="2"/>
        <cfvo type="num" val="3"/>
      </iconSet>
    </cfRule>
  </conditionalFormatting>
  <conditionalFormatting sqref="F54:F63">
    <cfRule type="iconSet" priority="9">
      <iconSet iconSet="3ArrowsGray" showValue="0" reverse="1">
        <cfvo type="percent" val="0"/>
        <cfvo type="num" val="2"/>
        <cfvo type="num" val="3"/>
      </iconSet>
    </cfRule>
  </conditionalFormatting>
  <conditionalFormatting sqref="F69:F78">
    <cfRule type="iconSet" priority="6">
      <iconSet iconSet="3ArrowsGray" showValue="0" reverse="1">
        <cfvo type="percent" val="0"/>
        <cfvo type="num" val="2"/>
        <cfvo type="num" val="3"/>
      </iconSet>
    </cfRule>
  </conditionalFormatting>
  <conditionalFormatting sqref="F84:F93">
    <cfRule type="iconSet" priority="3">
      <iconSet iconSet="3ArrowsGray" showValue="0" reverse="1">
        <cfvo type="percent" val="0"/>
        <cfvo type="num" val="2"/>
        <cfvo type="num" val="3"/>
      </iconSet>
    </cfRule>
  </conditionalFormatting>
  <conditionalFormatting sqref="H24:H33">
    <cfRule type="iconSet" priority="14">
      <iconSet iconSet="3Symbols2" showValue="0" reverse="1">
        <cfvo type="percent" val="0"/>
        <cfvo type="num" val="2"/>
        <cfvo type="num" val="3"/>
      </iconSet>
    </cfRule>
  </conditionalFormatting>
  <conditionalFormatting sqref="H39:H48">
    <cfRule type="iconSet" priority="10">
      <iconSet iconSet="3Symbols2" showValue="0" reverse="1">
        <cfvo type="percent" val="0"/>
        <cfvo type="num" val="2"/>
        <cfvo type="num" val="3"/>
      </iconSet>
    </cfRule>
  </conditionalFormatting>
  <conditionalFormatting sqref="H54:H63">
    <cfRule type="iconSet" priority="7">
      <iconSet iconSet="3Symbols2" showValue="0" reverse="1">
        <cfvo type="percent" val="0"/>
        <cfvo type="num" val="2"/>
        <cfvo type="num" val="3"/>
      </iconSet>
    </cfRule>
  </conditionalFormatting>
  <conditionalFormatting sqref="H69:H78">
    <cfRule type="iconSet" priority="4">
      <iconSet iconSet="3Symbols2" showValue="0" reverse="1">
        <cfvo type="percent" val="0"/>
        <cfvo type="num" val="2"/>
        <cfvo type="num" val="3"/>
      </iconSet>
    </cfRule>
  </conditionalFormatting>
  <conditionalFormatting sqref="H84:H93">
    <cfRule type="iconSet" priority="1">
      <iconSet iconSet="3Symbols2" showValue="0" reverse="1">
        <cfvo type="percent" val="0"/>
        <cfvo type="num" val="2"/>
        <cfvo type="num" val="3"/>
      </iconSet>
    </cfRule>
  </conditionalFormatting>
  <dataValidations count="3">
    <dataValidation type="list" showInputMessage="1" showErrorMessage="1" sqref="F24:F33 H69:H78 H53:H63 H24:H33 H84:H93 F69:F78 F38:F49 E53 H38:H49 F53:F63 F84:F93" xr:uid="{00000000-0002-0000-1000-000000000000}">
      <formula1>"1,2,3"</formula1>
    </dataValidation>
    <dataValidation showInputMessage="1" showErrorMessage="1" sqref="E38" xr:uid="{00000000-0002-0000-1000-000001000000}"/>
    <dataValidation type="list" showInputMessage="1" showErrorMessage="1" sqref="E24:E33 E39:E48 E54:E63 E69:E78 E84:E93" xr:uid="{00000000-0002-0000-1000-000002000000}">
      <formula1>"1,2,3,4"</formula1>
    </dataValidation>
  </dataValidations>
  <printOptions horizontalCentered="1"/>
  <pageMargins left="0.23622047244094491" right="0.23622047244094491" top="0.19685039370078741" bottom="0.19685039370078741" header="0.19685039370078741" footer="0.19685039370078741"/>
  <pageSetup paperSize="8" scale="85" orientation="portrait" r:id="rId1"/>
  <headerFooter>
    <oddFooter>&amp;L&amp;8&amp;K00-048(c) S.Imboden&amp;R&amp;8&amp;K00-048Seite &amp;P von &amp;N</oddFooter>
  </headerFooter>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Tabelle10">
    <tabColor theme="6" tint="0.39997558519241921"/>
  </sheetPr>
  <dimension ref="A1:S184"/>
  <sheetViews>
    <sheetView showGridLines="0" zoomScaleNormal="100" workbookViewId="0">
      <pane ySplit="1" topLeftCell="A2" activePane="bottomLeft" state="frozen"/>
      <selection activeCell="A2" sqref="A2"/>
      <selection pane="bottomLeft" activeCell="A2" sqref="A2"/>
    </sheetView>
  </sheetViews>
  <sheetFormatPr baseColWidth="10" defaultColWidth="11.44140625" defaultRowHeight="14.4" x14ac:dyDescent="0.3"/>
  <cols>
    <col min="1" max="1" width="7" style="218" customWidth="1"/>
    <col min="2" max="2" width="5" style="224" customWidth="1"/>
    <col min="3" max="3" width="31.44140625" style="224" customWidth="1"/>
    <col min="4" max="4" width="42" style="224" customWidth="1"/>
    <col min="5" max="5" width="13.44140625" style="224" customWidth="1"/>
    <col min="6" max="6" width="7.33203125" style="224" bestFit="1" customWidth="1"/>
    <col min="7" max="7" width="40.6640625" style="224" bestFit="1" customWidth="1"/>
    <col min="8" max="8" width="6.44140625" style="224" bestFit="1" customWidth="1"/>
    <col min="9" max="9" width="4.5546875" style="224" hidden="1" customWidth="1"/>
    <col min="10" max="10" width="11.44140625" style="224"/>
    <col min="11" max="18" width="3.5546875" style="224" customWidth="1"/>
    <col min="19" max="19" width="11.44140625" style="224"/>
    <col min="20" max="20" width="11.44140625" style="224" customWidth="1"/>
    <col min="21" max="16384" width="11.44140625" style="224"/>
  </cols>
  <sheetData>
    <row r="1" spans="1:19" s="215" customFormat="1" ht="43.95" customHeight="1" x14ac:dyDescent="0.3">
      <c r="A1" s="216"/>
      <c r="B1" s="214" t="str">
        <f ca="1">' '!A243</f>
        <v>T E N D A N C E S   D E   D É V E L O P P E M E N T</v>
      </c>
      <c r="C1" s="214"/>
      <c r="D1" s="214"/>
      <c r="E1" s="214"/>
      <c r="F1" s="214"/>
      <c r="G1" s="535"/>
      <c r="H1" s="263"/>
      <c r="I1" s="214"/>
      <c r="J1" s="217"/>
      <c r="K1" s="217"/>
      <c r="L1" s="217"/>
      <c r="M1" s="217"/>
      <c r="N1" s="217"/>
      <c r="O1" s="217"/>
      <c r="P1" s="217"/>
      <c r="Q1" s="217"/>
      <c r="R1" s="217"/>
      <c r="S1" s="217"/>
    </row>
    <row r="2" spans="1:19" s="215" customFormat="1" ht="0.9" customHeight="1" x14ac:dyDescent="0.3">
      <c r="A2" s="437"/>
      <c r="B2" s="213"/>
      <c r="C2" s="290"/>
      <c r="D2" s="290"/>
      <c r="E2" s="290"/>
      <c r="F2" s="290"/>
      <c r="G2" s="536"/>
      <c r="H2" s="537"/>
      <c r="I2" s="290"/>
      <c r="J2" s="217"/>
      <c r="K2" s="217"/>
      <c r="L2" s="217"/>
      <c r="M2" s="217"/>
      <c r="N2" s="217"/>
      <c r="O2" s="217"/>
      <c r="P2" s="217"/>
      <c r="Q2" s="217"/>
      <c r="R2" s="217"/>
      <c r="S2" s="217"/>
    </row>
    <row r="3" spans="1:19" ht="15.6" x14ac:dyDescent="0.3">
      <c r="B3" s="264"/>
      <c r="C3" s="218"/>
      <c r="D3" s="218"/>
      <c r="E3" s="218"/>
      <c r="F3" s="218"/>
      <c r="G3" s="218"/>
    </row>
    <row r="4" spans="1:19" x14ac:dyDescent="0.3">
      <c r="A4" s="219"/>
      <c r="B4" s="441"/>
      <c r="C4" s="528" t="s">
        <v>267</v>
      </c>
      <c r="D4" s="1066">
        <f>IF(E24&lt;&gt;0,E24,0.1)</f>
        <v>8</v>
      </c>
    </row>
    <row r="5" spans="1:19" x14ac:dyDescent="0.3">
      <c r="B5" s="442"/>
      <c r="C5" s="528" t="s">
        <v>268</v>
      </c>
      <c r="D5" s="1066">
        <f>IF(E39&lt;&gt;0,E39,0.1)</f>
        <v>5</v>
      </c>
    </row>
    <row r="6" spans="1:19" x14ac:dyDescent="0.3">
      <c r="B6" s="442"/>
      <c r="C6" s="528" t="s">
        <v>269</v>
      </c>
      <c r="D6" s="1066">
        <f>IF(E54&lt;&gt;0,E54,0.1)</f>
        <v>2</v>
      </c>
    </row>
    <row r="7" spans="1:19" x14ac:dyDescent="0.3">
      <c r="B7" s="442"/>
      <c r="C7" s="528" t="s">
        <v>270</v>
      </c>
      <c r="D7" s="1066">
        <f>IF(E69&lt;&gt;0,E69,0.1)</f>
        <v>3</v>
      </c>
    </row>
    <row r="8" spans="1:19" x14ac:dyDescent="0.3">
      <c r="B8" s="442"/>
      <c r="C8" s="528" t="s">
        <v>271</v>
      </c>
      <c r="D8" s="1066">
        <f>IF(E84&lt;&gt;0,E84,0.1)</f>
        <v>1</v>
      </c>
    </row>
    <row r="9" spans="1:19" x14ac:dyDescent="0.3">
      <c r="B9" s="442"/>
      <c r="C9" s="528" t="s">
        <v>278</v>
      </c>
      <c r="D9" s="1066">
        <f>IF(E99&lt;&gt;0,E99,0.1)</f>
        <v>9</v>
      </c>
    </row>
    <row r="10" spans="1:19" ht="307.5" customHeight="1" x14ac:dyDescent="0.3">
      <c r="B10" s="442"/>
    </row>
    <row r="11" spans="1:19" ht="21" customHeight="1" x14ac:dyDescent="0.3"/>
    <row r="12" spans="1:19" ht="21" x14ac:dyDescent="0.4">
      <c r="B12" s="542"/>
      <c r="C12" s="543" t="str">
        <f ca="1">' '!A250</f>
        <v>Tendances politiques</v>
      </c>
      <c r="D12" s="544"/>
      <c r="E12" s="544"/>
      <c r="F12" s="544"/>
      <c r="G12" s="544"/>
      <c r="H12" s="544"/>
    </row>
    <row r="13" spans="1:19" s="547" customFormat="1" ht="29.25" customHeight="1" x14ac:dyDescent="0.3">
      <c r="A13" s="218"/>
      <c r="B13" s="545" t="str">
        <f ca="1">' '!A251</f>
        <v>No.</v>
      </c>
      <c r="C13" s="545" t="str">
        <f ca="1">' '!A252</f>
        <v>Désignation</v>
      </c>
      <c r="D13" s="545" t="str">
        <f ca="1">' '!A253</f>
        <v>Impact</v>
      </c>
      <c r="E13" s="545" t="str">
        <f ca="1">' '!A254</f>
        <v>Intensité de l'impact</v>
      </c>
      <c r="F13" s="546" t="str">
        <f ca="1">' '!A255</f>
        <v>Ten-
dance</v>
      </c>
      <c r="G13" s="545" t="str">
        <f ca="1">' '!A256</f>
        <v>Mesures possibles</v>
      </c>
      <c r="H13" s="546" t="str">
        <f ca="1">' '!A257</f>
        <v>Statut</v>
      </c>
      <c r="I13" s="224">
        <f ca="1">COUNTIF(H13:H23,1)</f>
        <v>1</v>
      </c>
    </row>
    <row r="14" spans="1:19" ht="23.4" x14ac:dyDescent="0.3">
      <c r="B14" s="548">
        <v>1</v>
      </c>
      <c r="C14" s="549"/>
      <c r="D14" s="549"/>
      <c r="E14" s="550">
        <v>4</v>
      </c>
      <c r="F14" s="551">
        <v>1</v>
      </c>
      <c r="G14" s="549"/>
      <c r="H14" s="552">
        <v>1</v>
      </c>
      <c r="I14" s="224">
        <f>COUNTIF(H14:H23,2)</f>
        <v>0</v>
      </c>
      <c r="K14" s="451"/>
    </row>
    <row r="15" spans="1:19" ht="23.4" x14ac:dyDescent="0.3">
      <c r="B15" s="553">
        <f t="shared" ref="B15:B23" si="0">$B14+1</f>
        <v>2</v>
      </c>
      <c r="C15" s="554"/>
      <c r="D15" s="554"/>
      <c r="E15" s="555">
        <v>4</v>
      </c>
      <c r="F15" s="556"/>
      <c r="G15" s="554"/>
      <c r="H15" s="557"/>
      <c r="I15" s="224">
        <f>COUNTIF(H15:H24,3)</f>
        <v>0</v>
      </c>
    </row>
    <row r="16" spans="1:19" ht="23.4" x14ac:dyDescent="0.3">
      <c r="B16" s="558">
        <f t="shared" si="0"/>
        <v>3</v>
      </c>
      <c r="C16" s="549"/>
      <c r="D16" s="549"/>
      <c r="E16" s="550"/>
      <c r="F16" s="551"/>
      <c r="G16" s="549"/>
      <c r="H16" s="552"/>
    </row>
    <row r="17" spans="2:9" ht="23.4" x14ac:dyDescent="0.3">
      <c r="B17" s="553">
        <f t="shared" si="0"/>
        <v>4</v>
      </c>
      <c r="C17" s="554"/>
      <c r="D17" s="554"/>
      <c r="E17" s="555"/>
      <c r="F17" s="556"/>
      <c r="G17" s="554"/>
      <c r="H17" s="557"/>
    </row>
    <row r="18" spans="2:9" ht="23.4" x14ac:dyDescent="0.3">
      <c r="B18" s="558">
        <f t="shared" si="0"/>
        <v>5</v>
      </c>
      <c r="C18" s="549"/>
      <c r="D18" s="549"/>
      <c r="E18" s="550"/>
      <c r="F18" s="551"/>
      <c r="G18" s="549"/>
      <c r="H18" s="552"/>
    </row>
    <row r="19" spans="2:9" ht="23.4" x14ac:dyDescent="0.3">
      <c r="B19" s="553">
        <f t="shared" si="0"/>
        <v>6</v>
      </c>
      <c r="C19" s="554"/>
      <c r="D19" s="554"/>
      <c r="E19" s="555"/>
      <c r="F19" s="556"/>
      <c r="G19" s="554"/>
      <c r="H19" s="557"/>
    </row>
    <row r="20" spans="2:9" ht="23.4" x14ac:dyDescent="0.3">
      <c r="B20" s="558">
        <f t="shared" si="0"/>
        <v>7</v>
      </c>
      <c r="C20" s="549"/>
      <c r="D20" s="549"/>
      <c r="E20" s="550"/>
      <c r="F20" s="551"/>
      <c r="G20" s="549"/>
      <c r="H20" s="552"/>
    </row>
    <row r="21" spans="2:9" ht="23.4" x14ac:dyDescent="0.3">
      <c r="B21" s="553">
        <f t="shared" si="0"/>
        <v>8</v>
      </c>
      <c r="C21" s="554"/>
      <c r="D21" s="554"/>
      <c r="E21" s="555"/>
      <c r="F21" s="556"/>
      <c r="G21" s="554"/>
      <c r="H21" s="557"/>
    </row>
    <row r="22" spans="2:9" ht="23.4" x14ac:dyDescent="0.3">
      <c r="B22" s="558">
        <f t="shared" si="0"/>
        <v>9</v>
      </c>
      <c r="C22" s="549"/>
      <c r="D22" s="549"/>
      <c r="E22" s="550"/>
      <c r="F22" s="551"/>
      <c r="G22" s="549"/>
      <c r="H22" s="552"/>
    </row>
    <row r="23" spans="2:9" ht="23.4" x14ac:dyDescent="0.3">
      <c r="B23" s="553">
        <f t="shared" si="0"/>
        <v>10</v>
      </c>
      <c r="C23" s="554"/>
      <c r="D23" s="554"/>
      <c r="E23" s="555"/>
      <c r="F23" s="556"/>
      <c r="G23" s="554"/>
      <c r="H23" s="557"/>
    </row>
    <row r="24" spans="2:9" x14ac:dyDescent="0.3">
      <c r="B24" s="322"/>
      <c r="C24" s="547"/>
      <c r="D24" s="559" t="str">
        <f ca="1">' '!$A$108</f>
        <v>Somme</v>
      </c>
      <c r="E24" s="560">
        <f>SUM(E14:E23)</f>
        <v>8</v>
      </c>
      <c r="F24" s="547"/>
      <c r="G24" s="561"/>
      <c r="H24" s="547"/>
    </row>
    <row r="25" spans="2:9" x14ac:dyDescent="0.3">
      <c r="B25" s="547"/>
      <c r="C25" s="547"/>
      <c r="D25" s="547"/>
      <c r="E25" s="547"/>
      <c r="F25" s="547"/>
      <c r="G25" s="547"/>
      <c r="H25" s="547"/>
    </row>
    <row r="26" spans="2:9" x14ac:dyDescent="0.3">
      <c r="B26" s="547"/>
      <c r="C26" s="547"/>
      <c r="D26" s="547"/>
      <c r="E26" s="547"/>
      <c r="F26" s="547"/>
      <c r="G26" s="547"/>
      <c r="H26" s="547"/>
    </row>
    <row r="27" spans="2:9" ht="21" x14ac:dyDescent="0.3">
      <c r="B27" s="562"/>
      <c r="C27" s="563" t="str">
        <f ca="1">' '!A258</f>
        <v>Tendances économiques</v>
      </c>
      <c r="D27" s="564"/>
      <c r="E27" s="564"/>
      <c r="F27" s="564"/>
      <c r="G27" s="564"/>
      <c r="H27" s="564"/>
    </row>
    <row r="28" spans="2:9" ht="27.6" x14ac:dyDescent="0.3">
      <c r="B28" s="565" t="str">
        <f t="shared" ref="B28:H28" ca="1" si="1">B13</f>
        <v>No.</v>
      </c>
      <c r="C28" s="566" t="str">
        <f t="shared" ca="1" si="1"/>
        <v>Désignation</v>
      </c>
      <c r="D28" s="566" t="str">
        <f t="shared" ca="1" si="1"/>
        <v>Impact</v>
      </c>
      <c r="E28" s="567" t="str">
        <f t="shared" ca="1" si="1"/>
        <v>Intensité de l'impact</v>
      </c>
      <c r="F28" s="567" t="str">
        <f t="shared" ca="1" si="1"/>
        <v>Ten-
dance</v>
      </c>
      <c r="G28" s="566" t="str">
        <f t="shared" ca="1" si="1"/>
        <v>Mesures possibles</v>
      </c>
      <c r="H28" s="568" t="str">
        <f t="shared" ca="1" si="1"/>
        <v>Statut</v>
      </c>
      <c r="I28" s="224">
        <f ca="1">COUNTIF(H28:H38,1)</f>
        <v>0</v>
      </c>
    </row>
    <row r="29" spans="2:9" ht="23.4" x14ac:dyDescent="0.3">
      <c r="B29" s="569">
        <v>1</v>
      </c>
      <c r="C29" s="570"/>
      <c r="D29" s="570"/>
      <c r="E29" s="571">
        <v>2</v>
      </c>
      <c r="F29" s="572">
        <v>1</v>
      </c>
      <c r="G29" s="570"/>
      <c r="H29" s="573">
        <v>3</v>
      </c>
      <c r="I29" s="224">
        <f ca="1">COUNTIF(H28:H38,2)</f>
        <v>0</v>
      </c>
    </row>
    <row r="30" spans="2:9" ht="23.4" x14ac:dyDescent="0.3">
      <c r="B30" s="574">
        <f t="shared" ref="B30:B38" si="2">$B29+1</f>
        <v>2</v>
      </c>
      <c r="C30" s="575"/>
      <c r="D30" s="575"/>
      <c r="E30" s="576">
        <v>3</v>
      </c>
      <c r="F30" s="577"/>
      <c r="G30" s="575"/>
      <c r="H30" s="578"/>
      <c r="I30" s="224">
        <f ca="1">COUNTIF(H28:H39,3)</f>
        <v>1</v>
      </c>
    </row>
    <row r="31" spans="2:9" ht="23.4" x14ac:dyDescent="0.3">
      <c r="B31" s="569">
        <f t="shared" si="2"/>
        <v>3</v>
      </c>
      <c r="C31" s="570"/>
      <c r="D31" s="570"/>
      <c r="E31" s="571"/>
      <c r="F31" s="572"/>
      <c r="G31" s="570"/>
      <c r="H31" s="573"/>
    </row>
    <row r="32" spans="2:9" ht="23.4" x14ac:dyDescent="0.3">
      <c r="B32" s="574">
        <f t="shared" si="2"/>
        <v>4</v>
      </c>
      <c r="C32" s="575"/>
      <c r="D32" s="575"/>
      <c r="E32" s="576"/>
      <c r="F32" s="577"/>
      <c r="G32" s="575"/>
      <c r="H32" s="578"/>
    </row>
    <row r="33" spans="2:9" ht="23.4" x14ac:dyDescent="0.3">
      <c r="B33" s="569">
        <f t="shared" si="2"/>
        <v>5</v>
      </c>
      <c r="C33" s="570"/>
      <c r="D33" s="570"/>
      <c r="E33" s="571"/>
      <c r="F33" s="572"/>
      <c r="G33" s="570"/>
      <c r="H33" s="573"/>
    </row>
    <row r="34" spans="2:9" ht="23.4" x14ac:dyDescent="0.3">
      <c r="B34" s="574">
        <f t="shared" si="2"/>
        <v>6</v>
      </c>
      <c r="C34" s="575"/>
      <c r="D34" s="575"/>
      <c r="E34" s="576"/>
      <c r="F34" s="577"/>
      <c r="G34" s="575"/>
      <c r="H34" s="578"/>
    </row>
    <row r="35" spans="2:9" ht="23.4" x14ac:dyDescent="0.3">
      <c r="B35" s="569">
        <f t="shared" si="2"/>
        <v>7</v>
      </c>
      <c r="C35" s="570"/>
      <c r="D35" s="570"/>
      <c r="E35" s="571"/>
      <c r="F35" s="572"/>
      <c r="G35" s="570"/>
      <c r="H35" s="573"/>
    </row>
    <row r="36" spans="2:9" ht="23.4" x14ac:dyDescent="0.3">
      <c r="B36" s="574">
        <f t="shared" si="2"/>
        <v>8</v>
      </c>
      <c r="C36" s="575"/>
      <c r="D36" s="575"/>
      <c r="E36" s="576"/>
      <c r="F36" s="577"/>
      <c r="G36" s="575"/>
      <c r="H36" s="578"/>
    </row>
    <row r="37" spans="2:9" ht="23.4" x14ac:dyDescent="0.3">
      <c r="B37" s="569">
        <f t="shared" si="2"/>
        <v>9</v>
      </c>
      <c r="C37" s="570"/>
      <c r="D37" s="570"/>
      <c r="E37" s="571"/>
      <c r="F37" s="572"/>
      <c r="G37" s="570"/>
      <c r="H37" s="573"/>
    </row>
    <row r="38" spans="2:9" ht="23.4" x14ac:dyDescent="0.3">
      <c r="B38" s="579">
        <f t="shared" si="2"/>
        <v>10</v>
      </c>
      <c r="C38" s="580"/>
      <c r="D38" s="580"/>
      <c r="E38" s="581"/>
      <c r="F38" s="582"/>
      <c r="G38" s="580"/>
      <c r="H38" s="583"/>
    </row>
    <row r="39" spans="2:9" x14ac:dyDescent="0.3">
      <c r="B39" s="322"/>
      <c r="C39" s="547"/>
      <c r="D39" s="559" t="str">
        <f ca="1">' '!$A$108</f>
        <v>Somme</v>
      </c>
      <c r="E39" s="560">
        <f>SUM(E29:E38)</f>
        <v>5</v>
      </c>
      <c r="F39" s="547"/>
      <c r="G39" s="547"/>
      <c r="H39" s="547"/>
    </row>
    <row r="40" spans="2:9" x14ac:dyDescent="0.3">
      <c r="B40" s="547"/>
      <c r="C40" s="547"/>
      <c r="D40" s="547"/>
      <c r="E40" s="547"/>
      <c r="F40" s="547"/>
      <c r="G40" s="547"/>
      <c r="H40" s="547"/>
    </row>
    <row r="41" spans="2:9" x14ac:dyDescent="0.3">
      <c r="B41" s="547"/>
      <c r="C41" s="547"/>
      <c r="D41" s="547"/>
      <c r="E41" s="547"/>
      <c r="F41" s="547"/>
      <c r="G41" s="547"/>
      <c r="H41" s="547"/>
    </row>
    <row r="42" spans="2:9" ht="21" x14ac:dyDescent="0.3">
      <c r="B42" s="584"/>
      <c r="C42" s="585" t="str">
        <f ca="1">' '!A259</f>
        <v>Tendances sociologiques</v>
      </c>
      <c r="D42" s="586"/>
      <c r="E42" s="586"/>
      <c r="F42" s="586"/>
      <c r="G42" s="586"/>
      <c r="H42" s="586"/>
    </row>
    <row r="43" spans="2:9" ht="27.6" x14ac:dyDescent="0.3">
      <c r="B43" s="587" t="str">
        <f t="shared" ref="B43:H43" ca="1" si="3">B13</f>
        <v>No.</v>
      </c>
      <c r="C43" s="588" t="str">
        <f t="shared" ca="1" si="3"/>
        <v>Désignation</v>
      </c>
      <c r="D43" s="588" t="str">
        <f t="shared" ca="1" si="3"/>
        <v>Impact</v>
      </c>
      <c r="E43" s="446" t="str">
        <f t="shared" ca="1" si="3"/>
        <v>Intensité de l'impact</v>
      </c>
      <c r="F43" s="446" t="str">
        <f t="shared" ca="1" si="3"/>
        <v>Ten-
dance</v>
      </c>
      <c r="G43" s="588" t="str">
        <f t="shared" ca="1" si="3"/>
        <v>Mesures possibles</v>
      </c>
      <c r="H43" s="447" t="str">
        <f t="shared" ca="1" si="3"/>
        <v>Statut</v>
      </c>
      <c r="I43" s="224">
        <f ca="1">COUNTIF(H43:H53,1)</f>
        <v>1</v>
      </c>
    </row>
    <row r="44" spans="2:9" ht="23.4" x14ac:dyDescent="0.3">
      <c r="B44" s="589">
        <v>1</v>
      </c>
      <c r="C44" s="590"/>
      <c r="D44" s="590"/>
      <c r="E44" s="591">
        <v>2</v>
      </c>
      <c r="F44" s="592">
        <v>1</v>
      </c>
      <c r="G44" s="590"/>
      <c r="H44" s="593">
        <v>1</v>
      </c>
      <c r="I44" s="224">
        <f ca="1">COUNTIF(H43:H53,2)</f>
        <v>0</v>
      </c>
    </row>
    <row r="45" spans="2:9" ht="23.4" x14ac:dyDescent="0.3">
      <c r="B45" s="594">
        <f t="shared" ref="B45:B53" si="4">$B44+1</f>
        <v>2</v>
      </c>
      <c r="C45" s="595"/>
      <c r="D45" s="595"/>
      <c r="E45" s="596"/>
      <c r="F45" s="597"/>
      <c r="G45" s="595"/>
      <c r="H45" s="598"/>
      <c r="I45" s="224">
        <f ca="1">COUNTIF(H43:H54,3)</f>
        <v>0</v>
      </c>
    </row>
    <row r="46" spans="2:9" ht="23.4" x14ac:dyDescent="0.3">
      <c r="B46" s="589">
        <f t="shared" si="4"/>
        <v>3</v>
      </c>
      <c r="C46" s="590"/>
      <c r="D46" s="590"/>
      <c r="E46" s="591"/>
      <c r="F46" s="592"/>
      <c r="G46" s="590"/>
      <c r="H46" s="593"/>
    </row>
    <row r="47" spans="2:9" ht="23.4" x14ac:dyDescent="0.3">
      <c r="B47" s="594">
        <f t="shared" si="4"/>
        <v>4</v>
      </c>
      <c r="C47" s="595"/>
      <c r="D47" s="595"/>
      <c r="E47" s="596"/>
      <c r="F47" s="597"/>
      <c r="G47" s="595"/>
      <c r="H47" s="598"/>
    </row>
    <row r="48" spans="2:9" ht="23.4" x14ac:dyDescent="0.3">
      <c r="B48" s="589">
        <f t="shared" si="4"/>
        <v>5</v>
      </c>
      <c r="C48" s="590"/>
      <c r="D48" s="590"/>
      <c r="E48" s="591"/>
      <c r="F48" s="592"/>
      <c r="G48" s="590"/>
      <c r="H48" s="593"/>
    </row>
    <row r="49" spans="1:9" ht="23.4" x14ac:dyDescent="0.3">
      <c r="B49" s="594">
        <f t="shared" si="4"/>
        <v>6</v>
      </c>
      <c r="C49" s="595"/>
      <c r="D49" s="595"/>
      <c r="E49" s="596"/>
      <c r="F49" s="597"/>
      <c r="G49" s="595"/>
      <c r="H49" s="598"/>
    </row>
    <row r="50" spans="1:9" ht="23.4" x14ac:dyDescent="0.3">
      <c r="B50" s="589">
        <f t="shared" si="4"/>
        <v>7</v>
      </c>
      <c r="C50" s="590"/>
      <c r="D50" s="590"/>
      <c r="E50" s="591"/>
      <c r="F50" s="592"/>
      <c r="G50" s="590"/>
      <c r="H50" s="593"/>
    </row>
    <row r="51" spans="1:9" ht="23.4" x14ac:dyDescent="0.3">
      <c r="B51" s="594">
        <f t="shared" si="4"/>
        <v>8</v>
      </c>
      <c r="C51" s="595"/>
      <c r="D51" s="595"/>
      <c r="E51" s="596"/>
      <c r="F51" s="597"/>
      <c r="G51" s="595"/>
      <c r="H51" s="598"/>
    </row>
    <row r="52" spans="1:9" ht="23.4" x14ac:dyDescent="0.3">
      <c r="B52" s="589">
        <f t="shared" si="4"/>
        <v>9</v>
      </c>
      <c r="C52" s="590"/>
      <c r="D52" s="590"/>
      <c r="E52" s="591"/>
      <c r="F52" s="592"/>
      <c r="G52" s="590"/>
      <c r="H52" s="593"/>
    </row>
    <row r="53" spans="1:9" ht="23.4" x14ac:dyDescent="0.3">
      <c r="B53" s="599">
        <f t="shared" si="4"/>
        <v>10</v>
      </c>
      <c r="C53" s="600"/>
      <c r="D53" s="600"/>
      <c r="E53" s="601"/>
      <c r="F53" s="602"/>
      <c r="G53" s="600"/>
      <c r="H53" s="603"/>
    </row>
    <row r="54" spans="1:9" x14ac:dyDescent="0.3">
      <c r="B54" s="322"/>
      <c r="C54" s="547"/>
      <c r="D54" s="559" t="str">
        <f ca="1">' '!$A$108</f>
        <v>Somme</v>
      </c>
      <c r="E54" s="560">
        <f>SUM(E44:E53)</f>
        <v>2</v>
      </c>
      <c r="F54" s="547"/>
      <c r="G54" s="547"/>
      <c r="H54" s="547"/>
    </row>
    <row r="55" spans="1:9" x14ac:dyDescent="0.3">
      <c r="B55" s="547"/>
      <c r="C55" s="547"/>
      <c r="D55" s="547"/>
      <c r="E55" s="547"/>
      <c r="F55" s="547"/>
      <c r="G55" s="547"/>
      <c r="H55" s="547"/>
    </row>
    <row r="56" spans="1:9" x14ac:dyDescent="0.3">
      <c r="B56" s="547"/>
      <c r="C56" s="547"/>
      <c r="D56" s="547"/>
      <c r="E56" s="547"/>
      <c r="F56" s="547"/>
      <c r="G56" s="547"/>
      <c r="H56" s="547"/>
    </row>
    <row r="57" spans="1:9" ht="21" x14ac:dyDescent="0.3">
      <c r="B57" s="604"/>
      <c r="C57" s="605" t="str">
        <f ca="1">' '!A260</f>
        <v>Tendances technologiques</v>
      </c>
      <c r="D57" s="606"/>
      <c r="E57" s="606"/>
      <c r="F57" s="606"/>
      <c r="G57" s="606"/>
      <c r="H57" s="606"/>
    </row>
    <row r="58" spans="1:9" s="611" customFormat="1" ht="27.6" x14ac:dyDescent="0.3">
      <c r="A58" s="218"/>
      <c r="B58" s="607" t="str">
        <f t="shared" ref="B58:H58" ca="1" si="5">B13</f>
        <v>No.</v>
      </c>
      <c r="C58" s="608" t="str">
        <f t="shared" ca="1" si="5"/>
        <v>Désignation</v>
      </c>
      <c r="D58" s="608" t="str">
        <f t="shared" ca="1" si="5"/>
        <v>Impact</v>
      </c>
      <c r="E58" s="609" t="str">
        <f t="shared" ca="1" si="5"/>
        <v>Intensité de l'impact</v>
      </c>
      <c r="F58" s="609" t="str">
        <f t="shared" ca="1" si="5"/>
        <v>Ten-
dance</v>
      </c>
      <c r="G58" s="608" t="str">
        <f t="shared" ca="1" si="5"/>
        <v>Mesures possibles</v>
      </c>
      <c r="H58" s="610" t="str">
        <f t="shared" ca="1" si="5"/>
        <v>Statut</v>
      </c>
      <c r="I58" s="224">
        <f ca="1">COUNTIF(H58:H68,1)</f>
        <v>1</v>
      </c>
    </row>
    <row r="59" spans="1:9" ht="23.4" x14ac:dyDescent="0.3">
      <c r="B59" s="612">
        <v>1</v>
      </c>
      <c r="C59" s="613"/>
      <c r="D59" s="613"/>
      <c r="E59" s="614">
        <v>3</v>
      </c>
      <c r="F59" s="615">
        <v>1</v>
      </c>
      <c r="G59" s="613"/>
      <c r="H59" s="616">
        <v>1</v>
      </c>
      <c r="I59" s="224">
        <f ca="1">COUNTIF(H58:H68,2)</f>
        <v>0</v>
      </c>
    </row>
    <row r="60" spans="1:9" ht="23.4" x14ac:dyDescent="0.3">
      <c r="B60" s="617">
        <f t="shared" ref="B60:B68" si="6">$B59+1</f>
        <v>2</v>
      </c>
      <c r="C60" s="618"/>
      <c r="D60" s="618"/>
      <c r="E60" s="619"/>
      <c r="F60" s="620"/>
      <c r="G60" s="618"/>
      <c r="H60" s="621"/>
      <c r="I60" s="224">
        <f ca="1">COUNTIF(H58:H69,3)</f>
        <v>0</v>
      </c>
    </row>
    <row r="61" spans="1:9" ht="23.4" x14ac:dyDescent="0.3">
      <c r="B61" s="612">
        <f t="shared" si="6"/>
        <v>3</v>
      </c>
      <c r="C61" s="613"/>
      <c r="D61" s="613"/>
      <c r="E61" s="614"/>
      <c r="F61" s="615"/>
      <c r="G61" s="613"/>
      <c r="H61" s="616"/>
    </row>
    <row r="62" spans="1:9" ht="23.4" x14ac:dyDescent="0.3">
      <c r="B62" s="617">
        <f t="shared" si="6"/>
        <v>4</v>
      </c>
      <c r="C62" s="618"/>
      <c r="D62" s="618"/>
      <c r="E62" s="619"/>
      <c r="F62" s="620"/>
      <c r="G62" s="618"/>
      <c r="H62" s="621"/>
    </row>
    <row r="63" spans="1:9" ht="23.4" x14ac:dyDescent="0.3">
      <c r="B63" s="612">
        <f t="shared" si="6"/>
        <v>5</v>
      </c>
      <c r="C63" s="613"/>
      <c r="D63" s="613"/>
      <c r="E63" s="614"/>
      <c r="F63" s="615"/>
      <c r="G63" s="613"/>
      <c r="H63" s="616"/>
    </row>
    <row r="64" spans="1:9" ht="23.4" x14ac:dyDescent="0.3">
      <c r="A64" s="234"/>
      <c r="B64" s="617">
        <f t="shared" si="6"/>
        <v>6</v>
      </c>
      <c r="C64" s="618"/>
      <c r="D64" s="618"/>
      <c r="E64" s="619"/>
      <c r="F64" s="620"/>
      <c r="G64" s="618"/>
      <c r="H64" s="621"/>
    </row>
    <row r="65" spans="1:9" ht="23.4" x14ac:dyDescent="0.3">
      <c r="B65" s="612">
        <f t="shared" si="6"/>
        <v>7</v>
      </c>
      <c r="C65" s="613"/>
      <c r="D65" s="613"/>
      <c r="E65" s="614"/>
      <c r="F65" s="615"/>
      <c r="G65" s="613"/>
      <c r="H65" s="616"/>
    </row>
    <row r="66" spans="1:9" ht="23.4" x14ac:dyDescent="0.3">
      <c r="B66" s="617">
        <f t="shared" si="6"/>
        <v>8</v>
      </c>
      <c r="C66" s="618"/>
      <c r="D66" s="618"/>
      <c r="E66" s="619"/>
      <c r="F66" s="620"/>
      <c r="G66" s="618"/>
      <c r="H66" s="621"/>
    </row>
    <row r="67" spans="1:9" ht="23.4" x14ac:dyDescent="0.3">
      <c r="B67" s="612">
        <f t="shared" si="6"/>
        <v>9</v>
      </c>
      <c r="C67" s="613"/>
      <c r="D67" s="613"/>
      <c r="E67" s="614"/>
      <c r="F67" s="615"/>
      <c r="G67" s="613"/>
      <c r="H67" s="616"/>
    </row>
    <row r="68" spans="1:9" ht="23.4" x14ac:dyDescent="0.3">
      <c r="B68" s="622">
        <f t="shared" si="6"/>
        <v>10</v>
      </c>
      <c r="C68" s="623"/>
      <c r="D68" s="623"/>
      <c r="E68" s="624"/>
      <c r="F68" s="625"/>
      <c r="G68" s="623"/>
      <c r="H68" s="626"/>
    </row>
    <row r="69" spans="1:9" x14ac:dyDescent="0.3">
      <c r="B69" s="322"/>
      <c r="C69" s="547"/>
      <c r="D69" s="559" t="str">
        <f ca="1">' '!$A$108</f>
        <v>Somme</v>
      </c>
      <c r="E69" s="560">
        <f>SUM(E59:E68)</f>
        <v>3</v>
      </c>
      <c r="F69" s="547"/>
      <c r="G69" s="547"/>
      <c r="H69" s="547"/>
    </row>
    <row r="70" spans="1:9" x14ac:dyDescent="0.3">
      <c r="B70" s="547"/>
      <c r="C70" s="547"/>
      <c r="D70" s="547"/>
      <c r="E70" s="547"/>
      <c r="F70" s="547"/>
      <c r="G70" s="547"/>
      <c r="H70" s="547"/>
    </row>
    <row r="71" spans="1:9" x14ac:dyDescent="0.3">
      <c r="B71" s="547"/>
      <c r="C71" s="547"/>
      <c r="D71" s="547"/>
      <c r="E71" s="547"/>
      <c r="F71" s="547"/>
      <c r="G71" s="547"/>
      <c r="H71" s="547"/>
    </row>
    <row r="72" spans="1:9" ht="21" x14ac:dyDescent="0.3">
      <c r="B72" s="627"/>
      <c r="C72" s="628" t="str">
        <f ca="1">' '!A261</f>
        <v>Tendances légales</v>
      </c>
      <c r="D72" s="629"/>
      <c r="E72" s="629"/>
      <c r="F72" s="629"/>
      <c r="G72" s="629"/>
      <c r="H72" s="629"/>
    </row>
    <row r="73" spans="1:9" s="611" customFormat="1" ht="27.6" x14ac:dyDescent="0.3">
      <c r="A73" s="218"/>
      <c r="B73" s="630" t="str">
        <f t="shared" ref="B73:H73" ca="1" si="7">B13</f>
        <v>No.</v>
      </c>
      <c r="C73" s="631" t="str">
        <f t="shared" ca="1" si="7"/>
        <v>Désignation</v>
      </c>
      <c r="D73" s="631" t="str">
        <f t="shared" ca="1" si="7"/>
        <v>Impact</v>
      </c>
      <c r="E73" s="632" t="str">
        <f t="shared" ca="1" si="7"/>
        <v>Intensité de l'impact</v>
      </c>
      <c r="F73" s="632" t="str">
        <f t="shared" ca="1" si="7"/>
        <v>Ten-
dance</v>
      </c>
      <c r="G73" s="631" t="str">
        <f t="shared" ca="1" si="7"/>
        <v>Mesures possibles</v>
      </c>
      <c r="H73" s="633" t="str">
        <f t="shared" ca="1" si="7"/>
        <v>Statut</v>
      </c>
      <c r="I73" s="224">
        <f ca="1">COUNTIF(H73:H83,1)</f>
        <v>1</v>
      </c>
    </row>
    <row r="74" spans="1:9" ht="23.4" x14ac:dyDescent="0.3">
      <c r="B74" s="634">
        <v>1</v>
      </c>
      <c r="C74" s="635" t="s">
        <v>579</v>
      </c>
      <c r="D74" s="635" t="s">
        <v>580</v>
      </c>
      <c r="E74" s="636">
        <v>1</v>
      </c>
      <c r="F74" s="637">
        <v>1</v>
      </c>
      <c r="G74" s="635" t="s">
        <v>581</v>
      </c>
      <c r="H74" s="638">
        <v>1</v>
      </c>
      <c r="I74" s="224">
        <f ca="1">COUNTIF(H73:H83,2)</f>
        <v>0</v>
      </c>
    </row>
    <row r="75" spans="1:9" ht="23.4" x14ac:dyDescent="0.3">
      <c r="B75" s="639">
        <f t="shared" ref="B75:B83" si="8">$B74+1</f>
        <v>2</v>
      </c>
      <c r="C75" s="640"/>
      <c r="D75" s="640"/>
      <c r="E75" s="641"/>
      <c r="F75" s="642"/>
      <c r="G75" s="640"/>
      <c r="H75" s="643"/>
      <c r="I75" s="224">
        <f ca="1">COUNTIF(H73:H84,3)</f>
        <v>0</v>
      </c>
    </row>
    <row r="76" spans="1:9" ht="23.4" x14ac:dyDescent="0.3">
      <c r="B76" s="634">
        <f t="shared" si="8"/>
        <v>3</v>
      </c>
      <c r="C76" s="635"/>
      <c r="D76" s="635"/>
      <c r="E76" s="636"/>
      <c r="F76" s="637"/>
      <c r="G76" s="635"/>
      <c r="H76" s="638"/>
    </row>
    <row r="77" spans="1:9" ht="23.4" x14ac:dyDescent="0.3">
      <c r="B77" s="639">
        <f t="shared" si="8"/>
        <v>4</v>
      </c>
      <c r="C77" s="640"/>
      <c r="D77" s="640"/>
      <c r="E77" s="641"/>
      <c r="F77" s="642"/>
      <c r="G77" s="640"/>
      <c r="H77" s="643"/>
    </row>
    <row r="78" spans="1:9" ht="23.4" x14ac:dyDescent="0.3">
      <c r="B78" s="634">
        <f t="shared" si="8"/>
        <v>5</v>
      </c>
      <c r="C78" s="635"/>
      <c r="D78" s="635"/>
      <c r="E78" s="636"/>
      <c r="F78" s="637"/>
      <c r="G78" s="635"/>
      <c r="H78" s="638"/>
    </row>
    <row r="79" spans="1:9" ht="23.4" x14ac:dyDescent="0.3">
      <c r="B79" s="639">
        <f t="shared" si="8"/>
        <v>6</v>
      </c>
      <c r="C79" s="640"/>
      <c r="D79" s="640"/>
      <c r="E79" s="641"/>
      <c r="F79" s="642"/>
      <c r="G79" s="640"/>
      <c r="H79" s="643"/>
    </row>
    <row r="80" spans="1:9" ht="23.4" x14ac:dyDescent="0.3">
      <c r="B80" s="634">
        <f t="shared" si="8"/>
        <v>7</v>
      </c>
      <c r="C80" s="635"/>
      <c r="D80" s="635"/>
      <c r="E80" s="636"/>
      <c r="F80" s="637"/>
      <c r="G80" s="635"/>
      <c r="H80" s="638"/>
    </row>
    <row r="81" spans="1:9" ht="23.4" x14ac:dyDescent="0.3">
      <c r="B81" s="639">
        <f t="shared" si="8"/>
        <v>8</v>
      </c>
      <c r="C81" s="640"/>
      <c r="D81" s="640"/>
      <c r="E81" s="641"/>
      <c r="F81" s="642"/>
      <c r="G81" s="640"/>
      <c r="H81" s="643"/>
    </row>
    <row r="82" spans="1:9" ht="23.4" x14ac:dyDescent="0.3">
      <c r="B82" s="634">
        <f t="shared" si="8"/>
        <v>9</v>
      </c>
      <c r="C82" s="635"/>
      <c r="D82" s="635"/>
      <c r="E82" s="636"/>
      <c r="F82" s="637"/>
      <c r="G82" s="635"/>
      <c r="H82" s="638"/>
    </row>
    <row r="83" spans="1:9" ht="23.4" x14ac:dyDescent="0.3">
      <c r="B83" s="644">
        <f t="shared" si="8"/>
        <v>10</v>
      </c>
      <c r="C83" s="645"/>
      <c r="D83" s="645"/>
      <c r="E83" s="646"/>
      <c r="F83" s="647"/>
      <c r="G83" s="645"/>
      <c r="H83" s="648"/>
    </row>
    <row r="84" spans="1:9" x14ac:dyDescent="0.3">
      <c r="B84" s="322"/>
      <c r="C84" s="547"/>
      <c r="D84" s="559" t="str">
        <f ca="1">' '!$A$108</f>
        <v>Somme</v>
      </c>
      <c r="E84" s="560">
        <f>SUM(E74:E83)</f>
        <v>1</v>
      </c>
      <c r="F84" s="547"/>
      <c r="G84" s="547"/>
      <c r="H84" s="547"/>
    </row>
    <row r="85" spans="1:9" x14ac:dyDescent="0.3">
      <c r="B85" s="547"/>
      <c r="C85" s="547"/>
      <c r="D85" s="547"/>
      <c r="E85" s="547"/>
      <c r="F85" s="547"/>
      <c r="G85" s="547"/>
      <c r="H85" s="547"/>
    </row>
    <row r="86" spans="1:9" x14ac:dyDescent="0.3">
      <c r="B86" s="547"/>
      <c r="C86" s="547"/>
      <c r="D86" s="547"/>
      <c r="E86" s="547"/>
      <c r="F86" s="547"/>
      <c r="G86" s="547"/>
      <c r="H86" s="547"/>
    </row>
    <row r="87" spans="1:9" ht="21" x14ac:dyDescent="0.3">
      <c r="B87" s="649"/>
      <c r="C87" s="650" t="str">
        <f ca="1">' '!A262</f>
        <v>Tendances écologiques</v>
      </c>
      <c r="D87" s="651"/>
      <c r="E87" s="651"/>
      <c r="F87" s="651"/>
      <c r="G87" s="651"/>
      <c r="H87" s="651"/>
    </row>
    <row r="88" spans="1:9" s="611" customFormat="1" ht="27.6" x14ac:dyDescent="0.3">
      <c r="A88" s="218"/>
      <c r="B88" s="652" t="str">
        <f t="shared" ref="B88:H88" ca="1" si="9">B13</f>
        <v>No.</v>
      </c>
      <c r="C88" s="652" t="str">
        <f t="shared" ca="1" si="9"/>
        <v>Désignation</v>
      </c>
      <c r="D88" s="652" t="str">
        <f t="shared" ca="1" si="9"/>
        <v>Impact</v>
      </c>
      <c r="E88" s="653" t="str">
        <f t="shared" ca="1" si="9"/>
        <v>Intensité de l'impact</v>
      </c>
      <c r="F88" s="653" t="str">
        <f t="shared" ca="1" si="9"/>
        <v>Ten-
dance</v>
      </c>
      <c r="G88" s="652" t="str">
        <f t="shared" ca="1" si="9"/>
        <v>Mesures possibles</v>
      </c>
      <c r="H88" s="653" t="str">
        <f t="shared" ca="1" si="9"/>
        <v>Statut</v>
      </c>
      <c r="I88" s="224">
        <f ca="1">COUNTIF(H88:H98,1)</f>
        <v>0</v>
      </c>
    </row>
    <row r="89" spans="1:9" ht="23.4" x14ac:dyDescent="0.3">
      <c r="B89" s="654">
        <v>1</v>
      </c>
      <c r="C89" s="655"/>
      <c r="D89" s="655"/>
      <c r="E89" s="656">
        <v>2</v>
      </c>
      <c r="F89" s="657">
        <v>1</v>
      </c>
      <c r="G89" s="655"/>
      <c r="H89" s="658">
        <v>3</v>
      </c>
      <c r="I89" s="224">
        <f ca="1">COUNTIF(H88:H98,2)</f>
        <v>0</v>
      </c>
    </row>
    <row r="90" spans="1:9" ht="23.4" x14ac:dyDescent="0.3">
      <c r="B90" s="659">
        <f t="shared" ref="B90:B98" si="10">$B89+1</f>
        <v>2</v>
      </c>
      <c r="C90" s="660"/>
      <c r="D90" s="660"/>
      <c r="E90" s="661">
        <v>4</v>
      </c>
      <c r="F90" s="662"/>
      <c r="G90" s="660"/>
      <c r="H90" s="663"/>
      <c r="I90" s="224">
        <f ca="1">COUNTIF(H88:H99,3)</f>
        <v>1</v>
      </c>
    </row>
    <row r="91" spans="1:9" ht="23.4" x14ac:dyDescent="0.3">
      <c r="B91" s="664">
        <f t="shared" si="10"/>
        <v>3</v>
      </c>
      <c r="C91" s="665"/>
      <c r="D91" s="665"/>
      <c r="E91" s="666">
        <v>3</v>
      </c>
      <c r="F91" s="667"/>
      <c r="G91" s="665"/>
      <c r="H91" s="668"/>
    </row>
    <row r="92" spans="1:9" ht="23.4" x14ac:dyDescent="0.3">
      <c r="B92" s="659">
        <f t="shared" si="10"/>
        <v>4</v>
      </c>
      <c r="C92" s="660"/>
      <c r="D92" s="660"/>
      <c r="E92" s="661"/>
      <c r="F92" s="662"/>
      <c r="G92" s="660"/>
      <c r="H92" s="663"/>
    </row>
    <row r="93" spans="1:9" ht="23.4" x14ac:dyDescent="0.3">
      <c r="B93" s="664">
        <f t="shared" si="10"/>
        <v>5</v>
      </c>
      <c r="C93" s="665"/>
      <c r="D93" s="665"/>
      <c r="E93" s="666"/>
      <c r="F93" s="667"/>
      <c r="G93" s="665"/>
      <c r="H93" s="668"/>
    </row>
    <row r="94" spans="1:9" ht="23.4" x14ac:dyDescent="0.3">
      <c r="B94" s="659">
        <f t="shared" si="10"/>
        <v>6</v>
      </c>
      <c r="C94" s="660"/>
      <c r="D94" s="660"/>
      <c r="E94" s="661"/>
      <c r="F94" s="662"/>
      <c r="G94" s="660"/>
      <c r="H94" s="663"/>
    </row>
    <row r="95" spans="1:9" ht="23.4" x14ac:dyDescent="0.3">
      <c r="B95" s="664">
        <f t="shared" si="10"/>
        <v>7</v>
      </c>
      <c r="C95" s="665"/>
      <c r="D95" s="665"/>
      <c r="E95" s="666"/>
      <c r="F95" s="667"/>
      <c r="G95" s="665"/>
      <c r="H95" s="668"/>
    </row>
    <row r="96" spans="1:9" ht="23.4" x14ac:dyDescent="0.3">
      <c r="B96" s="659">
        <f t="shared" si="10"/>
        <v>8</v>
      </c>
      <c r="C96" s="660"/>
      <c r="D96" s="660"/>
      <c r="E96" s="661"/>
      <c r="F96" s="662"/>
      <c r="G96" s="660"/>
      <c r="H96" s="663"/>
    </row>
    <row r="97" spans="2:8" ht="23.4" x14ac:dyDescent="0.3">
      <c r="B97" s="664">
        <f t="shared" si="10"/>
        <v>9</v>
      </c>
      <c r="C97" s="665"/>
      <c r="D97" s="665"/>
      <c r="E97" s="666"/>
      <c r="F97" s="667"/>
      <c r="G97" s="665"/>
      <c r="H97" s="668"/>
    </row>
    <row r="98" spans="2:8" ht="23.4" x14ac:dyDescent="0.3">
      <c r="B98" s="669">
        <f t="shared" si="10"/>
        <v>10</v>
      </c>
      <c r="C98" s="670"/>
      <c r="D98" s="670"/>
      <c r="E98" s="671"/>
      <c r="F98" s="672"/>
      <c r="G98" s="670"/>
      <c r="H98" s="673"/>
    </row>
    <row r="99" spans="2:8" x14ac:dyDescent="0.3">
      <c r="B99" s="223" t="s">
        <v>2196</v>
      </c>
      <c r="D99" s="559" t="str">
        <f ca="1">' '!$A$108</f>
        <v>Somme</v>
      </c>
      <c r="E99" s="560">
        <f>SUM(E89:E98)</f>
        <v>9</v>
      </c>
      <c r="F99" s="547"/>
      <c r="G99" s="547"/>
      <c r="H99" s="547"/>
    </row>
    <row r="100" spans="2:8" x14ac:dyDescent="0.3">
      <c r="B100" s="547"/>
      <c r="C100" s="547"/>
      <c r="D100" s="547"/>
      <c r="E100" s="547"/>
      <c r="F100" s="547"/>
      <c r="G100" s="547"/>
      <c r="H100" s="547"/>
    </row>
    <row r="101" spans="2:8" x14ac:dyDescent="0.3">
      <c r="B101" s="547"/>
      <c r="C101" s="547"/>
      <c r="D101" s="547"/>
      <c r="E101" s="547"/>
      <c r="F101" s="547"/>
      <c r="G101" s="547"/>
      <c r="H101" s="547"/>
    </row>
    <row r="102" spans="2:8" x14ac:dyDescent="0.3">
      <c r="B102" s="547"/>
      <c r="C102" s="547"/>
      <c r="D102" s="547"/>
      <c r="E102" s="547"/>
      <c r="F102" s="547"/>
      <c r="G102" s="547"/>
      <c r="H102" s="547"/>
    </row>
    <row r="103" spans="2:8" x14ac:dyDescent="0.3">
      <c r="B103" s="547"/>
      <c r="C103" s="547"/>
      <c r="D103" s="547"/>
      <c r="E103" s="547"/>
      <c r="F103" s="547"/>
      <c r="G103" s="547"/>
      <c r="H103" s="547"/>
    </row>
    <row r="104" spans="2:8" x14ac:dyDescent="0.3">
      <c r="B104" s="547"/>
      <c r="C104" s="547"/>
      <c r="D104" s="547"/>
      <c r="E104" s="547"/>
      <c r="F104" s="547"/>
      <c r="G104" s="547"/>
      <c r="H104" s="547"/>
    </row>
    <row r="105" spans="2:8" x14ac:dyDescent="0.3">
      <c r="B105" s="547"/>
      <c r="C105" s="547"/>
      <c r="D105" s="547"/>
      <c r="E105" s="547"/>
      <c r="F105" s="547"/>
      <c r="G105" s="547"/>
      <c r="H105" s="547"/>
    </row>
    <row r="106" spans="2:8" x14ac:dyDescent="0.3">
      <c r="B106" s="547"/>
      <c r="C106" s="547"/>
      <c r="D106" s="547"/>
      <c r="E106" s="547"/>
      <c r="F106" s="547"/>
      <c r="G106" s="547"/>
      <c r="H106" s="547"/>
    </row>
    <row r="107" spans="2:8" x14ac:dyDescent="0.3">
      <c r="B107" s="547"/>
      <c r="C107" s="547"/>
      <c r="D107" s="547"/>
      <c r="E107" s="547"/>
      <c r="F107" s="547"/>
      <c r="G107" s="547"/>
      <c r="H107" s="547"/>
    </row>
    <row r="108" spans="2:8" x14ac:dyDescent="0.3">
      <c r="B108" s="547"/>
      <c r="C108" s="547"/>
      <c r="D108" s="547"/>
      <c r="E108" s="547"/>
      <c r="F108" s="547"/>
      <c r="G108" s="547"/>
      <c r="H108" s="547"/>
    </row>
    <row r="109" spans="2:8" x14ac:dyDescent="0.3">
      <c r="B109" s="547"/>
      <c r="C109" s="547"/>
      <c r="D109" s="547"/>
      <c r="E109" s="547"/>
      <c r="F109" s="547"/>
      <c r="G109" s="547"/>
      <c r="H109" s="547"/>
    </row>
    <row r="110" spans="2:8" x14ac:dyDescent="0.3">
      <c r="B110" s="547"/>
      <c r="C110" s="547"/>
      <c r="D110" s="547"/>
      <c r="E110" s="547"/>
      <c r="F110" s="547"/>
      <c r="G110" s="547"/>
      <c r="H110" s="547"/>
    </row>
    <row r="111" spans="2:8" x14ac:dyDescent="0.3">
      <c r="B111" s="547"/>
      <c r="C111" s="547"/>
      <c r="D111" s="547"/>
      <c r="E111" s="547"/>
      <c r="F111" s="547"/>
      <c r="G111" s="547"/>
      <c r="H111" s="547"/>
    </row>
    <row r="112" spans="2:8" x14ac:dyDescent="0.3">
      <c r="B112" s="547"/>
      <c r="C112" s="547"/>
      <c r="D112" s="547"/>
      <c r="E112" s="547"/>
      <c r="F112" s="547"/>
      <c r="G112" s="547"/>
      <c r="H112" s="547"/>
    </row>
    <row r="113" spans="2:8" x14ac:dyDescent="0.3">
      <c r="B113" s="547"/>
      <c r="C113" s="547"/>
      <c r="D113" s="547"/>
      <c r="E113" s="547"/>
      <c r="F113" s="547"/>
      <c r="G113" s="547"/>
      <c r="H113" s="547"/>
    </row>
    <row r="114" spans="2:8" x14ac:dyDescent="0.3">
      <c r="B114" s="547"/>
      <c r="C114" s="547"/>
      <c r="D114" s="547"/>
      <c r="E114" s="547"/>
      <c r="F114" s="547"/>
      <c r="G114" s="547"/>
      <c r="H114" s="547"/>
    </row>
    <row r="115" spans="2:8" x14ac:dyDescent="0.3">
      <c r="B115" s="547"/>
      <c r="C115" s="547"/>
      <c r="D115" s="547"/>
      <c r="E115" s="547"/>
      <c r="F115" s="547"/>
      <c r="G115" s="547"/>
      <c r="H115" s="547"/>
    </row>
    <row r="116" spans="2:8" x14ac:dyDescent="0.3">
      <c r="B116" s="547"/>
      <c r="C116" s="547"/>
      <c r="D116" s="547"/>
      <c r="E116" s="547"/>
      <c r="F116" s="547"/>
      <c r="G116" s="547"/>
      <c r="H116" s="547"/>
    </row>
    <row r="117" spans="2:8" x14ac:dyDescent="0.3">
      <c r="B117" s="547"/>
      <c r="C117" s="547"/>
      <c r="D117" s="547"/>
      <c r="E117" s="547"/>
      <c r="F117" s="547"/>
      <c r="G117" s="547"/>
      <c r="H117" s="547"/>
    </row>
    <row r="118" spans="2:8" x14ac:dyDescent="0.3">
      <c r="B118" s="547"/>
      <c r="C118" s="547"/>
      <c r="D118" s="547"/>
      <c r="E118" s="547"/>
      <c r="F118" s="547"/>
      <c r="G118" s="547"/>
      <c r="H118" s="547"/>
    </row>
    <row r="119" spans="2:8" x14ac:dyDescent="0.3">
      <c r="B119" s="547"/>
      <c r="C119" s="547"/>
      <c r="D119" s="547"/>
      <c r="E119" s="547"/>
      <c r="F119" s="547"/>
      <c r="G119" s="547"/>
      <c r="H119" s="547"/>
    </row>
    <row r="120" spans="2:8" x14ac:dyDescent="0.3">
      <c r="B120" s="547"/>
      <c r="C120" s="547"/>
      <c r="D120" s="547"/>
      <c r="E120" s="547"/>
      <c r="F120" s="547"/>
      <c r="G120" s="547"/>
      <c r="H120" s="547"/>
    </row>
    <row r="121" spans="2:8" x14ac:dyDescent="0.3">
      <c r="B121" s="547"/>
      <c r="C121" s="547"/>
      <c r="D121" s="547"/>
      <c r="E121" s="547"/>
      <c r="F121" s="547"/>
      <c r="G121" s="547"/>
      <c r="H121" s="547"/>
    </row>
    <row r="122" spans="2:8" x14ac:dyDescent="0.3">
      <c r="B122" s="547"/>
      <c r="C122" s="547"/>
      <c r="D122" s="547"/>
      <c r="E122" s="547"/>
      <c r="F122" s="547"/>
      <c r="G122" s="547"/>
      <c r="H122" s="547"/>
    </row>
    <row r="123" spans="2:8" x14ac:dyDescent="0.3">
      <c r="B123" s="547"/>
      <c r="C123" s="547"/>
      <c r="D123" s="547"/>
      <c r="E123" s="547"/>
      <c r="F123" s="547"/>
      <c r="G123" s="547"/>
      <c r="H123" s="547"/>
    </row>
    <row r="124" spans="2:8" x14ac:dyDescent="0.3">
      <c r="B124" s="547"/>
      <c r="C124" s="547"/>
      <c r="D124" s="547"/>
      <c r="E124" s="547"/>
      <c r="F124" s="547"/>
      <c r="G124" s="547"/>
      <c r="H124" s="547"/>
    </row>
    <row r="125" spans="2:8" x14ac:dyDescent="0.3">
      <c r="B125" s="547"/>
      <c r="C125" s="547"/>
      <c r="D125" s="547"/>
      <c r="E125" s="547"/>
      <c r="F125" s="547"/>
      <c r="G125" s="547"/>
      <c r="H125" s="547"/>
    </row>
    <row r="126" spans="2:8" x14ac:dyDescent="0.3">
      <c r="B126" s="547"/>
      <c r="C126" s="547"/>
      <c r="D126" s="547"/>
      <c r="E126" s="547"/>
      <c r="F126" s="547"/>
      <c r="G126" s="547"/>
      <c r="H126" s="547"/>
    </row>
    <row r="127" spans="2:8" x14ac:dyDescent="0.3">
      <c r="B127" s="547"/>
      <c r="C127" s="547"/>
      <c r="D127" s="547"/>
      <c r="E127" s="547"/>
      <c r="F127" s="547"/>
      <c r="G127" s="547"/>
      <c r="H127" s="547"/>
    </row>
    <row r="128" spans="2:8" x14ac:dyDescent="0.3">
      <c r="B128" s="547"/>
      <c r="C128" s="547"/>
      <c r="D128" s="547"/>
      <c r="E128" s="547"/>
      <c r="F128" s="547"/>
      <c r="G128" s="547"/>
      <c r="H128" s="547"/>
    </row>
    <row r="129" spans="2:8" x14ac:dyDescent="0.3">
      <c r="B129" s="547"/>
      <c r="C129" s="547"/>
      <c r="D129" s="547"/>
      <c r="E129" s="547"/>
      <c r="F129" s="547"/>
      <c r="G129" s="547"/>
      <c r="H129" s="547"/>
    </row>
    <row r="130" spans="2:8" x14ac:dyDescent="0.3">
      <c r="B130" s="547"/>
      <c r="C130" s="547"/>
      <c r="D130" s="547"/>
      <c r="E130" s="547"/>
      <c r="F130" s="547"/>
      <c r="G130" s="547"/>
      <c r="H130" s="547"/>
    </row>
    <row r="131" spans="2:8" x14ac:dyDescent="0.3">
      <c r="B131" s="547"/>
      <c r="C131" s="547"/>
      <c r="D131" s="547"/>
      <c r="E131" s="547"/>
      <c r="F131" s="547"/>
      <c r="G131" s="547"/>
      <c r="H131" s="547"/>
    </row>
    <row r="132" spans="2:8" x14ac:dyDescent="0.3">
      <c r="B132" s="547"/>
      <c r="C132" s="547"/>
      <c r="D132" s="547"/>
      <c r="E132" s="547"/>
      <c r="F132" s="547"/>
      <c r="G132" s="547"/>
      <c r="H132" s="547"/>
    </row>
    <row r="133" spans="2:8" x14ac:dyDescent="0.3">
      <c r="B133" s="547"/>
      <c r="C133" s="547"/>
      <c r="D133" s="547"/>
      <c r="E133" s="547"/>
      <c r="F133" s="547"/>
      <c r="G133" s="547"/>
      <c r="H133" s="547"/>
    </row>
    <row r="134" spans="2:8" x14ac:dyDescent="0.3">
      <c r="B134" s="547"/>
      <c r="C134" s="547"/>
      <c r="D134" s="547"/>
      <c r="E134" s="547"/>
      <c r="F134" s="547"/>
      <c r="G134" s="547"/>
      <c r="H134" s="547"/>
    </row>
    <row r="135" spans="2:8" x14ac:dyDescent="0.3">
      <c r="B135" s="547"/>
      <c r="C135" s="547"/>
      <c r="D135" s="547"/>
      <c r="E135" s="547"/>
      <c r="F135" s="547"/>
      <c r="G135" s="547"/>
      <c r="H135" s="547"/>
    </row>
    <row r="136" spans="2:8" x14ac:dyDescent="0.3">
      <c r="B136" s="547"/>
      <c r="C136" s="547"/>
      <c r="D136" s="547"/>
      <c r="E136" s="547"/>
      <c r="F136" s="547"/>
      <c r="G136" s="547"/>
      <c r="H136" s="547"/>
    </row>
    <row r="137" spans="2:8" x14ac:dyDescent="0.3">
      <c r="B137" s="547"/>
      <c r="C137" s="547"/>
      <c r="D137" s="547"/>
      <c r="E137" s="547"/>
      <c r="F137" s="547"/>
      <c r="G137" s="547"/>
      <c r="H137" s="547"/>
    </row>
    <row r="138" spans="2:8" x14ac:dyDescent="0.3">
      <c r="B138" s="547"/>
      <c r="C138" s="547"/>
      <c r="D138" s="547"/>
      <c r="E138" s="547"/>
      <c r="F138" s="547"/>
      <c r="G138" s="547"/>
      <c r="H138" s="547"/>
    </row>
    <row r="139" spans="2:8" x14ac:dyDescent="0.3">
      <c r="B139" s="547"/>
      <c r="C139" s="547"/>
      <c r="D139" s="547"/>
      <c r="E139" s="547"/>
      <c r="F139" s="547"/>
      <c r="G139" s="547"/>
      <c r="H139" s="547"/>
    </row>
    <row r="140" spans="2:8" x14ac:dyDescent="0.3">
      <c r="B140" s="547"/>
      <c r="C140" s="547"/>
      <c r="D140" s="547"/>
      <c r="E140" s="547"/>
      <c r="F140" s="547"/>
      <c r="G140" s="547"/>
      <c r="H140" s="547"/>
    </row>
    <row r="141" spans="2:8" x14ac:dyDescent="0.3">
      <c r="B141" s="547"/>
      <c r="C141" s="547"/>
      <c r="D141" s="547"/>
      <c r="E141" s="547"/>
      <c r="F141" s="547"/>
      <c r="G141" s="547"/>
      <c r="H141" s="547"/>
    </row>
    <row r="142" spans="2:8" x14ac:dyDescent="0.3">
      <c r="B142" s="547"/>
      <c r="C142" s="547"/>
      <c r="D142" s="547"/>
      <c r="E142" s="547"/>
      <c r="F142" s="547"/>
      <c r="G142" s="547"/>
      <c r="H142" s="547"/>
    </row>
    <row r="143" spans="2:8" x14ac:dyDescent="0.3">
      <c r="B143" s="547"/>
      <c r="C143" s="547"/>
      <c r="D143" s="547"/>
      <c r="E143" s="547"/>
      <c r="F143" s="547"/>
      <c r="G143" s="547"/>
      <c r="H143" s="547"/>
    </row>
    <row r="144" spans="2:8" x14ac:dyDescent="0.3">
      <c r="B144" s="547"/>
      <c r="C144" s="547"/>
      <c r="D144" s="547"/>
      <c r="E144" s="547"/>
      <c r="F144" s="547"/>
      <c r="G144" s="547"/>
      <c r="H144" s="547"/>
    </row>
    <row r="145" spans="2:8" x14ac:dyDescent="0.3">
      <c r="B145" s="547"/>
      <c r="C145" s="547"/>
      <c r="D145" s="547"/>
      <c r="E145" s="547"/>
      <c r="F145" s="547"/>
      <c r="G145" s="547"/>
      <c r="H145" s="547"/>
    </row>
    <row r="146" spans="2:8" x14ac:dyDescent="0.3">
      <c r="B146" s="547"/>
      <c r="C146" s="547"/>
      <c r="D146" s="547"/>
      <c r="E146" s="547"/>
      <c r="F146" s="547"/>
      <c r="G146" s="547"/>
      <c r="H146" s="547"/>
    </row>
    <row r="147" spans="2:8" x14ac:dyDescent="0.3">
      <c r="B147" s="547"/>
      <c r="C147" s="547"/>
      <c r="D147" s="547"/>
      <c r="E147" s="547"/>
      <c r="F147" s="547"/>
      <c r="G147" s="547"/>
      <c r="H147" s="547"/>
    </row>
    <row r="148" spans="2:8" x14ac:dyDescent="0.3">
      <c r="B148" s="547"/>
      <c r="C148" s="547"/>
      <c r="D148" s="547"/>
      <c r="E148" s="547"/>
      <c r="F148" s="547"/>
      <c r="G148" s="547"/>
      <c r="H148" s="547"/>
    </row>
    <row r="149" spans="2:8" x14ac:dyDescent="0.3">
      <c r="B149" s="547"/>
      <c r="C149" s="547"/>
      <c r="D149" s="547"/>
      <c r="E149" s="547"/>
      <c r="F149" s="547"/>
      <c r="G149" s="547"/>
      <c r="H149" s="547"/>
    </row>
    <row r="150" spans="2:8" x14ac:dyDescent="0.3">
      <c r="B150" s="547"/>
      <c r="C150" s="547"/>
      <c r="D150" s="547"/>
      <c r="E150" s="547"/>
      <c r="F150" s="547"/>
      <c r="G150" s="547"/>
      <c r="H150" s="547"/>
    </row>
    <row r="151" spans="2:8" x14ac:dyDescent="0.3">
      <c r="B151" s="547"/>
      <c r="C151" s="547"/>
      <c r="D151" s="547"/>
      <c r="E151" s="547"/>
      <c r="F151" s="547"/>
      <c r="G151" s="547"/>
      <c r="H151" s="547"/>
    </row>
    <row r="152" spans="2:8" x14ac:dyDescent="0.3">
      <c r="B152" s="547"/>
      <c r="C152" s="547"/>
      <c r="D152" s="547"/>
      <c r="E152" s="547"/>
      <c r="F152" s="547"/>
      <c r="G152" s="547"/>
      <c r="H152" s="547"/>
    </row>
    <row r="153" spans="2:8" x14ac:dyDescent="0.3">
      <c r="B153" s="547"/>
      <c r="C153" s="547"/>
      <c r="D153" s="547"/>
      <c r="E153" s="547"/>
      <c r="F153" s="547"/>
      <c r="G153" s="547"/>
      <c r="H153" s="547"/>
    </row>
    <row r="154" spans="2:8" x14ac:dyDescent="0.3">
      <c r="B154" s="547"/>
      <c r="C154" s="547"/>
      <c r="D154" s="547"/>
      <c r="E154" s="547"/>
      <c r="F154" s="547"/>
      <c r="G154" s="547"/>
      <c r="H154" s="547"/>
    </row>
    <row r="155" spans="2:8" x14ac:dyDescent="0.3">
      <c r="B155" s="547"/>
      <c r="C155" s="547"/>
      <c r="D155" s="547"/>
      <c r="E155" s="547"/>
      <c r="F155" s="547"/>
      <c r="G155" s="547"/>
      <c r="H155" s="547"/>
    </row>
    <row r="156" spans="2:8" x14ac:dyDescent="0.3">
      <c r="B156" s="547"/>
      <c r="C156" s="547"/>
      <c r="D156" s="547"/>
      <c r="E156" s="547"/>
      <c r="F156" s="547"/>
      <c r="G156" s="547"/>
      <c r="H156" s="547"/>
    </row>
    <row r="157" spans="2:8" x14ac:dyDescent="0.3">
      <c r="B157" s="547"/>
      <c r="C157" s="547"/>
      <c r="D157" s="547"/>
      <c r="E157" s="547"/>
      <c r="F157" s="547"/>
      <c r="G157" s="547"/>
      <c r="H157" s="547"/>
    </row>
    <row r="158" spans="2:8" x14ac:dyDescent="0.3">
      <c r="B158" s="547"/>
      <c r="C158" s="547"/>
      <c r="D158" s="547"/>
      <c r="E158" s="547"/>
      <c r="F158" s="547"/>
      <c r="G158" s="547"/>
      <c r="H158" s="547"/>
    </row>
    <row r="159" spans="2:8" x14ac:dyDescent="0.3">
      <c r="B159" s="547"/>
      <c r="C159" s="547"/>
      <c r="D159" s="547"/>
      <c r="E159" s="547"/>
      <c r="F159" s="547"/>
      <c r="G159" s="547"/>
      <c r="H159" s="547"/>
    </row>
    <row r="160" spans="2:8" x14ac:dyDescent="0.3">
      <c r="B160" s="547"/>
      <c r="C160" s="547"/>
      <c r="D160" s="547"/>
      <c r="E160" s="547"/>
      <c r="F160" s="547"/>
      <c r="G160" s="547"/>
      <c r="H160" s="547"/>
    </row>
    <row r="161" spans="2:8" x14ac:dyDescent="0.3">
      <c r="B161" s="547"/>
      <c r="C161" s="547"/>
      <c r="D161" s="547"/>
      <c r="E161" s="547"/>
      <c r="F161" s="547"/>
      <c r="G161" s="547"/>
      <c r="H161" s="547"/>
    </row>
    <row r="162" spans="2:8" x14ac:dyDescent="0.3">
      <c r="B162" s="547"/>
      <c r="C162" s="547"/>
      <c r="D162" s="547"/>
      <c r="E162" s="547"/>
      <c r="F162" s="547"/>
      <c r="G162" s="547"/>
      <c r="H162" s="547"/>
    </row>
    <row r="163" spans="2:8" x14ac:dyDescent="0.3">
      <c r="B163" s="547"/>
      <c r="C163" s="547"/>
      <c r="D163" s="547"/>
      <c r="E163" s="547"/>
      <c r="F163" s="547"/>
      <c r="G163" s="547"/>
      <c r="H163" s="547"/>
    </row>
    <row r="164" spans="2:8" x14ac:dyDescent="0.3">
      <c r="B164" s="547"/>
      <c r="C164" s="547"/>
      <c r="D164" s="547"/>
      <c r="E164" s="547"/>
      <c r="F164" s="547"/>
      <c r="G164" s="547"/>
      <c r="H164" s="547"/>
    </row>
    <row r="165" spans="2:8" x14ac:dyDescent="0.3">
      <c r="B165" s="547"/>
      <c r="C165" s="547"/>
      <c r="D165" s="547"/>
      <c r="E165" s="547"/>
      <c r="F165" s="547"/>
      <c r="G165" s="547"/>
      <c r="H165" s="547"/>
    </row>
    <row r="166" spans="2:8" x14ac:dyDescent="0.3">
      <c r="B166" s="547"/>
      <c r="C166" s="547"/>
      <c r="D166" s="547"/>
      <c r="E166" s="547"/>
      <c r="F166" s="547"/>
      <c r="G166" s="547"/>
      <c r="H166" s="547"/>
    </row>
    <row r="167" spans="2:8" x14ac:dyDescent="0.3">
      <c r="B167" s="547"/>
      <c r="C167" s="547"/>
      <c r="D167" s="547"/>
      <c r="E167" s="547"/>
      <c r="F167" s="547"/>
      <c r="G167" s="547"/>
      <c r="H167" s="547"/>
    </row>
    <row r="168" spans="2:8" x14ac:dyDescent="0.3">
      <c r="B168" s="547"/>
      <c r="C168" s="547"/>
      <c r="D168" s="547"/>
      <c r="E168" s="547"/>
      <c r="F168" s="547"/>
      <c r="G168" s="547"/>
      <c r="H168" s="547"/>
    </row>
    <row r="169" spans="2:8" x14ac:dyDescent="0.3">
      <c r="B169" s="547"/>
      <c r="C169" s="547"/>
      <c r="D169" s="547"/>
      <c r="E169" s="547"/>
      <c r="F169" s="547"/>
      <c r="G169" s="547"/>
      <c r="H169" s="547"/>
    </row>
    <row r="170" spans="2:8" x14ac:dyDescent="0.3">
      <c r="B170" s="547"/>
      <c r="C170" s="547"/>
      <c r="D170" s="547"/>
      <c r="E170" s="547"/>
      <c r="F170" s="547"/>
      <c r="G170" s="547"/>
      <c r="H170" s="547"/>
    </row>
    <row r="171" spans="2:8" x14ac:dyDescent="0.3">
      <c r="B171" s="547"/>
      <c r="C171" s="547"/>
      <c r="D171" s="547"/>
      <c r="E171" s="547"/>
      <c r="F171" s="547"/>
      <c r="G171" s="547"/>
      <c r="H171" s="547"/>
    </row>
    <row r="172" spans="2:8" x14ac:dyDescent="0.3">
      <c r="B172" s="547"/>
      <c r="C172" s="547"/>
      <c r="D172" s="547"/>
      <c r="E172" s="547"/>
      <c r="F172" s="547"/>
      <c r="G172" s="547"/>
      <c r="H172" s="547"/>
    </row>
    <row r="173" spans="2:8" x14ac:dyDescent="0.3">
      <c r="B173" s="547"/>
      <c r="C173" s="547"/>
      <c r="D173" s="547"/>
      <c r="E173" s="547"/>
      <c r="F173" s="547"/>
      <c r="G173" s="547"/>
      <c r="H173" s="547"/>
    </row>
    <row r="174" spans="2:8" x14ac:dyDescent="0.3">
      <c r="B174" s="547"/>
      <c r="C174" s="547"/>
      <c r="D174" s="547"/>
      <c r="E174" s="547"/>
      <c r="F174" s="547"/>
      <c r="G174" s="547"/>
      <c r="H174" s="547"/>
    </row>
    <row r="175" spans="2:8" x14ac:dyDescent="0.3">
      <c r="B175" s="547"/>
      <c r="C175" s="547"/>
      <c r="D175" s="547"/>
      <c r="E175" s="547"/>
      <c r="F175" s="547"/>
      <c r="G175" s="547"/>
      <c r="H175" s="547"/>
    </row>
    <row r="176" spans="2:8" x14ac:dyDescent="0.3">
      <c r="B176" s="547"/>
      <c r="C176" s="547"/>
      <c r="D176" s="547"/>
      <c r="E176" s="547"/>
      <c r="F176" s="547"/>
      <c r="G176" s="547"/>
      <c r="H176" s="547"/>
    </row>
    <row r="177" spans="2:8" x14ac:dyDescent="0.3">
      <c r="B177" s="547"/>
      <c r="C177" s="547"/>
      <c r="D177" s="547"/>
      <c r="E177" s="547"/>
      <c r="F177" s="547"/>
      <c r="G177" s="547"/>
      <c r="H177" s="547"/>
    </row>
    <row r="178" spans="2:8" x14ac:dyDescent="0.3">
      <c r="B178" s="547"/>
      <c r="C178" s="547"/>
      <c r="D178" s="547"/>
      <c r="E178" s="547"/>
      <c r="F178" s="547"/>
      <c r="G178" s="547"/>
      <c r="H178" s="547"/>
    </row>
    <row r="179" spans="2:8" x14ac:dyDescent="0.3">
      <c r="B179" s="547"/>
      <c r="C179" s="547"/>
      <c r="D179" s="547"/>
      <c r="E179" s="547"/>
      <c r="F179" s="547"/>
      <c r="G179" s="547"/>
      <c r="H179" s="547"/>
    </row>
    <row r="180" spans="2:8" x14ac:dyDescent="0.3">
      <c r="B180" s="547"/>
      <c r="C180" s="547"/>
      <c r="D180" s="547"/>
      <c r="E180" s="547"/>
      <c r="F180" s="547"/>
      <c r="G180" s="547"/>
      <c r="H180" s="547"/>
    </row>
    <row r="181" spans="2:8" x14ac:dyDescent="0.3">
      <c r="B181" s="547"/>
      <c r="C181" s="547"/>
      <c r="D181" s="547"/>
      <c r="E181" s="547"/>
      <c r="F181" s="547"/>
      <c r="G181" s="547"/>
      <c r="H181" s="547"/>
    </row>
    <row r="182" spans="2:8" x14ac:dyDescent="0.3">
      <c r="B182" s="547"/>
      <c r="C182" s="547"/>
      <c r="D182" s="547"/>
      <c r="E182" s="547"/>
      <c r="F182" s="547"/>
      <c r="G182" s="547"/>
      <c r="H182" s="547"/>
    </row>
    <row r="183" spans="2:8" x14ac:dyDescent="0.3">
      <c r="B183" s="547"/>
    </row>
    <row r="184" spans="2:8" x14ac:dyDescent="0.3">
      <c r="B184" s="547"/>
    </row>
  </sheetData>
  <sheetProtection sheet="1" objects="1" scenarios="1" formatCells="0" formatColumns="0" formatRows="0" insertHyperlinks="0" selectLockedCells="1" sort="0" autoFilter="0"/>
  <conditionalFormatting sqref="E14:E23">
    <cfRule type="iconSet" priority="16">
      <iconSet iconSet="5Rating">
        <cfvo type="percent" val="0"/>
        <cfvo type="num" val="1"/>
        <cfvo type="num" val="2"/>
        <cfvo type="num" val="3"/>
        <cfvo type="num" val="4"/>
      </iconSet>
    </cfRule>
  </conditionalFormatting>
  <conditionalFormatting sqref="E29:E38">
    <cfRule type="iconSet" priority="14">
      <iconSet iconSet="5Rating">
        <cfvo type="percent" val="0"/>
        <cfvo type="num" val="1"/>
        <cfvo type="num" val="2"/>
        <cfvo type="num" val="3"/>
        <cfvo type="num" val="4"/>
      </iconSet>
    </cfRule>
  </conditionalFormatting>
  <conditionalFormatting sqref="E44:E53">
    <cfRule type="iconSet" priority="11">
      <iconSet iconSet="5Rating">
        <cfvo type="percent" val="0"/>
        <cfvo type="num" val="1"/>
        <cfvo type="num" val="2"/>
        <cfvo type="num" val="3"/>
        <cfvo type="num" val="4"/>
      </iconSet>
    </cfRule>
  </conditionalFormatting>
  <conditionalFormatting sqref="E59:E68">
    <cfRule type="iconSet" priority="8">
      <iconSet iconSet="5Rating">
        <cfvo type="percent" val="0"/>
        <cfvo type="num" val="1"/>
        <cfvo type="num" val="2"/>
        <cfvo type="num" val="3"/>
        <cfvo type="num" val="4"/>
      </iconSet>
    </cfRule>
  </conditionalFormatting>
  <conditionalFormatting sqref="E74:E83">
    <cfRule type="iconSet" priority="5">
      <iconSet iconSet="5Rating">
        <cfvo type="percent" val="0"/>
        <cfvo type="num" val="1"/>
        <cfvo type="num" val="2"/>
        <cfvo type="num" val="3"/>
        <cfvo type="num" val="4"/>
      </iconSet>
    </cfRule>
  </conditionalFormatting>
  <conditionalFormatting sqref="E89:E98">
    <cfRule type="iconSet" priority="2">
      <iconSet iconSet="5Rating">
        <cfvo type="percent" val="0"/>
        <cfvo type="num" val="1"/>
        <cfvo type="num" val="2"/>
        <cfvo type="num" val="3"/>
        <cfvo type="num" val="4"/>
      </iconSet>
    </cfRule>
  </conditionalFormatting>
  <conditionalFormatting sqref="F14:F23">
    <cfRule type="iconSet" priority="18">
      <iconSet iconSet="3ArrowsGray" showValue="0" reverse="1">
        <cfvo type="percent" val="0"/>
        <cfvo type="num" val="2"/>
        <cfvo type="num" val="3"/>
      </iconSet>
    </cfRule>
  </conditionalFormatting>
  <conditionalFormatting sqref="F29:F38">
    <cfRule type="iconSet" priority="15">
      <iconSet iconSet="3ArrowsGray" showValue="0" reverse="1">
        <cfvo type="percent" val="0"/>
        <cfvo type="num" val="2"/>
        <cfvo type="num" val="3"/>
      </iconSet>
    </cfRule>
  </conditionalFormatting>
  <conditionalFormatting sqref="F44:F53">
    <cfRule type="iconSet" priority="12">
      <iconSet iconSet="3ArrowsGray" showValue="0" reverse="1">
        <cfvo type="percent" val="0"/>
        <cfvo type="num" val="2"/>
        <cfvo type="num" val="3"/>
      </iconSet>
    </cfRule>
  </conditionalFormatting>
  <conditionalFormatting sqref="F59:F68">
    <cfRule type="iconSet" priority="9">
      <iconSet iconSet="3ArrowsGray" showValue="0" reverse="1">
        <cfvo type="percent" val="0"/>
        <cfvo type="num" val="2"/>
        <cfvo type="num" val="3"/>
      </iconSet>
    </cfRule>
  </conditionalFormatting>
  <conditionalFormatting sqref="F74:F83">
    <cfRule type="iconSet" priority="6">
      <iconSet iconSet="3ArrowsGray" showValue="0" reverse="1">
        <cfvo type="percent" val="0"/>
        <cfvo type="num" val="2"/>
        <cfvo type="num" val="3"/>
      </iconSet>
    </cfRule>
  </conditionalFormatting>
  <conditionalFormatting sqref="F89:F98">
    <cfRule type="iconSet" priority="3">
      <iconSet iconSet="3ArrowsGray" showValue="0" reverse="1">
        <cfvo type="percent" val="0"/>
        <cfvo type="num" val="2"/>
        <cfvo type="num" val="3"/>
      </iconSet>
    </cfRule>
  </conditionalFormatting>
  <conditionalFormatting sqref="H14:H23">
    <cfRule type="iconSet" priority="17">
      <iconSet iconSet="3Symbols2" showValue="0" reverse="1">
        <cfvo type="percent" val="0"/>
        <cfvo type="num" val="2"/>
        <cfvo type="num" val="3"/>
      </iconSet>
    </cfRule>
  </conditionalFormatting>
  <conditionalFormatting sqref="H29:H38">
    <cfRule type="iconSet" priority="13">
      <iconSet iconSet="3Symbols2" showValue="0" reverse="1">
        <cfvo type="percent" val="0"/>
        <cfvo type="num" val="2"/>
        <cfvo type="num" val="3"/>
      </iconSet>
    </cfRule>
  </conditionalFormatting>
  <conditionalFormatting sqref="H44:H53">
    <cfRule type="iconSet" priority="10">
      <iconSet iconSet="3Symbols2" showValue="0" reverse="1">
        <cfvo type="percent" val="0"/>
        <cfvo type="num" val="2"/>
        <cfvo type="num" val="3"/>
      </iconSet>
    </cfRule>
  </conditionalFormatting>
  <conditionalFormatting sqref="H59:H68">
    <cfRule type="iconSet" priority="7">
      <iconSet iconSet="3Symbols2" showValue="0" reverse="1">
        <cfvo type="percent" val="0"/>
        <cfvo type="num" val="2"/>
        <cfvo type="num" val="3"/>
      </iconSet>
    </cfRule>
  </conditionalFormatting>
  <conditionalFormatting sqref="H74:H83">
    <cfRule type="iconSet" priority="4">
      <iconSet iconSet="3Symbols2" showValue="0" reverse="1">
        <cfvo type="percent" val="0"/>
        <cfvo type="num" val="2"/>
        <cfvo type="num" val="3"/>
      </iconSet>
    </cfRule>
  </conditionalFormatting>
  <conditionalFormatting sqref="H89:H98">
    <cfRule type="iconSet" priority="1">
      <iconSet iconSet="3Symbols2" showValue="0" reverse="1">
        <cfvo type="percent" val="0"/>
        <cfvo type="num" val="2"/>
        <cfvo type="num" val="3"/>
      </iconSet>
    </cfRule>
  </conditionalFormatting>
  <dataValidations disablePrompts="1" count="3">
    <dataValidation type="list" showInputMessage="1" showErrorMessage="1" sqref="F14:F23 F29:F38 F89:F98 F59:F68 F74:F83 F44:F53" xr:uid="{00000000-0002-0000-1100-000000000000}">
      <formula1>"1,2,3"</formula1>
    </dataValidation>
    <dataValidation type="list" allowBlank="1" showInputMessage="1" showErrorMessage="1" sqref="H14:H23 H29:H38 H44:H53 H59:H68 H74:H83 H89:H98" xr:uid="{00000000-0002-0000-1100-000001000000}">
      <formula1>"1,2,3"</formula1>
    </dataValidation>
    <dataValidation type="list" showInputMessage="1" showErrorMessage="1" sqref="E14:E23 E29:E38 E44:E53 E59:E68 E74:E83 E89:E98" xr:uid="{00000000-0002-0000-1100-000002000000}">
      <formula1>"0,1,2,3,4"</formula1>
    </dataValidation>
  </dataValidations>
  <printOptions horizontalCentered="1"/>
  <pageMargins left="0.23622047244094491" right="0.23622047244094491" top="0.19685039370078741" bottom="0.19685039370078741" header="0.19685039370078741" footer="0.19685039370078741"/>
  <pageSetup paperSize="8" scale="95" orientation="portrait" r:id="rId1"/>
  <headerFooter>
    <oddFooter>&amp;L&amp;8&amp;K00-048(c) S.Imboden&amp;R&amp;8&amp;K00-048Seite &amp;P von &amp;N</oddFooter>
  </headerFooter>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Tabelle8">
    <tabColor theme="6" tint="0.39997558519241921"/>
  </sheetPr>
  <dimension ref="A1:I16"/>
  <sheetViews>
    <sheetView showGridLines="0" zoomScaleNormal="100" workbookViewId="0">
      <pane ySplit="4" topLeftCell="A5" activePane="bottomLeft" state="frozen"/>
      <selection activeCell="A2" sqref="A2"/>
      <selection pane="bottomLeft" activeCell="C5" sqref="C5"/>
    </sheetView>
  </sheetViews>
  <sheetFormatPr baseColWidth="10" defaultColWidth="12.5546875" defaultRowHeight="14.4" x14ac:dyDescent="0.3"/>
  <cols>
    <col min="1" max="1" width="7" style="218" customWidth="1"/>
    <col min="2" max="2" width="4.5546875" style="238" customWidth="1"/>
    <col min="3" max="3" width="29" style="238" customWidth="1"/>
    <col min="4" max="4" width="45.6640625" style="238" customWidth="1"/>
    <col min="5" max="5" width="31.44140625" style="238" customWidth="1"/>
    <col min="6" max="6" width="15.6640625" style="238" bestFit="1" customWidth="1"/>
    <col min="7" max="7" width="7" style="238" customWidth="1"/>
    <col min="8" max="16" width="4" style="238" customWidth="1"/>
    <col min="17" max="16384" width="12.5546875" style="238"/>
  </cols>
  <sheetData>
    <row r="1" spans="1:9" s="233" customFormat="1" ht="43.95" customHeight="1" x14ac:dyDescent="0.3">
      <c r="A1" s="213"/>
      <c r="B1" s="1052" t="str">
        <f ca="1">' '!A375</f>
        <v>D O M A I N E   D' A C T I V I T É   S T R A T É G I Q U E   (DAS)</v>
      </c>
      <c r="C1" s="230"/>
      <c r="D1" s="230"/>
      <c r="E1" s="230"/>
      <c r="F1" s="230"/>
      <c r="G1" s="263"/>
      <c r="H1" s="232"/>
    </row>
    <row r="2" spans="1:9" s="224" customFormat="1" ht="17.25" customHeight="1" x14ac:dyDescent="0.3">
      <c r="A2" s="218"/>
      <c r="B2" s="264"/>
    </row>
    <row r="3" spans="1:9" x14ac:dyDescent="0.3">
      <c r="A3" s="219"/>
    </row>
    <row r="4" spans="1:9" ht="33.75" customHeight="1" x14ac:dyDescent="0.3">
      <c r="B4" s="467" t="str">
        <f ca="1">' '!A65</f>
        <v>No.</v>
      </c>
      <c r="C4" s="468" t="str">
        <f ca="1">' '!A377</f>
        <v>DAS</v>
      </c>
      <c r="D4" s="468" t="str">
        <f ca="1">' '!A378</f>
        <v>Effets de synergies</v>
      </c>
      <c r="E4" s="468" t="str">
        <f ca="1">' '!A379</f>
        <v>Segments du marché</v>
      </c>
      <c r="F4" s="468" t="str">
        <f ca="1">' '!A380</f>
        <v>Indépendance</v>
      </c>
      <c r="G4" s="771" t="str">
        <f ca="1">' '!A72</f>
        <v>Statut</v>
      </c>
      <c r="I4" s="224"/>
    </row>
    <row r="5" spans="1:9" ht="23.4" x14ac:dyDescent="0.3">
      <c r="B5" s="1053">
        <v>1</v>
      </c>
      <c r="C5" s="1054"/>
      <c r="D5" s="1055"/>
      <c r="E5" s="1055"/>
      <c r="F5" s="1056">
        <v>5</v>
      </c>
      <c r="G5" s="492">
        <v>1</v>
      </c>
      <c r="I5" s="224"/>
    </row>
    <row r="6" spans="1:9" ht="23.4" x14ac:dyDescent="0.3">
      <c r="B6" s="1057">
        <v>2</v>
      </c>
      <c r="C6" s="1058"/>
      <c r="D6" s="1055"/>
      <c r="E6" s="1055"/>
      <c r="F6" s="1059"/>
      <c r="G6" s="493"/>
      <c r="I6" s="224"/>
    </row>
    <row r="7" spans="1:9" ht="23.4" x14ac:dyDescent="0.3">
      <c r="B7" s="1060">
        <v>3</v>
      </c>
      <c r="C7" s="1061"/>
      <c r="D7" s="1055"/>
      <c r="E7" s="1055"/>
      <c r="F7" s="1059"/>
      <c r="G7" s="494"/>
      <c r="I7" s="224"/>
    </row>
    <row r="8" spans="1:9" ht="23.4" x14ac:dyDescent="0.3">
      <c r="B8" s="1057">
        <v>4</v>
      </c>
      <c r="C8" s="1058"/>
      <c r="D8" s="1055"/>
      <c r="E8" s="1055"/>
      <c r="F8" s="1059"/>
      <c r="G8" s="493"/>
      <c r="I8" s="224"/>
    </row>
    <row r="9" spans="1:9" ht="23.4" x14ac:dyDescent="0.3">
      <c r="B9" s="1060">
        <v>5</v>
      </c>
      <c r="C9" s="1061"/>
      <c r="D9" s="1055"/>
      <c r="E9" s="1055"/>
      <c r="F9" s="1059"/>
      <c r="G9" s="494"/>
      <c r="I9" s="224"/>
    </row>
    <row r="10" spans="1:9" ht="23.4" x14ac:dyDescent="0.3">
      <c r="B10" s="1057">
        <v>6</v>
      </c>
      <c r="C10" s="1058"/>
      <c r="D10" s="1055"/>
      <c r="E10" s="1055"/>
      <c r="F10" s="1059"/>
      <c r="G10" s="493"/>
      <c r="I10" s="224"/>
    </row>
    <row r="11" spans="1:9" ht="23.4" x14ac:dyDescent="0.3">
      <c r="B11" s="1060">
        <v>7</v>
      </c>
      <c r="C11" s="1061"/>
      <c r="D11" s="1055"/>
      <c r="E11" s="1055"/>
      <c r="F11" s="1059"/>
      <c r="G11" s="494"/>
      <c r="I11" s="224"/>
    </row>
    <row r="12" spans="1:9" ht="23.4" x14ac:dyDescent="0.3">
      <c r="B12" s="1057">
        <v>8</v>
      </c>
      <c r="C12" s="1058"/>
      <c r="D12" s="1055"/>
      <c r="E12" s="1055"/>
      <c r="F12" s="1059"/>
      <c r="G12" s="493"/>
      <c r="I12" s="224"/>
    </row>
    <row r="13" spans="1:9" ht="23.4" x14ac:dyDescent="0.3">
      <c r="B13" s="1060">
        <v>9</v>
      </c>
      <c r="C13" s="1058"/>
      <c r="D13" s="1055"/>
      <c r="E13" s="1055"/>
      <c r="F13" s="1059"/>
      <c r="G13" s="494"/>
      <c r="I13" s="224"/>
    </row>
    <row r="14" spans="1:9" ht="23.4" x14ac:dyDescent="0.3">
      <c r="B14" s="1062">
        <v>10</v>
      </c>
      <c r="C14" s="1063"/>
      <c r="D14" s="1064"/>
      <c r="E14" s="1064"/>
      <c r="F14" s="1065"/>
      <c r="G14" s="499"/>
      <c r="I14" s="224"/>
    </row>
    <row r="15" spans="1:9" ht="0.9" customHeight="1" x14ac:dyDescent="0.3">
      <c r="A15" s="234"/>
    </row>
    <row r="16" spans="1:9" x14ac:dyDescent="0.3">
      <c r="B16" s="223" t="s">
        <v>2193</v>
      </c>
      <c r="C16" s="224"/>
    </row>
  </sheetData>
  <sheetProtection sheet="1" objects="1" scenarios="1" formatCells="0" formatColumns="0" formatRows="0" insertHyperlinks="0" selectLockedCells="1" sort="0" autoFilter="0"/>
  <conditionalFormatting sqref="B5:G14">
    <cfRule type="expression" dxfId="117" priority="2">
      <formula>MOD(ROW(A1),2)=0</formula>
    </cfRule>
    <cfRule type="expression" dxfId="116" priority="3">
      <formula>MOD(ROW(A2),2)=0</formula>
    </cfRule>
  </conditionalFormatting>
  <conditionalFormatting sqref="F5:F14">
    <cfRule type="iconSet" priority="1">
      <iconSet iconSet="5Rating">
        <cfvo type="percent" val="0"/>
        <cfvo type="num" val="2"/>
        <cfvo type="num" val="5"/>
        <cfvo type="num" val="7"/>
        <cfvo type="num" val="9"/>
      </iconSet>
    </cfRule>
  </conditionalFormatting>
  <dataValidations count="2">
    <dataValidation type="list" allowBlank="1" showInputMessage="1" showErrorMessage="1" sqref="F5:F14" xr:uid="{00000000-0002-0000-1200-000000000000}">
      <formula1>"0,1,2,3,4,5,6,7,8,9,10"</formula1>
    </dataValidation>
    <dataValidation type="list" allowBlank="1" showInputMessage="1" showErrorMessage="1" sqref="G5:G15" xr:uid="{00000000-0002-0000-1200-000001000000}">
      <formula1>"1,2,3"</formula1>
    </dataValidation>
  </dataValidations>
  <printOptions horizontalCentered="1"/>
  <pageMargins left="0.23622047244094491" right="0.23622047244094491" top="0.19685039370078741" bottom="0.19685039370078741" header="0.19685039370078741" footer="0.19685039370078741"/>
  <pageSetup paperSize="8" orientation="portrait" r:id="rId1"/>
  <headerFooter>
    <oddFooter>&amp;L&amp;8&amp;K00-048(c) S.Imboden&amp;R&amp;8&amp;K00-048Seite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4" id="{65E44E16-5B49-40EC-A754-249C21F66600}">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G5:G14</xm:sqref>
        </x14:conditionalFormatting>
      </x14:conditionalFormatting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Tabelle14">
    <tabColor theme="6" tint="0.79998168889431442"/>
  </sheetPr>
  <dimension ref="A1:I76"/>
  <sheetViews>
    <sheetView showGridLines="0" zoomScaleNormal="100" workbookViewId="0">
      <pane ySplit="1" topLeftCell="A2" activePane="bottomLeft" state="frozen"/>
      <selection activeCell="A2" sqref="A2"/>
      <selection pane="bottomLeft" activeCell="A2" sqref="A2"/>
    </sheetView>
  </sheetViews>
  <sheetFormatPr baseColWidth="10" defaultColWidth="11.44140625" defaultRowHeight="14.4" x14ac:dyDescent="0.3"/>
  <cols>
    <col min="1" max="1" width="7" style="224" customWidth="1"/>
    <col min="2" max="2" width="2.6640625" style="224" customWidth="1"/>
    <col min="3" max="5" width="11.44140625" style="224"/>
    <col min="6" max="6" width="11.44140625" style="224" customWidth="1"/>
    <col min="7" max="8" width="11.44140625" style="224"/>
    <col min="9" max="9" width="5.109375" style="224" customWidth="1"/>
    <col min="10" max="16384" width="11.44140625" style="224"/>
  </cols>
  <sheetData>
    <row r="1" spans="1:9" s="215" customFormat="1" ht="43.95" customHeight="1" x14ac:dyDescent="0.3">
      <c r="A1" s="216"/>
      <c r="B1" s="1050" t="str">
        <f ca="1">' '!A519</f>
        <v>M A R K E T I N G</v>
      </c>
      <c r="C1" s="214"/>
      <c r="D1" s="214"/>
      <c r="E1" s="214"/>
      <c r="F1" s="214"/>
      <c r="G1" s="214"/>
      <c r="H1" s="214"/>
      <c r="I1" s="214"/>
    </row>
    <row r="2" spans="1:9" ht="23.25" customHeight="1" x14ac:dyDescent="0.3">
      <c r="A2" s="218"/>
      <c r="C2" s="1051"/>
      <c r="D2" s="1051"/>
    </row>
    <row r="22" spans="2:2" x14ac:dyDescent="0.3">
      <c r="B22" s="223" t="s">
        <v>2193</v>
      </c>
    </row>
    <row r="76" spans="5:5" ht="15.6" x14ac:dyDescent="0.3">
      <c r="E76" s="436"/>
    </row>
  </sheetData>
  <sheetProtection sheet="1" objects="1" scenarios="1" formatCells="0" formatColumns="0" formatRows="0" insertHyperlinks="0" selectLockedCells="1" sort="0" autoFilter="0"/>
  <pageMargins left="0.23622047244094491" right="0.23622047244094491" top="0.19685039370078741" bottom="0.19685039370078741" header="0.19685039370078741" footer="0.19685039370078741"/>
  <pageSetup paperSize="9" orientation="portrait" r:id="rId1"/>
  <headerFooter>
    <oddFooter>&amp;L&amp;8&amp;K00-048(c) S.Imboden&amp;R&amp;8&amp;K00-048Seite &amp;P von &amp;N</oddFooter>
  </headerFooter>
  <drawing r:id="rId2"/>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Tabelle18">
    <tabColor theme="6" tint="0.79998168889431442"/>
  </sheetPr>
  <dimension ref="A1:H99"/>
  <sheetViews>
    <sheetView showGridLines="0" zoomScaleNormal="100" workbookViewId="0">
      <selection activeCell="A2" sqref="A2"/>
    </sheetView>
  </sheetViews>
  <sheetFormatPr baseColWidth="10" defaultColWidth="12.5546875" defaultRowHeight="14.4" x14ac:dyDescent="0.3"/>
  <cols>
    <col min="1" max="1" width="7" style="224" customWidth="1"/>
    <col min="2" max="2" width="4.5546875" style="238" customWidth="1"/>
    <col min="3" max="3" width="20.88671875" style="238" customWidth="1"/>
    <col min="4" max="4" width="15.88671875" style="238" customWidth="1"/>
    <col min="5" max="5" width="17.33203125" style="238" customWidth="1"/>
    <col min="6" max="6" width="16.109375" style="238" bestFit="1" customWidth="1"/>
    <col min="7" max="7" width="4.6640625" style="238" customWidth="1"/>
    <col min="8" max="8" width="44.109375" style="238" customWidth="1"/>
    <col min="9" max="17" width="4" style="238" customWidth="1"/>
    <col min="18" max="16384" width="12.5546875" style="238"/>
  </cols>
  <sheetData>
    <row r="1" spans="1:8" s="233" customFormat="1" ht="43.95" customHeight="1" x14ac:dyDescent="0.3">
      <c r="A1" s="213"/>
      <c r="B1" s="230" t="str">
        <f ca="1">' '!A109</f>
        <v>M A T R I C E   B C G</v>
      </c>
      <c r="C1" s="230"/>
      <c r="D1" s="230"/>
      <c r="E1" s="230"/>
      <c r="F1" s="230"/>
      <c r="G1" s="230"/>
      <c r="H1" s="263"/>
    </row>
    <row r="2" spans="1:8" s="233" customFormat="1" ht="0.9" customHeight="1" x14ac:dyDescent="0.3">
      <c r="A2" s="437"/>
      <c r="B2" s="1005"/>
      <c r="C2" s="232"/>
      <c r="D2" s="232"/>
      <c r="E2" s="232"/>
      <c r="F2" s="232"/>
      <c r="G2" s="232"/>
      <c r="H2" s="232"/>
    </row>
    <row r="3" spans="1:8" s="224" customFormat="1" ht="22.5" customHeight="1" x14ac:dyDescent="0.3">
      <c r="A3" s="218"/>
      <c r="B3" s="264"/>
    </row>
    <row r="4" spans="1:8" x14ac:dyDescent="0.3">
      <c r="A4" s="219"/>
    </row>
    <row r="14" spans="1:8" x14ac:dyDescent="0.3">
      <c r="H14" s="233"/>
    </row>
    <row r="30" spans="3:3" x14ac:dyDescent="0.3">
      <c r="C30" s="224"/>
    </row>
    <row r="31" spans="3:3" x14ac:dyDescent="0.3">
      <c r="C31" s="224"/>
    </row>
    <row r="32" spans="3:3" ht="75.75" customHeight="1" x14ac:dyDescent="0.3"/>
    <row r="33" spans="1:8" ht="32.25" customHeight="1" x14ac:dyDescent="0.3">
      <c r="B33" s="1006" t="str">
        <f ca="1">' '!A65</f>
        <v>No.</v>
      </c>
      <c r="C33" s="1007" t="str">
        <f ca="1">' '!A121</f>
        <v>Produit</v>
      </c>
      <c r="D33" s="1007" t="str">
        <f ca="1">' '!A112</f>
        <v>Chiffre d'affaires</v>
      </c>
      <c r="E33" s="1007" t="str">
        <f ca="1">' '!A113</f>
        <v>Croissance du marché</v>
      </c>
      <c r="F33" s="1008" t="str">
        <f ca="1">' '!A111</f>
        <v>Part de marché relative</v>
      </c>
      <c r="G33" s="1009"/>
      <c r="H33" s="1010" t="str">
        <f ca="1">' '!A115</f>
        <v>Remarques</v>
      </c>
    </row>
    <row r="34" spans="1:8" ht="23.4" x14ac:dyDescent="0.3">
      <c r="B34" s="1011">
        <v>1</v>
      </c>
      <c r="C34" s="1012" t="str">
        <f>IF(Produkte!C5&lt;&gt;"",Produkte!C5,"")</f>
        <v>Product 1</v>
      </c>
      <c r="D34" s="1013">
        <v>2</v>
      </c>
      <c r="E34" s="470">
        <v>6</v>
      </c>
      <c r="F34" s="1014">
        <v>4</v>
      </c>
      <c r="G34" s="1015"/>
      <c r="H34" s="1016"/>
    </row>
    <row r="35" spans="1:8" ht="23.4" x14ac:dyDescent="0.3">
      <c r="B35" s="1017">
        <v>2</v>
      </c>
      <c r="C35" s="1018" t="str">
        <f>IF(Produkte!C6&lt;&gt;"",Produkte!C6,"")</f>
        <v>Product 2</v>
      </c>
      <c r="D35" s="1013">
        <v>1</v>
      </c>
      <c r="E35" s="470">
        <v>8</v>
      </c>
      <c r="F35" s="1014">
        <v>8</v>
      </c>
      <c r="G35" s="1019"/>
      <c r="H35" s="1016"/>
    </row>
    <row r="36" spans="1:8" ht="23.4" x14ac:dyDescent="0.3">
      <c r="B36" s="1020">
        <v>3</v>
      </c>
      <c r="C36" s="1021" t="str">
        <f>IF(Produkte!C7&lt;&gt;"",Produkte!C7,"")</f>
        <v/>
      </c>
      <c r="D36" s="1013"/>
      <c r="E36" s="470"/>
      <c r="F36" s="1014"/>
      <c r="G36" s="1015"/>
      <c r="H36" s="1016"/>
    </row>
    <row r="37" spans="1:8" ht="23.4" x14ac:dyDescent="0.3">
      <c r="B37" s="1022">
        <v>4</v>
      </c>
      <c r="C37" s="1023" t="str">
        <f>IF(Produkte!C8&lt;&gt;"",Produkte!C8,"")</f>
        <v/>
      </c>
      <c r="D37" s="1013"/>
      <c r="E37" s="470"/>
      <c r="F37" s="1014"/>
      <c r="G37" s="1015"/>
      <c r="H37" s="1016"/>
    </row>
    <row r="38" spans="1:8" ht="23.4" x14ac:dyDescent="0.3">
      <c r="B38" s="1024">
        <v>5</v>
      </c>
      <c r="C38" s="1025" t="str">
        <f>IF(Produkte!C9&lt;&gt;"",Produkte!C9,"")</f>
        <v/>
      </c>
      <c r="D38" s="1013"/>
      <c r="E38" s="470"/>
      <c r="F38" s="1014"/>
      <c r="G38" s="1015"/>
      <c r="H38" s="1016"/>
    </row>
    <row r="39" spans="1:8" ht="23.4" x14ac:dyDescent="0.3">
      <c r="B39" s="1026">
        <v>6</v>
      </c>
      <c r="C39" s="1027" t="str">
        <f>IF(Produkte!C10&lt;&gt;"",Produkte!C10,"")</f>
        <v/>
      </c>
      <c r="D39" s="1013"/>
      <c r="E39" s="470"/>
      <c r="F39" s="1014"/>
      <c r="G39" s="1015"/>
      <c r="H39" s="1016"/>
    </row>
    <row r="40" spans="1:8" ht="23.4" x14ac:dyDescent="0.3">
      <c r="B40" s="1028">
        <v>7</v>
      </c>
      <c r="C40" s="1029" t="str">
        <f>IF(Produkte!C11&lt;&gt;"",Produkte!C11,"")</f>
        <v/>
      </c>
      <c r="D40" s="1013"/>
      <c r="E40" s="470"/>
      <c r="F40" s="1014"/>
      <c r="G40" s="1015"/>
      <c r="H40" s="1016"/>
    </row>
    <row r="41" spans="1:8" ht="23.4" x14ac:dyDescent="0.3">
      <c r="B41" s="1030">
        <v>8</v>
      </c>
      <c r="C41" s="1031" t="str">
        <f>IF(Produkte!C12&lt;&gt;"",Produkte!C12,"")</f>
        <v/>
      </c>
      <c r="D41" s="1013"/>
      <c r="E41" s="470"/>
      <c r="F41" s="1014"/>
      <c r="G41" s="1015"/>
      <c r="H41" s="1016"/>
    </row>
    <row r="42" spans="1:8" ht="23.4" x14ac:dyDescent="0.3">
      <c r="B42" s="1032">
        <v>9</v>
      </c>
      <c r="C42" s="1033" t="str">
        <f>IF(Produkte!C13&lt;&gt;"",Produkte!C13,"")</f>
        <v/>
      </c>
      <c r="D42" s="1013"/>
      <c r="E42" s="470"/>
      <c r="F42" s="1014"/>
      <c r="G42" s="1015"/>
      <c r="H42" s="1016"/>
    </row>
    <row r="43" spans="1:8" ht="23.4" x14ac:dyDescent="0.3">
      <c r="B43" s="1034">
        <v>10</v>
      </c>
      <c r="C43" s="1035" t="str">
        <f>IF(Produkte!C14&lt;&gt;"",Produkte!C14,"")</f>
        <v/>
      </c>
      <c r="D43" s="1036"/>
      <c r="E43" s="473"/>
      <c r="F43" s="1037"/>
      <c r="G43" s="1015"/>
      <c r="H43" s="1038"/>
    </row>
    <row r="44" spans="1:8" x14ac:dyDescent="0.3">
      <c r="B44" s="223" t="s">
        <v>2195</v>
      </c>
      <c r="C44" s="224"/>
    </row>
    <row r="47" spans="1:8" s="233" customFormat="1" ht="42" customHeight="1" x14ac:dyDescent="0.3">
      <c r="A47" s="213"/>
      <c r="B47" s="230" t="str">
        <f ca="1">' '!A124</f>
        <v>M A T R I C E   M c   K I N S E Y</v>
      </c>
      <c r="C47" s="230"/>
      <c r="D47" s="230"/>
      <c r="E47" s="230"/>
      <c r="F47" s="230"/>
      <c r="G47" s="230"/>
      <c r="H47" s="263"/>
    </row>
    <row r="48" spans="1:8" s="224" customFormat="1" ht="22.5" customHeight="1" x14ac:dyDescent="0.3">
      <c r="A48" s="218"/>
      <c r="B48" s="1039"/>
    </row>
    <row r="49" spans="1:8" ht="7.5" customHeight="1" x14ac:dyDescent="0.3">
      <c r="A49" s="218"/>
      <c r="C49" s="224"/>
    </row>
    <row r="50" spans="1:8" ht="33.75" customHeight="1" x14ac:dyDescent="0.3">
      <c r="A50" s="218"/>
      <c r="B50" s="1006" t="str">
        <f ca="1">' '!A65</f>
        <v>No.</v>
      </c>
      <c r="C50" s="1007" t="str">
        <f ca="1">' '!A121</f>
        <v>Produit</v>
      </c>
      <c r="D50" s="1007" t="str">
        <f ca="1">' '!A112</f>
        <v>Chiffre d'affaires</v>
      </c>
      <c r="E50" s="1007" t="str">
        <f ca="1">' '!A126</f>
        <v>Position concurrentielle</v>
      </c>
      <c r="F50" s="1040" t="str">
        <f ca="1">' '!A125</f>
        <v>Attrait du marché</v>
      </c>
      <c r="G50" s="1009"/>
      <c r="H50" s="1010" t="str">
        <f ca="1">' '!A115</f>
        <v>Remarques</v>
      </c>
    </row>
    <row r="51" spans="1:8" ht="23.4" x14ac:dyDescent="0.3">
      <c r="A51" s="218"/>
      <c r="B51" s="1011">
        <v>1</v>
      </c>
      <c r="C51" s="1012" t="str">
        <f>C34</f>
        <v>Product 1</v>
      </c>
      <c r="D51" s="1013">
        <v>1</v>
      </c>
      <c r="E51" s="470">
        <v>3</v>
      </c>
      <c r="F51" s="1014">
        <v>3</v>
      </c>
      <c r="G51" s="1015"/>
      <c r="H51" s="1016"/>
    </row>
    <row r="52" spans="1:8" ht="23.4" x14ac:dyDescent="0.3">
      <c r="A52" s="218"/>
      <c r="B52" s="1017">
        <v>2</v>
      </c>
      <c r="C52" s="1041" t="str">
        <f t="shared" ref="C52:C57" si="0">C35</f>
        <v>Product 2</v>
      </c>
      <c r="D52" s="1013">
        <v>2</v>
      </c>
      <c r="E52" s="470">
        <v>6</v>
      </c>
      <c r="F52" s="1014">
        <v>7</v>
      </c>
      <c r="G52" s="1019"/>
      <c r="H52" s="1016"/>
    </row>
    <row r="53" spans="1:8" ht="23.4" x14ac:dyDescent="0.3">
      <c r="A53" s="218"/>
      <c r="B53" s="1020">
        <v>3</v>
      </c>
      <c r="C53" s="1042" t="str">
        <f t="shared" si="0"/>
        <v/>
      </c>
      <c r="D53" s="1013"/>
      <c r="E53" s="470"/>
      <c r="F53" s="1014"/>
      <c r="G53" s="1015"/>
      <c r="H53" s="1016"/>
    </row>
    <row r="54" spans="1:8" ht="23.4" x14ac:dyDescent="0.3">
      <c r="A54" s="218"/>
      <c r="B54" s="1022">
        <v>4</v>
      </c>
      <c r="C54" s="1043" t="str">
        <f t="shared" si="0"/>
        <v/>
      </c>
      <c r="D54" s="1013"/>
      <c r="E54" s="470"/>
      <c r="F54" s="1014"/>
      <c r="G54" s="1015"/>
      <c r="H54" s="1016"/>
    </row>
    <row r="55" spans="1:8" ht="23.4" x14ac:dyDescent="0.3">
      <c r="A55" s="218"/>
      <c r="B55" s="1024">
        <v>5</v>
      </c>
      <c r="C55" s="1044" t="str">
        <f t="shared" si="0"/>
        <v/>
      </c>
      <c r="D55" s="1013"/>
      <c r="E55" s="470"/>
      <c r="F55" s="1014"/>
      <c r="G55" s="1015"/>
      <c r="H55" s="1016"/>
    </row>
    <row r="56" spans="1:8" ht="23.4" x14ac:dyDescent="0.3">
      <c r="A56" s="218"/>
      <c r="B56" s="1026">
        <v>6</v>
      </c>
      <c r="C56" s="1045" t="str">
        <f t="shared" si="0"/>
        <v/>
      </c>
      <c r="D56" s="1013"/>
      <c r="E56" s="470"/>
      <c r="F56" s="1014"/>
      <c r="G56" s="1015"/>
      <c r="H56" s="1016"/>
    </row>
    <row r="57" spans="1:8" ht="23.4" x14ac:dyDescent="0.3">
      <c r="A57" s="218"/>
      <c r="B57" s="1028">
        <v>7</v>
      </c>
      <c r="C57" s="1046" t="str">
        <f t="shared" si="0"/>
        <v/>
      </c>
      <c r="D57" s="1013"/>
      <c r="E57" s="470"/>
      <c r="F57" s="1014"/>
      <c r="G57" s="1015"/>
      <c r="H57" s="1016"/>
    </row>
    <row r="58" spans="1:8" ht="23.4" x14ac:dyDescent="0.3">
      <c r="A58" s="218"/>
      <c r="B58" s="1030">
        <v>8</v>
      </c>
      <c r="C58" s="1047" t="str">
        <f>C41</f>
        <v/>
      </c>
      <c r="D58" s="1013"/>
      <c r="E58" s="470"/>
      <c r="F58" s="1014"/>
      <c r="G58" s="1015"/>
      <c r="H58" s="1016"/>
    </row>
    <row r="59" spans="1:8" ht="23.4" x14ac:dyDescent="0.3">
      <c r="A59" s="218"/>
      <c r="B59" s="1032">
        <v>9</v>
      </c>
      <c r="C59" s="1048" t="str">
        <f>C42</f>
        <v/>
      </c>
      <c r="D59" s="1013"/>
      <c r="E59" s="470"/>
      <c r="F59" s="1014"/>
      <c r="G59" s="1015"/>
      <c r="H59" s="1016"/>
    </row>
    <row r="60" spans="1:8" ht="23.4" x14ac:dyDescent="0.3">
      <c r="A60" s="218"/>
      <c r="B60" s="1034">
        <v>10</v>
      </c>
      <c r="C60" s="1049" t="str">
        <f>C43</f>
        <v/>
      </c>
      <c r="D60" s="1036"/>
      <c r="E60" s="473"/>
      <c r="F60" s="1037"/>
      <c r="G60" s="1015"/>
      <c r="H60" s="1038"/>
    </row>
    <row r="61" spans="1:8" x14ac:dyDescent="0.3">
      <c r="A61" s="218"/>
    </row>
    <row r="62" spans="1:8" x14ac:dyDescent="0.3">
      <c r="A62" s="218"/>
    </row>
    <row r="63" spans="1:8" x14ac:dyDescent="0.3">
      <c r="A63" s="218"/>
    </row>
    <row r="64" spans="1:8" x14ac:dyDescent="0.3">
      <c r="A64" s="218"/>
    </row>
    <row r="65" spans="1:1" x14ac:dyDescent="0.3">
      <c r="A65" s="218"/>
    </row>
    <row r="66" spans="1:1" x14ac:dyDescent="0.3">
      <c r="A66" s="218"/>
    </row>
    <row r="67" spans="1:1" x14ac:dyDescent="0.3">
      <c r="A67" s="218"/>
    </row>
    <row r="68" spans="1:1" x14ac:dyDescent="0.3">
      <c r="A68" s="218"/>
    </row>
    <row r="69" spans="1:1" x14ac:dyDescent="0.3">
      <c r="A69" s="218"/>
    </row>
    <row r="70" spans="1:1" x14ac:dyDescent="0.3">
      <c r="A70" s="218"/>
    </row>
    <row r="71" spans="1:1" x14ac:dyDescent="0.3">
      <c r="A71" s="218"/>
    </row>
    <row r="72" spans="1:1" x14ac:dyDescent="0.3">
      <c r="A72" s="218"/>
    </row>
    <row r="73" spans="1:1" x14ac:dyDescent="0.3">
      <c r="A73" s="218"/>
    </row>
    <row r="74" spans="1:1" x14ac:dyDescent="0.3">
      <c r="A74" s="218"/>
    </row>
    <row r="75" spans="1:1" x14ac:dyDescent="0.3">
      <c r="A75" s="218"/>
    </row>
    <row r="76" spans="1:1" x14ac:dyDescent="0.3">
      <c r="A76" s="218"/>
    </row>
    <row r="77" spans="1:1" x14ac:dyDescent="0.3">
      <c r="A77" s="218"/>
    </row>
    <row r="78" spans="1:1" x14ac:dyDescent="0.3">
      <c r="A78" s="218"/>
    </row>
    <row r="79" spans="1:1" x14ac:dyDescent="0.3">
      <c r="A79" s="218"/>
    </row>
    <row r="80" spans="1:1" x14ac:dyDescent="0.3">
      <c r="A80" s="218"/>
    </row>
    <row r="81" spans="1:1" x14ac:dyDescent="0.3">
      <c r="A81" s="218"/>
    </row>
    <row r="82" spans="1:1" x14ac:dyDescent="0.3">
      <c r="A82" s="218"/>
    </row>
    <row r="83" spans="1:1" x14ac:dyDescent="0.3">
      <c r="A83" s="218"/>
    </row>
    <row r="84" spans="1:1" x14ac:dyDescent="0.3">
      <c r="A84" s="218"/>
    </row>
    <row r="85" spans="1:1" x14ac:dyDescent="0.3">
      <c r="A85" s="218"/>
    </row>
    <row r="86" spans="1:1" x14ac:dyDescent="0.3">
      <c r="A86" s="218"/>
    </row>
    <row r="87" spans="1:1" x14ac:dyDescent="0.3">
      <c r="A87" s="218"/>
    </row>
    <row r="88" spans="1:1" x14ac:dyDescent="0.3">
      <c r="A88" s="218"/>
    </row>
    <row r="89" spans="1:1" x14ac:dyDescent="0.3">
      <c r="A89" s="218"/>
    </row>
    <row r="90" spans="1:1" x14ac:dyDescent="0.3">
      <c r="A90" s="218"/>
    </row>
    <row r="91" spans="1:1" x14ac:dyDescent="0.3">
      <c r="A91" s="218"/>
    </row>
    <row r="92" spans="1:1" x14ac:dyDescent="0.3">
      <c r="A92" s="218"/>
    </row>
    <row r="93" spans="1:1" x14ac:dyDescent="0.3">
      <c r="A93" s="218"/>
    </row>
    <row r="94" spans="1:1" x14ac:dyDescent="0.3">
      <c r="A94" s="218"/>
    </row>
    <row r="95" spans="1:1" x14ac:dyDescent="0.3">
      <c r="A95" s="218"/>
    </row>
    <row r="96" spans="1:1" x14ac:dyDescent="0.3">
      <c r="A96" s="218"/>
    </row>
    <row r="97" spans="1:3" ht="0.9" customHeight="1" x14ac:dyDescent="0.3">
      <c r="A97" s="234"/>
    </row>
    <row r="98" spans="1:3" x14ac:dyDescent="0.3">
      <c r="A98" s="218"/>
      <c r="B98" s="223" t="s">
        <v>2193</v>
      </c>
      <c r="C98" s="224"/>
    </row>
    <row r="99" spans="1:3" x14ac:dyDescent="0.3">
      <c r="A99" s="218"/>
    </row>
  </sheetData>
  <sheetProtection sheet="1" objects="1" scenarios="1" formatCells="0" formatColumns="0" formatRows="0" insertHyperlinks="0" selectLockedCells="1" sort="0" autoFilter="0"/>
  <conditionalFormatting sqref="D34:F43">
    <cfRule type="expression" dxfId="115" priority="15">
      <formula>MOD(ROW(C31),2)=0</formula>
    </cfRule>
    <cfRule type="expression" dxfId="114" priority="16">
      <formula>MOD(ROW(C32),2)=0</formula>
    </cfRule>
  </conditionalFormatting>
  <conditionalFormatting sqref="D51:F60">
    <cfRule type="expression" dxfId="113" priority="7">
      <formula>MOD(ROW(C48),2)=0</formula>
    </cfRule>
    <cfRule type="expression" dxfId="112" priority="8">
      <formula>MOD(ROW(C49),2)=0</formula>
    </cfRule>
  </conditionalFormatting>
  <conditionalFormatting sqref="E34:E43">
    <cfRule type="iconSet" priority="14">
      <iconSet iconSet="5Rating">
        <cfvo type="percent" val="0"/>
        <cfvo type="num" val="2"/>
        <cfvo type="num" val="5"/>
        <cfvo type="num" val="7"/>
        <cfvo type="num" val="9"/>
      </iconSet>
    </cfRule>
  </conditionalFormatting>
  <conditionalFormatting sqref="E51:E60">
    <cfRule type="iconSet" priority="6">
      <iconSet iconSet="5Rating">
        <cfvo type="percent" val="0"/>
        <cfvo type="num" val="2"/>
        <cfvo type="num" val="5"/>
        <cfvo type="num" val="7"/>
        <cfvo type="num" val="9"/>
      </iconSet>
    </cfRule>
  </conditionalFormatting>
  <conditionalFormatting sqref="F34:F43">
    <cfRule type="iconSet" priority="13">
      <iconSet iconSet="5Rating">
        <cfvo type="percent" val="0"/>
        <cfvo type="num" val="2"/>
        <cfvo type="num" val="5"/>
        <cfvo type="num" val="7"/>
        <cfvo type="num" val="9"/>
      </iconSet>
    </cfRule>
  </conditionalFormatting>
  <conditionalFormatting sqref="F51:F60">
    <cfRule type="iconSet" priority="5">
      <iconSet iconSet="5Rating">
        <cfvo type="percent" val="0"/>
        <cfvo type="num" val="2"/>
        <cfvo type="num" val="5"/>
        <cfvo type="num" val="7"/>
        <cfvo type="num" val="9"/>
      </iconSet>
    </cfRule>
  </conditionalFormatting>
  <conditionalFormatting sqref="H34:H43">
    <cfRule type="expression" dxfId="111" priority="9">
      <formula>MOD(ROW(G31),2)=0</formula>
    </cfRule>
    <cfRule type="expression" dxfId="110" priority="10">
      <formula>MOD(ROW(G32),2)=0</formula>
    </cfRule>
    <cfRule type="iconSet" priority="11">
      <iconSet iconSet="5Rating">
        <cfvo type="percent" val="0"/>
        <cfvo type="num" val="2"/>
        <cfvo type="num" val="5"/>
        <cfvo type="num" val="7"/>
        <cfvo type="num" val="9"/>
      </iconSet>
    </cfRule>
  </conditionalFormatting>
  <conditionalFormatting sqref="H51:H60">
    <cfRule type="expression" dxfId="109" priority="1">
      <formula>MOD(ROW(G48),2)=0</formula>
    </cfRule>
    <cfRule type="expression" dxfId="108" priority="2">
      <formula>MOD(ROW(G49),2)=0</formula>
    </cfRule>
    <cfRule type="iconSet" priority="3">
      <iconSet iconSet="5Rating">
        <cfvo type="percent" val="0"/>
        <cfvo type="num" val="2"/>
        <cfvo type="num" val="5"/>
        <cfvo type="num" val="7"/>
        <cfvo type="num" val="9"/>
      </iconSet>
    </cfRule>
  </conditionalFormatting>
  <dataValidations count="4">
    <dataValidation type="list" allowBlank="1" showInputMessage="1" showErrorMessage="1" sqref="F58:F60 E51:E60 F51:F56 E34:F43" xr:uid="{00000000-0002-0000-1400-000000000000}">
      <formula1>"0,1,2,3,4,5,6,7,8,9,10"</formula1>
    </dataValidation>
    <dataValidation type="list" allowBlank="1" showInputMessage="1" showErrorMessage="1" sqref="D51:D60 D34:D43" xr:uid="{00000000-0002-0000-1400-000001000000}">
      <formula1>"0,1,2,3,4"</formula1>
    </dataValidation>
    <dataValidation type="list" allowBlank="1" showInputMessage="1" showErrorMessage="1" sqref="G61:H97" xr:uid="{00000000-0002-0000-1400-000002000000}">
      <formula1>"1,2,3"</formula1>
    </dataValidation>
    <dataValidation type="list" allowBlank="1" showInputMessage="1" showErrorMessage="1" sqref="D61:E97 F57" xr:uid="{00000000-0002-0000-1400-000003000000}">
      <formula1>"1,2,3,4,5,6,7,8,9,10"</formula1>
    </dataValidation>
  </dataValidations>
  <printOptions horizontalCentered="1"/>
  <pageMargins left="0.23622047244094491" right="0.23622047244094491" top="0.19685039370078741" bottom="0.19685039370078741" header="0.19685039370078741" footer="0.19685039370078741"/>
  <pageSetup paperSize="8" fitToWidth="2" fitToHeight="2" orientation="portrait" r:id="rId1"/>
  <headerFooter>
    <oddFooter>&amp;L&amp;8&amp;K00-048(c) S.Imboden&amp;R&amp;8&amp;K00-048Seite &amp;P von &amp;N</oddFooter>
  </headerFooter>
  <rowBreaks count="1" manualBreakCount="1">
    <brk id="45"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25969" r:id="rId4" name="Drop Down 17">
              <controlPr defaultSize="0" print="0" autoLine="0" autoPict="0">
                <anchor moveWithCells="1">
                  <from>
                    <xdr:col>7</xdr:col>
                    <xdr:colOff>2057400</xdr:colOff>
                    <xdr:row>47</xdr:row>
                    <xdr:rowOff>68580</xdr:rowOff>
                  </from>
                  <to>
                    <xdr:col>7</xdr:col>
                    <xdr:colOff>2926080</xdr:colOff>
                    <xdr:row>47</xdr:row>
                    <xdr:rowOff>228600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iconSet" priority="12" id="{4F3F0CB8-B570-4981-901D-CC721B7E8CD8}">
            <x14:iconSet iconSet="5Boxes">
              <x14:cfvo type="percent">
                <xm:f>0</xm:f>
              </x14:cfvo>
              <x14:cfvo type="num">
                <xm:f>1</xm:f>
              </x14:cfvo>
              <x14:cfvo type="num">
                <xm:f>2</xm:f>
              </x14:cfvo>
              <x14:cfvo type="num">
                <xm:f>3</xm:f>
              </x14:cfvo>
              <x14:cfvo type="num">
                <xm:f>4</xm:f>
              </x14:cfvo>
            </x14:iconSet>
          </x14:cfRule>
          <xm:sqref>D34:D43</xm:sqref>
        </x14:conditionalFormatting>
        <x14:conditionalFormatting xmlns:xm="http://schemas.microsoft.com/office/excel/2006/main">
          <x14:cfRule type="iconSet" priority="4" id="{9153542C-E0A2-4998-9462-B3F70C5D5F49}">
            <x14:iconSet iconSet="5Boxes">
              <x14:cfvo type="percent">
                <xm:f>0</xm:f>
              </x14:cfvo>
              <x14:cfvo type="num">
                <xm:f>1</xm:f>
              </x14:cfvo>
              <x14:cfvo type="num">
                <xm:f>2</xm:f>
              </x14:cfvo>
              <x14:cfvo type="num">
                <xm:f>3</xm:f>
              </x14:cfvo>
              <x14:cfvo type="num">
                <xm:f>4</xm:f>
              </x14:cfvo>
            </x14:iconSet>
          </x14:cfRule>
          <xm:sqref>D51:D60</xm:sqref>
        </x14:conditionalFormatting>
      </x14:conditionalFormattings>
    </ext>
  </extLs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Tabelle15">
    <tabColor theme="6" tint="0.79998168889431442"/>
    <pageSetUpPr fitToPage="1"/>
  </sheetPr>
  <dimension ref="A1:R72"/>
  <sheetViews>
    <sheetView showGridLines="0" zoomScaleNormal="100" workbookViewId="0">
      <selection activeCell="A59" sqref="A59"/>
    </sheetView>
  </sheetViews>
  <sheetFormatPr baseColWidth="10" defaultColWidth="12.5546875" defaultRowHeight="14.4" x14ac:dyDescent="0.3"/>
  <cols>
    <col min="1" max="1" width="7" style="218" customWidth="1"/>
    <col min="2" max="2" width="2" style="238" customWidth="1"/>
    <col min="3" max="3" width="29" style="238" customWidth="1"/>
    <col min="4" max="4" width="11.6640625" style="238" customWidth="1"/>
    <col min="5" max="5" width="12.44140625" style="238" bestFit="1" customWidth="1"/>
    <col min="6" max="6" width="31.6640625" style="238" customWidth="1"/>
    <col min="7" max="7" width="12.109375" style="238" customWidth="1"/>
    <col min="8" max="8" width="7" style="238" customWidth="1"/>
    <col min="9" max="9" width="26" style="238" customWidth="1"/>
    <col min="10" max="10" width="7" style="238" customWidth="1"/>
    <col min="11" max="19" width="4" style="238" customWidth="1"/>
    <col min="20" max="16384" width="12.5546875" style="238"/>
  </cols>
  <sheetData>
    <row r="1" spans="1:10" s="233" customFormat="1" ht="43.95" customHeight="1" x14ac:dyDescent="0.3">
      <c r="A1" s="216"/>
      <c r="B1" s="230" t="str">
        <f ca="1">' '!A521</f>
        <v>C Y C L E   D E   V I E</v>
      </c>
      <c r="C1" s="230"/>
      <c r="D1" s="230"/>
      <c r="E1" s="230"/>
      <c r="F1" s="230"/>
      <c r="G1" s="230"/>
      <c r="H1" s="230"/>
      <c r="I1" s="230"/>
      <c r="J1" s="263"/>
    </row>
    <row r="2" spans="1:10" s="224" customFormat="1" ht="22.5" customHeight="1" x14ac:dyDescent="0.3">
      <c r="A2" s="218"/>
      <c r="B2" s="872"/>
    </row>
    <row r="3" spans="1:10" ht="7.5" customHeight="1" x14ac:dyDescent="0.3">
      <c r="C3" s="224"/>
    </row>
    <row r="27" spans="9:18" x14ac:dyDescent="0.3">
      <c r="R27" s="224"/>
    </row>
    <row r="28" spans="9:18" x14ac:dyDescent="0.3">
      <c r="R28" s="224"/>
    </row>
    <row r="29" spans="9:18" x14ac:dyDescent="0.3">
      <c r="R29" s="224"/>
    </row>
    <row r="30" spans="9:18" x14ac:dyDescent="0.3">
      <c r="R30" s="224"/>
    </row>
    <row r="31" spans="9:18" x14ac:dyDescent="0.3">
      <c r="I31" s="1004"/>
      <c r="R31" s="224"/>
    </row>
    <row r="32" spans="9:18" x14ac:dyDescent="0.3">
      <c r="R32" s="224"/>
    </row>
    <row r="33" spans="3:18" x14ac:dyDescent="0.3">
      <c r="R33" s="224"/>
    </row>
    <row r="34" spans="3:18" x14ac:dyDescent="0.3">
      <c r="C34" s="223" t="s">
        <v>2193</v>
      </c>
      <c r="D34" s="224"/>
    </row>
    <row r="47" spans="3:18" ht="15.6" x14ac:dyDescent="0.3">
      <c r="F47" s="436"/>
      <c r="G47" s="436"/>
    </row>
    <row r="53" spans="1:4" x14ac:dyDescent="0.3">
      <c r="D53" s="420"/>
    </row>
    <row r="54" spans="1:4" x14ac:dyDescent="0.3">
      <c r="D54" s="224"/>
    </row>
    <row r="55" spans="1:4" x14ac:dyDescent="0.3">
      <c r="D55" s="224"/>
    </row>
    <row r="56" spans="1:4" x14ac:dyDescent="0.3">
      <c r="D56" s="224"/>
    </row>
    <row r="57" spans="1:4" x14ac:dyDescent="0.3">
      <c r="D57" s="224"/>
    </row>
    <row r="58" spans="1:4" x14ac:dyDescent="0.3">
      <c r="D58" s="224"/>
    </row>
    <row r="59" spans="1:4" x14ac:dyDescent="0.3">
      <c r="A59" s="234"/>
      <c r="D59" s="224"/>
    </row>
    <row r="60" spans="1:4" x14ac:dyDescent="0.3">
      <c r="D60" s="224"/>
    </row>
    <row r="61" spans="1:4" x14ac:dyDescent="0.3">
      <c r="D61" s="224"/>
    </row>
    <row r="62" spans="1:4" x14ac:dyDescent="0.3">
      <c r="D62" s="224"/>
    </row>
    <row r="63" spans="1:4" x14ac:dyDescent="0.3">
      <c r="D63" s="224"/>
    </row>
    <row r="64" spans="1:4" x14ac:dyDescent="0.3">
      <c r="D64" s="224"/>
    </row>
    <row r="65" spans="4:4" x14ac:dyDescent="0.3">
      <c r="D65" s="224"/>
    </row>
    <row r="66" spans="4:4" x14ac:dyDescent="0.3">
      <c r="D66" s="224"/>
    </row>
    <row r="67" spans="4:4" x14ac:dyDescent="0.3">
      <c r="D67" s="224"/>
    </row>
    <row r="68" spans="4:4" x14ac:dyDescent="0.3">
      <c r="D68" s="224"/>
    </row>
    <row r="69" spans="4:4" x14ac:dyDescent="0.3">
      <c r="D69" s="224"/>
    </row>
    <row r="70" spans="4:4" x14ac:dyDescent="0.3">
      <c r="D70" s="224"/>
    </row>
    <row r="71" spans="4:4" x14ac:dyDescent="0.3">
      <c r="D71" s="224"/>
    </row>
    <row r="72" spans="4:4" x14ac:dyDescent="0.3">
      <c r="D72" s="224"/>
    </row>
  </sheetData>
  <sheetProtection sheet="1" objects="1" scenarios="1" formatCells="0" formatColumns="0" formatRows="0" insertHyperlinks="0" selectLockedCells="1" sort="0" autoFilter="0"/>
  <dataValidations count="2">
    <dataValidation type="list" allowBlank="1" showInputMessage="1" showErrorMessage="1" sqref="D4:E37" xr:uid="{00000000-0002-0000-1500-000000000000}">
      <formula1>"1,2,3,4,5,6,7,8,9,10"</formula1>
    </dataValidation>
    <dataValidation type="list" allowBlank="1" showInputMessage="1" showErrorMessage="1" sqref="G4:H37" xr:uid="{00000000-0002-0000-1500-000001000000}">
      <formula1>"1,2,3"</formula1>
    </dataValidation>
  </dataValidations>
  <printOptions horizontalCentered="1"/>
  <pageMargins left="0.23622047244094491" right="0.23622047244094491" top="0.19685039370078741" bottom="0.19685039370078741" header="0.19685039370078741" footer="0.19685039370078741"/>
  <pageSetup paperSize="9" scale="97" orientation="landscape" r:id="rId1"/>
  <headerFooter>
    <oddFooter>&amp;L&amp;8&amp;K00-048(c) S.Imboden&amp;R&amp;8&amp;K00-048Seite &amp;P von &amp;N</oddFooter>
  </headerFooter>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Tabelle52">
    <tabColor theme="6" tint="0.79998168889431442"/>
    <pageSetUpPr fitToPage="1"/>
  </sheetPr>
  <dimension ref="A1:Q87"/>
  <sheetViews>
    <sheetView showGridLines="0" zoomScaleNormal="100" workbookViewId="0">
      <pane ySplit="1" topLeftCell="A2" activePane="bottomLeft" state="frozen"/>
      <selection activeCell="A2" sqref="A2"/>
      <selection pane="bottomLeft" activeCell="D5" sqref="D5"/>
    </sheetView>
  </sheetViews>
  <sheetFormatPr baseColWidth="10" defaultColWidth="12.5546875" defaultRowHeight="14.4" x14ac:dyDescent="0.3"/>
  <cols>
    <col min="1" max="1" width="7" style="224" customWidth="1"/>
    <col min="2" max="2" width="3.109375" style="218" customWidth="1"/>
    <col min="3" max="3" width="3.33203125" style="293" customWidth="1"/>
    <col min="4" max="4" width="36.88671875" style="293" customWidth="1"/>
    <col min="5" max="6" width="4.5546875" style="293" customWidth="1"/>
    <col min="7" max="7" width="1.44140625" style="293" customWidth="1"/>
    <col min="8" max="8" width="38" style="293" customWidth="1"/>
    <col min="9" max="9" width="47.33203125" style="293" customWidth="1"/>
    <col min="10" max="10" width="9.33203125" style="293" customWidth="1"/>
    <col min="11" max="11" width="7" style="293" customWidth="1"/>
    <col min="12" max="20" width="4" style="293" customWidth="1"/>
    <col min="21" max="16384" width="12.5546875" style="293"/>
  </cols>
  <sheetData>
    <row r="1" spans="1:17" s="215" customFormat="1" ht="43.95" customHeight="1" x14ac:dyDescent="0.3">
      <c r="A1" s="216"/>
      <c r="B1" s="214" t="str">
        <f ca="1">' '!A293</f>
        <v>B E N C H M A R K I N G</v>
      </c>
      <c r="C1" s="214"/>
      <c r="D1" s="214"/>
      <c r="E1" s="214"/>
      <c r="F1" s="214"/>
      <c r="G1" s="214"/>
      <c r="H1" s="214"/>
      <c r="I1" s="263"/>
      <c r="J1" s="290"/>
      <c r="K1" s="290"/>
      <c r="L1" s="290"/>
    </row>
    <row r="2" spans="1:17" s="215" customFormat="1" ht="15.75" customHeight="1" x14ac:dyDescent="0.3">
      <c r="A2" s="218"/>
      <c r="B2" s="264"/>
      <c r="C2" s="290"/>
      <c r="D2" s="213"/>
      <c r="E2" s="290"/>
      <c r="F2" s="290"/>
      <c r="G2" s="290"/>
      <c r="H2" s="290"/>
      <c r="I2" s="290"/>
      <c r="J2" s="290"/>
      <c r="K2" s="290"/>
      <c r="L2" s="290"/>
    </row>
    <row r="3" spans="1:17" ht="61.5" customHeight="1" x14ac:dyDescent="0.4">
      <c r="A3" s="219"/>
      <c r="B3" s="1189" t="str">
        <f ca="1">' '!A294</f>
        <v>Statut</v>
      </c>
      <c r="C3" s="293" t="str">
        <f ca="1">' '!A295</f>
        <v>No.</v>
      </c>
      <c r="D3" s="972" t="str">
        <f ca="1">' '!A296</f>
        <v>Objets de comparaison</v>
      </c>
      <c r="E3" s="973" t="str">
        <f ca="1">' '!A298</f>
        <v>Nous</v>
      </c>
      <c r="F3" s="974" t="str">
        <f ca="1">' '!A299</f>
        <v>Concurrence</v>
      </c>
      <c r="H3" s="975"/>
      <c r="I3" s="972" t="str">
        <f ca="1">' '!A297</f>
        <v>Propositions d'amélioration</v>
      </c>
    </row>
    <row r="4" spans="1:17" ht="11.25" customHeight="1" x14ac:dyDescent="0.4">
      <c r="B4" s="1189"/>
      <c r="D4" s="972"/>
      <c r="E4" s="976" t="s">
        <v>211</v>
      </c>
      <c r="F4" s="977" t="s">
        <v>212</v>
      </c>
      <c r="H4" s="975"/>
      <c r="I4" s="978"/>
    </row>
    <row r="5" spans="1:17" ht="18" x14ac:dyDescent="0.3">
      <c r="A5" s="528"/>
      <c r="B5" s="979">
        <f>ABS(E5-F5)</f>
        <v>2</v>
      </c>
      <c r="C5" s="980">
        <v>1</v>
      </c>
      <c r="D5" s="981"/>
      <c r="E5" s="982">
        <v>1</v>
      </c>
      <c r="F5" s="983">
        <v>3</v>
      </c>
      <c r="G5" s="984"/>
      <c r="H5" s="985"/>
      <c r="I5" s="986"/>
      <c r="J5" s="316"/>
    </row>
    <row r="6" spans="1:17" ht="18" x14ac:dyDescent="0.3">
      <c r="A6" s="528"/>
      <c r="B6" s="987">
        <f t="shared" ref="B6:B34" si="0">ABS(E6-F6)</f>
        <v>0</v>
      </c>
      <c r="C6" s="988">
        <v>2</v>
      </c>
      <c r="D6" s="989"/>
      <c r="E6" s="990">
        <v>0</v>
      </c>
      <c r="F6" s="991">
        <v>0</v>
      </c>
      <c r="G6" s="992"/>
      <c r="H6" s="993"/>
      <c r="I6" s="994"/>
      <c r="Q6" s="218"/>
    </row>
    <row r="7" spans="1:17" ht="18" x14ac:dyDescent="0.3">
      <c r="A7" s="528"/>
      <c r="B7" s="987">
        <f t="shared" si="0"/>
        <v>0</v>
      </c>
      <c r="C7" s="988">
        <v>3</v>
      </c>
      <c r="D7" s="989"/>
      <c r="E7" s="990">
        <v>0</v>
      </c>
      <c r="F7" s="991">
        <v>0</v>
      </c>
      <c r="G7" s="992"/>
      <c r="H7" s="993"/>
      <c r="I7" s="994"/>
      <c r="Q7" s="218"/>
    </row>
    <row r="8" spans="1:17" ht="18" x14ac:dyDescent="0.3">
      <c r="A8" s="528"/>
      <c r="B8" s="987">
        <f t="shared" si="0"/>
        <v>0</v>
      </c>
      <c r="C8" s="988">
        <v>4</v>
      </c>
      <c r="D8" s="989"/>
      <c r="E8" s="990">
        <v>0</v>
      </c>
      <c r="F8" s="991">
        <v>0</v>
      </c>
      <c r="G8" s="992"/>
      <c r="H8" s="993"/>
      <c r="I8" s="994"/>
      <c r="Q8" s="218"/>
    </row>
    <row r="9" spans="1:17" ht="18" x14ac:dyDescent="0.3">
      <c r="A9" s="528"/>
      <c r="B9" s="987">
        <f t="shared" si="0"/>
        <v>0</v>
      </c>
      <c r="C9" s="988">
        <v>5</v>
      </c>
      <c r="D9" s="989"/>
      <c r="E9" s="990">
        <v>0</v>
      </c>
      <c r="F9" s="991">
        <v>0</v>
      </c>
      <c r="G9" s="992"/>
      <c r="H9" s="993"/>
      <c r="I9" s="994"/>
      <c r="Q9" s="218"/>
    </row>
    <row r="10" spans="1:17" ht="18" x14ac:dyDescent="0.3">
      <c r="A10" s="528"/>
      <c r="B10" s="987">
        <f t="shared" si="0"/>
        <v>0</v>
      </c>
      <c r="C10" s="988">
        <v>6</v>
      </c>
      <c r="D10" s="989"/>
      <c r="E10" s="990">
        <v>0</v>
      </c>
      <c r="F10" s="991">
        <v>0</v>
      </c>
      <c r="G10" s="992"/>
      <c r="H10" s="993"/>
      <c r="I10" s="994"/>
      <c r="Q10" s="218"/>
    </row>
    <row r="11" spans="1:17" ht="18" x14ac:dyDescent="0.3">
      <c r="A11" s="528"/>
      <c r="B11" s="987">
        <f t="shared" si="0"/>
        <v>0</v>
      </c>
      <c r="C11" s="988">
        <v>7</v>
      </c>
      <c r="D11" s="989"/>
      <c r="E11" s="990">
        <v>0</v>
      </c>
      <c r="F11" s="991">
        <v>0</v>
      </c>
      <c r="G11" s="992"/>
      <c r="H11" s="993"/>
      <c r="I11" s="994"/>
      <c r="Q11" s="218"/>
    </row>
    <row r="12" spans="1:17" ht="18" x14ac:dyDescent="0.3">
      <c r="A12" s="528"/>
      <c r="B12" s="987">
        <f t="shared" si="0"/>
        <v>0</v>
      </c>
      <c r="C12" s="988">
        <v>8</v>
      </c>
      <c r="D12" s="989"/>
      <c r="E12" s="990">
        <v>0</v>
      </c>
      <c r="F12" s="991">
        <v>0</v>
      </c>
      <c r="G12" s="992"/>
      <c r="H12" s="993"/>
      <c r="I12" s="994"/>
      <c r="Q12" s="218"/>
    </row>
    <row r="13" spans="1:17" ht="18" x14ac:dyDescent="0.3">
      <c r="A13" s="528"/>
      <c r="B13" s="987">
        <f t="shared" si="0"/>
        <v>0</v>
      </c>
      <c r="C13" s="988">
        <v>9</v>
      </c>
      <c r="D13" s="989"/>
      <c r="E13" s="990">
        <v>0</v>
      </c>
      <c r="F13" s="991">
        <v>0</v>
      </c>
      <c r="G13" s="992"/>
      <c r="H13" s="993"/>
      <c r="I13" s="994"/>
      <c r="Q13" s="218"/>
    </row>
    <row r="14" spans="1:17" ht="18" x14ac:dyDescent="0.3">
      <c r="A14" s="528"/>
      <c r="B14" s="987">
        <f t="shared" si="0"/>
        <v>0</v>
      </c>
      <c r="C14" s="988">
        <v>10</v>
      </c>
      <c r="D14" s="989"/>
      <c r="E14" s="990">
        <v>0</v>
      </c>
      <c r="F14" s="991">
        <v>0</v>
      </c>
      <c r="G14" s="992"/>
      <c r="H14" s="993"/>
      <c r="I14" s="994"/>
      <c r="Q14" s="218"/>
    </row>
    <row r="15" spans="1:17" ht="18" x14ac:dyDescent="0.3">
      <c r="A15" s="528"/>
      <c r="B15" s="987">
        <f t="shared" si="0"/>
        <v>0</v>
      </c>
      <c r="C15" s="988">
        <v>11</v>
      </c>
      <c r="D15" s="995"/>
      <c r="E15" s="990">
        <v>0</v>
      </c>
      <c r="F15" s="991">
        <v>0</v>
      </c>
      <c r="G15" s="992"/>
      <c r="H15" s="993"/>
      <c r="I15" s="994"/>
      <c r="Q15" s="218"/>
    </row>
    <row r="16" spans="1:17" ht="18" x14ac:dyDescent="0.3">
      <c r="A16" s="528"/>
      <c r="B16" s="987">
        <f t="shared" si="0"/>
        <v>0</v>
      </c>
      <c r="C16" s="988">
        <v>12</v>
      </c>
      <c r="D16" s="989"/>
      <c r="E16" s="990">
        <v>0</v>
      </c>
      <c r="F16" s="991">
        <v>0</v>
      </c>
      <c r="G16" s="992"/>
      <c r="H16" s="993"/>
      <c r="I16" s="994"/>
      <c r="Q16" s="218"/>
    </row>
    <row r="17" spans="1:17" ht="18" customHeight="1" x14ac:dyDescent="0.3">
      <c r="A17" s="528"/>
      <c r="B17" s="987">
        <f t="shared" si="0"/>
        <v>0</v>
      </c>
      <c r="C17" s="988">
        <v>13</v>
      </c>
      <c r="D17" s="989"/>
      <c r="E17" s="990">
        <v>0</v>
      </c>
      <c r="F17" s="991">
        <v>0</v>
      </c>
      <c r="G17" s="992"/>
      <c r="H17" s="993"/>
      <c r="I17" s="994"/>
      <c r="Q17" s="218"/>
    </row>
    <row r="18" spans="1:17" ht="18" customHeight="1" x14ac:dyDescent="0.3">
      <c r="A18" s="528"/>
      <c r="B18" s="987">
        <f t="shared" si="0"/>
        <v>0</v>
      </c>
      <c r="C18" s="988">
        <v>14</v>
      </c>
      <c r="D18" s="989"/>
      <c r="E18" s="990">
        <v>0</v>
      </c>
      <c r="F18" s="991">
        <v>0</v>
      </c>
      <c r="G18" s="992"/>
      <c r="H18" s="993"/>
      <c r="I18" s="994"/>
      <c r="Q18" s="218"/>
    </row>
    <row r="19" spans="1:17" ht="18" customHeight="1" x14ac:dyDescent="0.3">
      <c r="A19" s="528"/>
      <c r="B19" s="987">
        <f t="shared" si="0"/>
        <v>0</v>
      </c>
      <c r="C19" s="988">
        <v>15</v>
      </c>
      <c r="D19" s="989"/>
      <c r="E19" s="990">
        <v>0</v>
      </c>
      <c r="F19" s="991">
        <v>0</v>
      </c>
      <c r="G19" s="992"/>
      <c r="H19" s="993"/>
      <c r="I19" s="994"/>
      <c r="Q19" s="218"/>
    </row>
    <row r="20" spans="1:17" ht="18.75" customHeight="1" x14ac:dyDescent="0.3">
      <c r="A20" s="528"/>
      <c r="B20" s="987">
        <f t="shared" si="0"/>
        <v>0</v>
      </c>
      <c r="C20" s="988">
        <v>16</v>
      </c>
      <c r="D20" s="989"/>
      <c r="E20" s="990">
        <v>0</v>
      </c>
      <c r="F20" s="991">
        <v>0</v>
      </c>
      <c r="G20" s="992"/>
      <c r="H20" s="993"/>
      <c r="I20" s="994"/>
      <c r="Q20" s="218"/>
    </row>
    <row r="21" spans="1:17" ht="18" customHeight="1" x14ac:dyDescent="0.3">
      <c r="A21" s="528"/>
      <c r="B21" s="987">
        <f t="shared" si="0"/>
        <v>0</v>
      </c>
      <c r="C21" s="988">
        <v>17</v>
      </c>
      <c r="D21" s="989"/>
      <c r="E21" s="990">
        <v>0</v>
      </c>
      <c r="F21" s="991">
        <v>0</v>
      </c>
      <c r="G21" s="992"/>
      <c r="H21" s="993"/>
      <c r="I21" s="994"/>
      <c r="Q21" s="218"/>
    </row>
    <row r="22" spans="1:17" ht="18" customHeight="1" x14ac:dyDescent="0.3">
      <c r="A22" s="528"/>
      <c r="B22" s="987">
        <f t="shared" si="0"/>
        <v>0</v>
      </c>
      <c r="C22" s="988">
        <v>18</v>
      </c>
      <c r="D22" s="989"/>
      <c r="E22" s="990">
        <v>0</v>
      </c>
      <c r="F22" s="991">
        <v>0</v>
      </c>
      <c r="G22" s="992"/>
      <c r="H22" s="993"/>
      <c r="I22" s="994"/>
      <c r="Q22" s="218"/>
    </row>
    <row r="23" spans="1:17" ht="18" customHeight="1" x14ac:dyDescent="0.3">
      <c r="A23" s="528"/>
      <c r="B23" s="987">
        <f t="shared" si="0"/>
        <v>0</v>
      </c>
      <c r="C23" s="988">
        <v>19</v>
      </c>
      <c r="D23" s="989"/>
      <c r="E23" s="990">
        <v>0</v>
      </c>
      <c r="F23" s="991">
        <v>0</v>
      </c>
      <c r="G23" s="992"/>
      <c r="H23" s="993"/>
      <c r="I23" s="994"/>
      <c r="Q23" s="218"/>
    </row>
    <row r="24" spans="1:17" ht="19.5" customHeight="1" x14ac:dyDescent="0.3">
      <c r="A24" s="528"/>
      <c r="B24" s="987">
        <f t="shared" si="0"/>
        <v>0</v>
      </c>
      <c r="C24" s="988">
        <v>20</v>
      </c>
      <c r="D24" s="989"/>
      <c r="E24" s="990">
        <v>0</v>
      </c>
      <c r="F24" s="991">
        <v>0</v>
      </c>
      <c r="G24" s="992"/>
      <c r="H24" s="993"/>
      <c r="I24" s="994"/>
      <c r="Q24" s="218"/>
    </row>
    <row r="25" spans="1:17" ht="18" customHeight="1" x14ac:dyDescent="0.3">
      <c r="A25" s="528"/>
      <c r="B25" s="987">
        <f t="shared" si="0"/>
        <v>0</v>
      </c>
      <c r="C25" s="988">
        <v>21</v>
      </c>
      <c r="D25" s="989"/>
      <c r="E25" s="990">
        <v>0</v>
      </c>
      <c r="F25" s="991">
        <v>0</v>
      </c>
      <c r="G25" s="992"/>
      <c r="H25" s="993"/>
      <c r="I25" s="994"/>
      <c r="Q25" s="218"/>
    </row>
    <row r="26" spans="1:17" ht="15.75" customHeight="1" x14ac:dyDescent="0.3">
      <c r="A26" s="528"/>
      <c r="B26" s="987">
        <f t="shared" si="0"/>
        <v>0</v>
      </c>
      <c r="C26" s="988">
        <v>22</v>
      </c>
      <c r="D26" s="989"/>
      <c r="E26" s="990">
        <v>0</v>
      </c>
      <c r="F26" s="991">
        <v>0</v>
      </c>
      <c r="G26" s="992"/>
      <c r="H26" s="993"/>
      <c r="I26" s="994"/>
      <c r="Q26" s="218"/>
    </row>
    <row r="27" spans="1:17" ht="18.75" customHeight="1" x14ac:dyDescent="0.3">
      <c r="A27" s="528"/>
      <c r="B27" s="987">
        <f t="shared" si="0"/>
        <v>0</v>
      </c>
      <c r="C27" s="988">
        <v>23</v>
      </c>
      <c r="D27" s="989"/>
      <c r="E27" s="990">
        <v>0</v>
      </c>
      <c r="F27" s="991">
        <v>0</v>
      </c>
      <c r="G27" s="992"/>
      <c r="H27" s="993"/>
      <c r="I27" s="994"/>
    </row>
    <row r="28" spans="1:17" ht="18" customHeight="1" x14ac:dyDescent="0.3">
      <c r="A28" s="528"/>
      <c r="B28" s="987">
        <f t="shared" si="0"/>
        <v>0</v>
      </c>
      <c r="C28" s="988">
        <v>24</v>
      </c>
      <c r="D28" s="989"/>
      <c r="E28" s="990">
        <v>0</v>
      </c>
      <c r="F28" s="991">
        <v>0</v>
      </c>
      <c r="G28" s="992"/>
      <c r="H28" s="993"/>
      <c r="I28" s="994"/>
    </row>
    <row r="29" spans="1:17" ht="18.75" customHeight="1" x14ac:dyDescent="0.3">
      <c r="A29" s="528"/>
      <c r="B29" s="987">
        <f t="shared" si="0"/>
        <v>0</v>
      </c>
      <c r="C29" s="988">
        <v>25</v>
      </c>
      <c r="D29" s="989"/>
      <c r="E29" s="990">
        <v>0</v>
      </c>
      <c r="F29" s="991">
        <v>0</v>
      </c>
      <c r="G29" s="992"/>
      <c r="H29" s="993"/>
      <c r="I29" s="994"/>
    </row>
    <row r="30" spans="1:17" ht="18" customHeight="1" x14ac:dyDescent="0.3">
      <c r="A30" s="528"/>
      <c r="B30" s="987">
        <f t="shared" si="0"/>
        <v>0</v>
      </c>
      <c r="C30" s="988">
        <v>26</v>
      </c>
      <c r="D30" s="989"/>
      <c r="E30" s="990">
        <v>0</v>
      </c>
      <c r="F30" s="991">
        <v>0</v>
      </c>
      <c r="G30" s="992"/>
      <c r="H30" s="993"/>
      <c r="I30" s="994"/>
    </row>
    <row r="31" spans="1:17" ht="18.75" customHeight="1" x14ac:dyDescent="0.3">
      <c r="A31" s="528"/>
      <c r="B31" s="987">
        <f t="shared" si="0"/>
        <v>0</v>
      </c>
      <c r="C31" s="988">
        <v>27</v>
      </c>
      <c r="D31" s="989"/>
      <c r="E31" s="990">
        <v>0</v>
      </c>
      <c r="F31" s="991">
        <v>0</v>
      </c>
      <c r="G31" s="992"/>
      <c r="H31" s="993"/>
      <c r="I31" s="994"/>
      <c r="J31" s="694"/>
      <c r="K31" s="694"/>
    </row>
    <row r="32" spans="1:17" ht="18" customHeight="1" x14ac:dyDescent="0.3">
      <c r="A32" s="528"/>
      <c r="B32" s="987">
        <f t="shared" si="0"/>
        <v>0</v>
      </c>
      <c r="C32" s="988">
        <v>28</v>
      </c>
      <c r="D32" s="989"/>
      <c r="E32" s="990">
        <v>0</v>
      </c>
      <c r="F32" s="991">
        <v>0</v>
      </c>
      <c r="G32" s="992"/>
      <c r="H32" s="993"/>
      <c r="I32" s="994"/>
      <c r="J32" s="360"/>
      <c r="K32" s="695"/>
    </row>
    <row r="33" spans="1:11" ht="20.25" customHeight="1" x14ac:dyDescent="0.3">
      <c r="A33" s="528"/>
      <c r="B33" s="987">
        <f t="shared" si="0"/>
        <v>0</v>
      </c>
      <c r="C33" s="988">
        <v>29</v>
      </c>
      <c r="D33" s="989"/>
      <c r="E33" s="990">
        <v>0</v>
      </c>
      <c r="F33" s="991">
        <v>0</v>
      </c>
      <c r="G33" s="992"/>
      <c r="H33" s="993"/>
      <c r="I33" s="994"/>
      <c r="J33" s="360"/>
      <c r="K33" s="695"/>
    </row>
    <row r="34" spans="1:11" ht="18" customHeight="1" x14ac:dyDescent="0.3">
      <c r="A34" s="528"/>
      <c r="B34" s="996">
        <f t="shared" si="0"/>
        <v>0</v>
      </c>
      <c r="C34" s="997">
        <v>30</v>
      </c>
      <c r="D34" s="998"/>
      <c r="E34" s="999">
        <v>0</v>
      </c>
      <c r="F34" s="1000">
        <v>0</v>
      </c>
      <c r="G34" s="1001"/>
      <c r="H34" s="1002"/>
      <c r="I34" s="1003"/>
      <c r="J34" s="360"/>
      <c r="K34" s="695"/>
    </row>
    <row r="35" spans="1:11" ht="18" x14ac:dyDescent="0.3">
      <c r="B35" s="223" t="s">
        <v>2193</v>
      </c>
      <c r="C35" s="224"/>
      <c r="D35" s="360"/>
      <c r="E35" s="701"/>
      <c r="F35" s="701"/>
      <c r="G35" s="362"/>
      <c r="H35" s="360"/>
      <c r="I35" s="702"/>
      <c r="J35" s="360"/>
      <c r="K35" s="695"/>
    </row>
    <row r="36" spans="1:11" ht="19.5" customHeight="1" x14ac:dyDescent="0.3">
      <c r="C36" s="366"/>
      <c r="D36" s="360"/>
      <c r="E36" s="701"/>
      <c r="F36" s="701"/>
      <c r="G36" s="362"/>
      <c r="H36" s="360"/>
      <c r="I36" s="702"/>
      <c r="J36" s="360"/>
      <c r="K36" s="695"/>
    </row>
    <row r="37" spans="1:11" ht="18" x14ac:dyDescent="0.3">
      <c r="C37" s="366"/>
      <c r="D37" s="360"/>
      <c r="E37" s="701"/>
      <c r="F37" s="701"/>
      <c r="G37" s="362"/>
      <c r="H37" s="360"/>
      <c r="I37" s="702"/>
      <c r="J37" s="360"/>
      <c r="K37" s="695"/>
    </row>
    <row r="38" spans="1:11" ht="18" x14ac:dyDescent="0.3">
      <c r="C38" s="366"/>
      <c r="D38" s="360"/>
      <c r="E38" s="701"/>
      <c r="F38" s="701"/>
      <c r="G38" s="362"/>
      <c r="H38" s="360"/>
      <c r="I38" s="702"/>
      <c r="J38" s="360"/>
      <c r="K38" s="695"/>
    </row>
    <row r="39" spans="1:11" ht="18" x14ac:dyDescent="0.3">
      <c r="C39" s="366"/>
      <c r="D39" s="360"/>
      <c r="E39" s="701"/>
      <c r="F39" s="701"/>
      <c r="G39" s="362"/>
      <c r="H39" s="360"/>
      <c r="I39" s="702"/>
      <c r="J39" s="360"/>
      <c r="K39" s="695"/>
    </row>
    <row r="40" spans="1:11" ht="18" x14ac:dyDescent="0.3">
      <c r="C40" s="366"/>
      <c r="D40" s="360"/>
      <c r="E40" s="701"/>
      <c r="F40" s="701"/>
      <c r="G40" s="362"/>
      <c r="H40" s="360"/>
      <c r="I40" s="702"/>
      <c r="J40" s="360"/>
      <c r="K40" s="695"/>
    </row>
    <row r="41" spans="1:11" ht="18" x14ac:dyDescent="0.3">
      <c r="C41" s="366"/>
      <c r="D41" s="360"/>
      <c r="E41" s="701"/>
      <c r="F41" s="701"/>
      <c r="G41" s="362"/>
      <c r="H41" s="360"/>
      <c r="I41" s="702"/>
      <c r="J41" s="360"/>
      <c r="K41" s="695"/>
    </row>
    <row r="42" spans="1:11" ht="18" x14ac:dyDescent="0.3">
      <c r="C42" s="366"/>
      <c r="D42" s="360"/>
      <c r="E42" s="701"/>
      <c r="F42" s="701"/>
      <c r="G42" s="362"/>
      <c r="H42" s="360"/>
      <c r="I42" s="702"/>
      <c r="J42" s="360"/>
      <c r="K42" s="695"/>
    </row>
    <row r="43" spans="1:11" ht="18" x14ac:dyDescent="0.3">
      <c r="C43" s="366"/>
      <c r="D43" s="360"/>
      <c r="E43" s="701"/>
      <c r="F43" s="701"/>
      <c r="G43" s="362"/>
      <c r="H43" s="360"/>
      <c r="I43" s="702"/>
      <c r="J43" s="360"/>
      <c r="K43" s="695"/>
    </row>
    <row r="44" spans="1:11" ht="18" x14ac:dyDescent="0.3">
      <c r="C44" s="366"/>
      <c r="D44" s="360"/>
      <c r="E44" s="701"/>
      <c r="F44" s="701"/>
      <c r="G44" s="362"/>
      <c r="H44" s="360"/>
      <c r="I44" s="702"/>
      <c r="J44" s="360"/>
      <c r="K44" s="695"/>
    </row>
    <row r="45" spans="1:11" ht="18" x14ac:dyDescent="0.3">
      <c r="C45" s="366"/>
      <c r="D45" s="360"/>
      <c r="E45" s="703"/>
      <c r="F45" s="703"/>
      <c r="G45" s="362"/>
      <c r="H45" s="360"/>
      <c r="I45" s="702"/>
      <c r="J45" s="360"/>
      <c r="K45" s="695"/>
    </row>
    <row r="46" spans="1:11" ht="402.75" customHeight="1" x14ac:dyDescent="0.3">
      <c r="C46" s="366"/>
      <c r="D46" s="360"/>
      <c r="E46" s="701"/>
      <c r="F46" s="701"/>
      <c r="G46" s="362"/>
      <c r="H46" s="360"/>
      <c r="I46" s="702"/>
      <c r="J46" s="360"/>
      <c r="K46" s="695"/>
    </row>
    <row r="47" spans="1:11" ht="18" x14ac:dyDescent="0.3">
      <c r="C47" s="366"/>
      <c r="D47" s="360"/>
      <c r="E47" s="701"/>
      <c r="F47" s="701"/>
      <c r="G47" s="362"/>
      <c r="H47" s="360"/>
      <c r="I47" s="702"/>
      <c r="J47" s="360"/>
      <c r="K47" s="695"/>
    </row>
    <row r="48" spans="1:11" ht="18" x14ac:dyDescent="0.3">
      <c r="C48" s="366"/>
      <c r="E48" s="701"/>
      <c r="F48" s="701"/>
      <c r="G48" s="362"/>
      <c r="H48" s="360"/>
      <c r="I48" s="702"/>
      <c r="J48" s="360"/>
      <c r="K48" s="695"/>
    </row>
    <row r="49" spans="3:11" ht="18" x14ac:dyDescent="0.3">
      <c r="C49" s="366"/>
      <c r="D49" s="360"/>
      <c r="E49" s="701"/>
      <c r="F49" s="701"/>
      <c r="G49" s="362"/>
      <c r="H49" s="360"/>
      <c r="I49" s="702"/>
      <c r="J49" s="360"/>
      <c r="K49" s="695"/>
    </row>
    <row r="50" spans="3:11" ht="18" x14ac:dyDescent="0.3">
      <c r="C50" s="366"/>
      <c r="D50" s="360"/>
      <c r="E50" s="701"/>
      <c r="F50" s="701"/>
      <c r="G50" s="362"/>
      <c r="H50" s="360"/>
      <c r="I50" s="702"/>
      <c r="J50" s="360"/>
      <c r="K50" s="695"/>
    </row>
    <row r="51" spans="3:11" ht="18" x14ac:dyDescent="0.3">
      <c r="C51" s="366"/>
      <c r="D51" s="360"/>
      <c r="E51" s="701"/>
      <c r="F51" s="701"/>
      <c r="G51" s="362"/>
      <c r="H51" s="360"/>
      <c r="I51" s="702"/>
      <c r="J51" s="360"/>
      <c r="K51" s="695"/>
    </row>
    <row r="52" spans="3:11" ht="18" x14ac:dyDescent="0.3">
      <c r="C52" s="366"/>
      <c r="D52" s="360"/>
      <c r="E52" s="701"/>
      <c r="F52" s="701"/>
      <c r="G52" s="362"/>
      <c r="H52" s="360"/>
      <c r="I52" s="702"/>
      <c r="J52" s="360"/>
      <c r="K52" s="695"/>
    </row>
    <row r="62" spans="3:11" ht="15.6" x14ac:dyDescent="0.3">
      <c r="H62" s="228"/>
      <c r="I62" s="228"/>
    </row>
    <row r="68" spans="5:6" x14ac:dyDescent="0.3">
      <c r="E68" s="704"/>
      <c r="F68" s="704"/>
    </row>
    <row r="69" spans="5:6" x14ac:dyDescent="0.3">
      <c r="E69" s="218"/>
      <c r="F69" s="218"/>
    </row>
    <row r="70" spans="5:6" x14ac:dyDescent="0.3">
      <c r="E70" s="218"/>
      <c r="F70" s="218"/>
    </row>
    <row r="71" spans="5:6" x14ac:dyDescent="0.3">
      <c r="E71" s="218"/>
      <c r="F71" s="218"/>
    </row>
    <row r="72" spans="5:6" x14ac:dyDescent="0.3">
      <c r="E72" s="218"/>
      <c r="F72" s="218"/>
    </row>
    <row r="73" spans="5:6" x14ac:dyDescent="0.3">
      <c r="E73" s="218"/>
      <c r="F73" s="218"/>
    </row>
    <row r="74" spans="5:6" x14ac:dyDescent="0.3">
      <c r="E74" s="218"/>
      <c r="F74" s="218"/>
    </row>
    <row r="75" spans="5:6" x14ac:dyDescent="0.3">
      <c r="E75" s="218"/>
      <c r="F75" s="218"/>
    </row>
    <row r="76" spans="5:6" x14ac:dyDescent="0.3">
      <c r="E76" s="218"/>
      <c r="F76" s="218"/>
    </row>
    <row r="77" spans="5:6" x14ac:dyDescent="0.3">
      <c r="E77" s="218"/>
      <c r="F77" s="218"/>
    </row>
    <row r="78" spans="5:6" x14ac:dyDescent="0.3">
      <c r="E78" s="218"/>
      <c r="F78" s="218"/>
    </row>
    <row r="79" spans="5:6" x14ac:dyDescent="0.3">
      <c r="E79" s="218"/>
      <c r="F79" s="218"/>
    </row>
    <row r="80" spans="5:6" x14ac:dyDescent="0.3">
      <c r="E80" s="218"/>
      <c r="F80" s="218"/>
    </row>
    <row r="81" spans="5:6" x14ac:dyDescent="0.3">
      <c r="E81" s="218"/>
      <c r="F81" s="218"/>
    </row>
    <row r="82" spans="5:6" x14ac:dyDescent="0.3">
      <c r="E82" s="218"/>
      <c r="F82" s="218"/>
    </row>
    <row r="83" spans="5:6" x14ac:dyDescent="0.3">
      <c r="E83" s="218"/>
      <c r="F83" s="218"/>
    </row>
    <row r="84" spans="5:6" x14ac:dyDescent="0.3">
      <c r="E84" s="218"/>
      <c r="F84" s="218"/>
    </row>
    <row r="85" spans="5:6" x14ac:dyDescent="0.3">
      <c r="E85" s="218"/>
      <c r="F85" s="218"/>
    </row>
    <row r="86" spans="5:6" x14ac:dyDescent="0.3">
      <c r="E86" s="218"/>
      <c r="F86" s="218"/>
    </row>
    <row r="87" spans="5:6" x14ac:dyDescent="0.3">
      <c r="E87" s="218"/>
      <c r="F87" s="218"/>
    </row>
  </sheetData>
  <sheetProtection sheet="1" objects="1" scenarios="1" formatCells="0" formatColumns="0" formatRows="0" insertHyperlinks="0" selectLockedCells="1" sort="0" autoFilter="0"/>
  <mergeCells count="1">
    <mergeCell ref="B3:B4"/>
  </mergeCells>
  <conditionalFormatting sqref="B5:B34">
    <cfRule type="iconSet" priority="1">
      <iconSet iconSet="3Signs" showValue="0" reverse="1">
        <cfvo type="percent" val="0"/>
        <cfvo type="num" val="2"/>
        <cfvo type="num" val="3"/>
      </iconSet>
    </cfRule>
    <cfRule type="expression" dxfId="107" priority="2">
      <formula>MOD(ROW(A9),2)=1</formula>
    </cfRule>
    <cfRule type="expression" dxfId="106" priority="3">
      <formula>MOD(ROW(A9),2)=0</formula>
    </cfRule>
  </conditionalFormatting>
  <conditionalFormatting sqref="C5:C22 C23:E23 C24:I34">
    <cfRule type="expression" dxfId="105" priority="12">
      <formula>MOD(ROW(B9),2)=1</formula>
    </cfRule>
    <cfRule type="expression" dxfId="104" priority="13">
      <formula>MOD(ROW(B9),2)=0</formula>
    </cfRule>
  </conditionalFormatting>
  <conditionalFormatting sqref="D20:E22 F20:I23">
    <cfRule type="expression" dxfId="103" priority="10">
      <formula>MOD(ROW(C24),2)=1</formula>
    </cfRule>
    <cfRule type="expression" dxfId="102" priority="11">
      <formula>MOD(ROW(C24),2)=0</formula>
    </cfRule>
  </conditionalFormatting>
  <conditionalFormatting sqref="D5:I19">
    <cfRule type="expression" dxfId="101" priority="4">
      <formula>MOD(ROW(C9),2)=1</formula>
    </cfRule>
    <cfRule type="expression" dxfId="100" priority="5">
      <formula>MOD(ROW(C9),2)=0</formula>
    </cfRule>
  </conditionalFormatting>
  <conditionalFormatting sqref="G35:G52">
    <cfRule type="iconSet" priority="16">
      <iconSet iconSet="5Rating">
        <cfvo type="percent" val="0"/>
        <cfvo type="num" val="1"/>
        <cfvo type="num" val="2"/>
        <cfvo type="num" val="3"/>
        <cfvo type="num" val="4"/>
      </iconSet>
    </cfRule>
  </conditionalFormatting>
  <conditionalFormatting sqref="I35:I52">
    <cfRule type="iconSet" priority="15">
      <iconSet iconSet="3Signs" showValue="0" reverse="1">
        <cfvo type="percent" val="0"/>
        <cfvo type="num" val="2"/>
        <cfvo type="num" val="3"/>
      </iconSet>
    </cfRule>
  </conditionalFormatting>
  <conditionalFormatting sqref="K32 K34 K36 K44 K46:K52">
    <cfRule type="cellIs" dxfId="99" priority="18" operator="equal">
      <formula>3</formula>
    </cfRule>
    <cfRule type="cellIs" dxfId="98" priority="19" operator="equal">
      <formula>2</formula>
    </cfRule>
    <cfRule type="cellIs" dxfId="97" priority="20" operator="equal">
      <formula>1</formula>
    </cfRule>
  </conditionalFormatting>
  <conditionalFormatting sqref="K32:K52">
    <cfRule type="iconSet" priority="22">
      <iconSet iconSet="3Symbols2" showValue="0" reverse="1">
        <cfvo type="percent" val="0"/>
        <cfvo type="num" val="2"/>
        <cfvo type="num" val="3"/>
      </iconSet>
    </cfRule>
    <cfRule type="cellIs" dxfId="96" priority="23" operator="equal">
      <formula>3</formula>
    </cfRule>
    <cfRule type="cellIs" dxfId="95" priority="24" operator="equal">
      <formula>2</formula>
    </cfRule>
    <cfRule type="cellIs" dxfId="94" priority="25" operator="equal">
      <formula>1</formula>
    </cfRule>
  </conditionalFormatting>
  <dataValidations count="4">
    <dataValidation type="list" allowBlank="1" showInputMessage="1" showErrorMessage="1" sqref="E5:F34" xr:uid="{00000000-0002-0000-1600-000000000000}">
      <formula1>"3,2,1,0,-1,-2,-3"</formula1>
    </dataValidation>
    <dataValidation type="list" allowBlank="1" showInputMessage="1" showErrorMessage="1" sqref="K32:K52 I35:I52" xr:uid="{00000000-0002-0000-1600-000001000000}">
      <formula1>"1,2,3"</formula1>
    </dataValidation>
    <dataValidation type="list" allowBlank="1" showInputMessage="1" showErrorMessage="1" sqref="E35:F52" xr:uid="{00000000-0002-0000-1600-000002000000}">
      <formula1>"1,2,3,4,5,6,7,8,9,10,11"</formula1>
    </dataValidation>
    <dataValidation type="list" allowBlank="1" showInputMessage="1" showErrorMessage="1" sqref="G35:G52" xr:uid="{00000000-0002-0000-1600-000003000000}">
      <formula1>"1,2,3,4,5"</formula1>
    </dataValidation>
  </dataValidations>
  <printOptions horizontalCentered="1"/>
  <pageMargins left="0.23622047244094491" right="0.23622047244094491" top="0.19685039370078741" bottom="0.19685039370078741" header="0.19685039370078741" footer="0.19685039370078741"/>
  <pageSetup paperSize="9" scale="71" orientation="portrait" r:id="rId1"/>
  <headerFooter>
    <oddFooter>&amp;L&amp;8&amp;K00-048(c) S.Imboden&amp;R&amp;8&amp;K00-048Seite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14" id="{3578CE53-5BD0-40D1-B67B-7D89CAF59385}">
            <x14:iconSet iconSet="5Boxes">
              <x14:cfvo type="percent">
                <xm:f>0</xm:f>
              </x14:cfvo>
              <x14:cfvo type="num">
                <xm:f>3</xm:f>
              </x14:cfvo>
              <x14:cfvo type="num">
                <xm:f>6</xm:f>
              </x14:cfvo>
              <x14:cfvo type="num">
                <xm:f>9</xm:f>
              </x14:cfvo>
              <x14:cfvo type="num">
                <xm:f>10</xm:f>
              </x14:cfvo>
            </x14:iconSet>
          </x14:cfRule>
          <xm:sqref>E35:F52</xm:sqref>
        </x14:conditionalFormatting>
        <x14:conditionalFormatting xmlns:xm="http://schemas.microsoft.com/office/excel/2006/main">
          <x14:cfRule type="iconSet" priority="21" id="{E5430BFC-905F-4CE5-AC6E-0F99A4B4A8AA}">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K32 K34 K36 K44 K46:K52</xm:sqref>
        </x14:conditionalFormatting>
        <x14:conditionalFormatting xmlns:xm="http://schemas.microsoft.com/office/excel/2006/main">
          <x14:cfRule type="iconSet" priority="17" id="{CC58B2CB-7007-40EA-8A91-A997BB972C74}">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K33 K35 K37:K43 K45</xm:sqref>
        </x14:conditionalFormatting>
      </x14:conditionalFormattings>
    </ext>
  </extLs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Tabelle17">
    <tabColor theme="6" tint="0.79998168889431442"/>
  </sheetPr>
  <dimension ref="A1:P118"/>
  <sheetViews>
    <sheetView showGridLines="0" zoomScaleNormal="100" workbookViewId="0">
      <pane ySplit="1" topLeftCell="A2" activePane="bottomLeft" state="frozen"/>
      <selection activeCell="A2" sqref="A2"/>
      <selection pane="bottomLeft" activeCell="A2" sqref="A2"/>
    </sheetView>
  </sheetViews>
  <sheetFormatPr baseColWidth="10" defaultColWidth="11.44140625" defaultRowHeight="14.4" x14ac:dyDescent="0.3"/>
  <cols>
    <col min="1" max="1" width="7" style="408" customWidth="1"/>
    <col min="2" max="2" width="4.33203125" style="408" customWidth="1"/>
    <col min="3" max="3" width="28" style="408" customWidth="1"/>
    <col min="4" max="4" width="6.109375" style="408" customWidth="1"/>
    <col min="5" max="5" width="34.109375" style="408" customWidth="1"/>
    <col min="6" max="6" width="35.109375" style="408" customWidth="1"/>
    <col min="7" max="7" width="11.109375" style="408" bestFit="1" customWidth="1"/>
    <col min="8" max="8" width="29.109375" style="408" customWidth="1"/>
    <col min="9" max="9" width="6.44140625" style="408" bestFit="1" customWidth="1"/>
    <col min="10" max="10" width="0.109375" style="938" customWidth="1"/>
    <col min="11" max="11" width="11.44140625" style="408"/>
    <col min="12" max="18" width="3.44140625" style="408" customWidth="1"/>
    <col min="19" max="19" width="11.44140625" style="408" customWidth="1"/>
    <col min="20" max="16384" width="11.44140625" style="408"/>
  </cols>
  <sheetData>
    <row r="1" spans="1:16" s="510" customFormat="1" ht="43.95" customHeight="1" x14ac:dyDescent="0.3">
      <c r="A1" s="931"/>
      <c r="B1" s="504" t="str">
        <f ca="1">' '!A533</f>
        <v>C O M M U N I C A T I O N</v>
      </c>
      <c r="C1" s="931"/>
      <c r="D1" s="931"/>
      <c r="E1" s="504"/>
      <c r="F1" s="504"/>
      <c r="G1" s="504"/>
      <c r="H1" s="504"/>
      <c r="I1" s="263"/>
      <c r="J1" s="932"/>
      <c r="K1" s="509"/>
      <c r="L1" s="509"/>
      <c r="M1" s="509"/>
      <c r="N1" s="509"/>
      <c r="O1" s="509"/>
      <c r="P1" s="509"/>
    </row>
    <row r="2" spans="1:16" s="936" customFormat="1" ht="1.35" customHeight="1" x14ac:dyDescent="0.3">
      <c r="A2" s="933"/>
      <c r="B2" s="933"/>
      <c r="C2" s="933"/>
      <c r="D2" s="933"/>
      <c r="E2" s="934"/>
      <c r="F2" s="934"/>
      <c r="G2" s="934"/>
      <c r="H2" s="934"/>
      <c r="I2" s="934"/>
      <c r="J2" s="932"/>
      <c r="K2" s="935"/>
      <c r="L2" s="935"/>
      <c r="M2" s="935"/>
      <c r="N2" s="935"/>
      <c r="O2" s="935"/>
      <c r="P2" s="935"/>
    </row>
    <row r="3" spans="1:16" ht="25.5" customHeight="1" x14ac:dyDescent="0.3">
      <c r="A3" s="403"/>
      <c r="B3" s="937"/>
    </row>
    <row r="4" spans="1:16" ht="189.75" customHeight="1" x14ac:dyDescent="0.3">
      <c r="A4" s="219" t="s">
        <v>329</v>
      </c>
      <c r="B4" s="939"/>
    </row>
    <row r="5" spans="1:16" ht="9.75" customHeight="1" x14ac:dyDescent="0.3">
      <c r="B5" s="940"/>
    </row>
    <row r="6" spans="1:16" ht="9.75" customHeight="1" x14ac:dyDescent="0.3">
      <c r="B6" s="940"/>
    </row>
    <row r="7" spans="1:16" ht="18" customHeight="1" x14ac:dyDescent="0.3">
      <c r="B7" s="941" t="str">
        <f ca="1">' '!A534</f>
        <v>Publicité</v>
      </c>
      <c r="C7" s="941"/>
      <c r="D7" s="941"/>
      <c r="E7" s="941"/>
      <c r="F7" s="941"/>
      <c r="G7" s="941"/>
      <c r="H7" s="941"/>
      <c r="I7" s="941"/>
    </row>
    <row r="8" spans="1:16" s="946" customFormat="1" ht="31.2" x14ac:dyDescent="0.3">
      <c r="A8" s="408"/>
      <c r="B8" s="942" t="str">
        <f ca="1">' '!A548</f>
        <v>No.</v>
      </c>
      <c r="C8" s="943" t="str">
        <f ca="1">' '!A547</f>
        <v>Désignation</v>
      </c>
      <c r="D8" s="943" t="str">
        <f ca="1">' '!A544</f>
        <v>en %</v>
      </c>
      <c r="E8" s="943" t="str">
        <f ca="1">' '!A549</f>
        <v>Forces principales</v>
      </c>
      <c r="F8" s="943" t="str">
        <f ca="1">' '!A550</f>
        <v>Faiblesses principales</v>
      </c>
      <c r="G8" s="943" t="str">
        <f ca="1">' '!A543</f>
        <v>Impact</v>
      </c>
      <c r="H8" s="943" t="str">
        <f ca="1">' '!A545</f>
        <v>Remarques</v>
      </c>
      <c r="I8" s="944" t="str">
        <f ca="1">' '!A546</f>
        <v>Statut</v>
      </c>
      <c r="J8" s="945"/>
    </row>
    <row r="9" spans="1:16" s="953" customFormat="1" ht="23.4" x14ac:dyDescent="0.3">
      <c r="A9" s="408"/>
      <c r="B9" s="947">
        <v>1</v>
      </c>
      <c r="C9" s="948"/>
      <c r="D9" s="949"/>
      <c r="E9" s="948"/>
      <c r="F9" s="948"/>
      <c r="G9" s="950">
        <v>3</v>
      </c>
      <c r="H9" s="948"/>
      <c r="I9" s="951">
        <v>2</v>
      </c>
      <c r="J9" s="952">
        <f>IF(G9=0,0.1,G9)</f>
        <v>3</v>
      </c>
      <c r="M9" s="954"/>
    </row>
    <row r="10" spans="1:16" s="953" customFormat="1" ht="23.4" x14ac:dyDescent="0.3">
      <c r="A10" s="408"/>
      <c r="B10" s="947">
        <v>2</v>
      </c>
      <c r="C10" s="948"/>
      <c r="D10" s="949"/>
      <c r="E10" s="948"/>
      <c r="F10" s="948"/>
      <c r="G10" s="950">
        <v>4</v>
      </c>
      <c r="H10" s="948"/>
      <c r="I10" s="951"/>
      <c r="J10" s="952">
        <f t="shared" ref="J10:J18" si="0">IF(G10=0,0.1,G10)</f>
        <v>4</v>
      </c>
    </row>
    <row r="11" spans="1:16" s="953" customFormat="1" ht="23.4" x14ac:dyDescent="0.3">
      <c r="A11" s="408"/>
      <c r="B11" s="947">
        <v>3</v>
      </c>
      <c r="C11" s="948"/>
      <c r="D11" s="949"/>
      <c r="E11" s="948"/>
      <c r="F11" s="948"/>
      <c r="G11" s="950">
        <v>3</v>
      </c>
      <c r="H11" s="948"/>
      <c r="I11" s="951"/>
      <c r="J11" s="952">
        <f t="shared" si="0"/>
        <v>3</v>
      </c>
    </row>
    <row r="12" spans="1:16" s="953" customFormat="1" ht="23.4" x14ac:dyDescent="0.3">
      <c r="A12" s="408"/>
      <c r="B12" s="947">
        <v>4</v>
      </c>
      <c r="C12" s="948"/>
      <c r="D12" s="949"/>
      <c r="E12" s="948"/>
      <c r="F12" s="948"/>
      <c r="G12" s="950"/>
      <c r="H12" s="948"/>
      <c r="I12" s="951"/>
      <c r="J12" s="952">
        <f t="shared" si="0"/>
        <v>0.1</v>
      </c>
    </row>
    <row r="13" spans="1:16" s="953" customFormat="1" ht="23.4" x14ac:dyDescent="0.3">
      <c r="A13" s="408"/>
      <c r="B13" s="947">
        <v>5</v>
      </c>
      <c r="C13" s="948"/>
      <c r="D13" s="949"/>
      <c r="E13" s="948"/>
      <c r="F13" s="948"/>
      <c r="G13" s="950"/>
      <c r="H13" s="948"/>
      <c r="I13" s="951"/>
      <c r="J13" s="952">
        <f t="shared" si="0"/>
        <v>0.1</v>
      </c>
    </row>
    <row r="14" spans="1:16" s="953" customFormat="1" ht="23.4" x14ac:dyDescent="0.3">
      <c r="A14" s="408"/>
      <c r="B14" s="947">
        <v>6</v>
      </c>
      <c r="C14" s="948"/>
      <c r="D14" s="949"/>
      <c r="E14" s="948"/>
      <c r="F14" s="948"/>
      <c r="G14" s="950"/>
      <c r="H14" s="948"/>
      <c r="I14" s="951"/>
      <c r="J14" s="952">
        <f t="shared" si="0"/>
        <v>0.1</v>
      </c>
    </row>
    <row r="15" spans="1:16" s="953" customFormat="1" ht="23.4" x14ac:dyDescent="0.3">
      <c r="A15" s="408"/>
      <c r="B15" s="947">
        <v>7</v>
      </c>
      <c r="C15" s="948"/>
      <c r="D15" s="949"/>
      <c r="E15" s="948"/>
      <c r="F15" s="948"/>
      <c r="G15" s="950"/>
      <c r="H15" s="948"/>
      <c r="I15" s="951"/>
      <c r="J15" s="952">
        <f t="shared" si="0"/>
        <v>0.1</v>
      </c>
    </row>
    <row r="16" spans="1:16" s="953" customFormat="1" ht="23.4" x14ac:dyDescent="0.3">
      <c r="A16" s="408"/>
      <c r="B16" s="947">
        <v>8</v>
      </c>
      <c r="C16" s="948"/>
      <c r="D16" s="949"/>
      <c r="E16" s="948"/>
      <c r="F16" s="948"/>
      <c r="G16" s="950"/>
      <c r="H16" s="948"/>
      <c r="I16" s="951"/>
      <c r="J16" s="952">
        <f t="shared" si="0"/>
        <v>0.1</v>
      </c>
    </row>
    <row r="17" spans="1:14" s="953" customFormat="1" ht="23.4" x14ac:dyDescent="0.3">
      <c r="A17" s="408"/>
      <c r="B17" s="947">
        <v>9</v>
      </c>
      <c r="C17" s="948"/>
      <c r="D17" s="949"/>
      <c r="E17" s="948"/>
      <c r="F17" s="948"/>
      <c r="G17" s="950"/>
      <c r="H17" s="948"/>
      <c r="I17" s="951"/>
      <c r="J17" s="952">
        <f t="shared" si="0"/>
        <v>0.1</v>
      </c>
      <c r="N17" s="408"/>
    </row>
    <row r="18" spans="1:14" s="953" customFormat="1" ht="23.4" x14ac:dyDescent="0.3">
      <c r="A18" s="408"/>
      <c r="B18" s="947">
        <v>10</v>
      </c>
      <c r="C18" s="948"/>
      <c r="D18" s="949"/>
      <c r="E18" s="948"/>
      <c r="F18" s="948"/>
      <c r="G18" s="950"/>
      <c r="H18" s="948"/>
      <c r="I18" s="951"/>
      <c r="J18" s="952">
        <f t="shared" si="0"/>
        <v>0.1</v>
      </c>
    </row>
    <row r="19" spans="1:14" ht="18.75" customHeight="1" x14ac:dyDescent="0.3">
      <c r="B19" s="955"/>
      <c r="C19" s="956" t="s">
        <v>461</v>
      </c>
      <c r="D19" s="957">
        <f>SUM(D9:D18)</f>
        <v>0</v>
      </c>
      <c r="E19" s="958"/>
      <c r="F19" s="958"/>
      <c r="G19" s="958"/>
      <c r="H19" s="958"/>
      <c r="I19" s="959"/>
    </row>
    <row r="20" spans="1:14" ht="18.75" customHeight="1" x14ac:dyDescent="0.3">
      <c r="B20" s="940"/>
    </row>
    <row r="21" spans="1:14" ht="18" customHeight="1" x14ac:dyDescent="0.3">
      <c r="B21" s="941" t="str">
        <f ca="1">' '!A542</f>
        <v>Promotion des ventes</v>
      </c>
      <c r="C21" s="941"/>
      <c r="D21" s="941"/>
      <c r="E21" s="941"/>
      <c r="F21" s="941"/>
      <c r="G21" s="941"/>
      <c r="H21" s="941"/>
      <c r="I21" s="941"/>
    </row>
    <row r="22" spans="1:14" s="946" customFormat="1" ht="31.2" x14ac:dyDescent="0.3">
      <c r="A22" s="408"/>
      <c r="B22" s="942" t="str">
        <f ca="1">$B$8</f>
        <v>No.</v>
      </c>
      <c r="C22" s="943" t="str">
        <f ca="1">$C$8</f>
        <v>Désignation</v>
      </c>
      <c r="D22" s="943" t="str">
        <f ca="1">$D$8</f>
        <v>en %</v>
      </c>
      <c r="E22" s="943" t="str">
        <f ca="1">$E$8</f>
        <v>Forces principales</v>
      </c>
      <c r="F22" s="943" t="str">
        <f ca="1">$F$8</f>
        <v>Faiblesses principales</v>
      </c>
      <c r="G22" s="943" t="str">
        <f ca="1">$G$8</f>
        <v>Impact</v>
      </c>
      <c r="H22" s="943" t="str">
        <f ca="1">H8</f>
        <v>Remarques</v>
      </c>
      <c r="I22" s="944" t="str">
        <f ca="1">$I$8</f>
        <v>Statut</v>
      </c>
      <c r="J22" s="945"/>
    </row>
    <row r="23" spans="1:14" s="953" customFormat="1" ht="23.4" x14ac:dyDescent="0.3">
      <c r="A23" s="408"/>
      <c r="B23" s="947">
        <v>1</v>
      </c>
      <c r="C23" s="948"/>
      <c r="D23" s="949">
        <v>0.8</v>
      </c>
      <c r="E23" s="948"/>
      <c r="F23" s="948"/>
      <c r="G23" s="950">
        <v>3</v>
      </c>
      <c r="H23" s="948"/>
      <c r="I23" s="951">
        <v>2</v>
      </c>
      <c r="J23" s="952">
        <f>IF(G23=0,0.1,G23)</f>
        <v>3</v>
      </c>
      <c r="M23" s="954"/>
    </row>
    <row r="24" spans="1:14" s="953" customFormat="1" ht="23.4" x14ac:dyDescent="0.3">
      <c r="A24" s="408"/>
      <c r="B24" s="947">
        <v>2</v>
      </c>
      <c r="C24" s="948"/>
      <c r="D24" s="949">
        <v>0.01</v>
      </c>
      <c r="E24" s="948"/>
      <c r="F24" s="948"/>
      <c r="G24" s="950">
        <v>2</v>
      </c>
      <c r="H24" s="948"/>
      <c r="I24" s="951"/>
      <c r="J24" s="952">
        <f t="shared" ref="J24:J32" si="1">IF(G24=0,0.1,G24)</f>
        <v>2</v>
      </c>
    </row>
    <row r="25" spans="1:14" s="953" customFormat="1" ht="23.4" x14ac:dyDescent="0.3">
      <c r="A25" s="408"/>
      <c r="B25" s="947">
        <v>3</v>
      </c>
      <c r="C25" s="948"/>
      <c r="D25" s="949">
        <v>0.03</v>
      </c>
      <c r="E25" s="948"/>
      <c r="F25" s="948"/>
      <c r="G25" s="950">
        <v>4</v>
      </c>
      <c r="H25" s="948"/>
      <c r="I25" s="951"/>
      <c r="J25" s="952">
        <f t="shared" si="1"/>
        <v>4</v>
      </c>
    </row>
    <row r="26" spans="1:14" s="953" customFormat="1" ht="23.4" x14ac:dyDescent="0.3">
      <c r="A26" s="408"/>
      <c r="B26" s="947">
        <v>4</v>
      </c>
      <c r="C26" s="948"/>
      <c r="D26" s="949">
        <v>0.02</v>
      </c>
      <c r="E26" s="948"/>
      <c r="F26" s="948"/>
      <c r="G26" s="950">
        <v>3</v>
      </c>
      <c r="H26" s="948"/>
      <c r="I26" s="951"/>
      <c r="J26" s="952">
        <f t="shared" si="1"/>
        <v>3</v>
      </c>
    </row>
    <row r="27" spans="1:14" s="953" customFormat="1" ht="23.4" x14ac:dyDescent="0.3">
      <c r="A27" s="408"/>
      <c r="B27" s="947">
        <v>5</v>
      </c>
      <c r="C27" s="948"/>
      <c r="D27" s="949">
        <v>0.05</v>
      </c>
      <c r="E27" s="948"/>
      <c r="F27" s="948"/>
      <c r="G27" s="950">
        <v>2</v>
      </c>
      <c r="H27" s="948"/>
      <c r="I27" s="951"/>
      <c r="J27" s="952">
        <f t="shared" si="1"/>
        <v>2</v>
      </c>
    </row>
    <row r="28" spans="1:14" s="953" customFormat="1" ht="23.4" x14ac:dyDescent="0.3">
      <c r="A28" s="408"/>
      <c r="B28" s="947">
        <v>6</v>
      </c>
      <c r="C28" s="948"/>
      <c r="D28" s="949">
        <v>0.05</v>
      </c>
      <c r="E28" s="948"/>
      <c r="F28" s="948"/>
      <c r="G28" s="950">
        <v>3</v>
      </c>
      <c r="H28" s="948"/>
      <c r="I28" s="951"/>
      <c r="J28" s="952">
        <f t="shared" si="1"/>
        <v>3</v>
      </c>
    </row>
    <row r="29" spans="1:14" s="953" customFormat="1" ht="23.4" x14ac:dyDescent="0.3">
      <c r="A29" s="408"/>
      <c r="B29" s="947">
        <v>7</v>
      </c>
      <c r="C29" s="948"/>
      <c r="D29" s="949">
        <v>0.02</v>
      </c>
      <c r="E29" s="948"/>
      <c r="F29" s="948"/>
      <c r="G29" s="950">
        <v>3</v>
      </c>
      <c r="H29" s="948"/>
      <c r="I29" s="951"/>
      <c r="J29" s="952">
        <f t="shared" si="1"/>
        <v>3</v>
      </c>
    </row>
    <row r="30" spans="1:14" s="953" customFormat="1" ht="23.4" x14ac:dyDescent="0.3">
      <c r="A30" s="408"/>
      <c r="B30" s="947">
        <v>8</v>
      </c>
      <c r="C30" s="948"/>
      <c r="D30" s="949">
        <v>0.02</v>
      </c>
      <c r="E30" s="948"/>
      <c r="F30" s="948"/>
      <c r="G30" s="950">
        <v>3</v>
      </c>
      <c r="H30" s="948"/>
      <c r="I30" s="951"/>
      <c r="J30" s="952">
        <f t="shared" si="1"/>
        <v>3</v>
      </c>
    </row>
    <row r="31" spans="1:14" s="953" customFormat="1" ht="23.4" x14ac:dyDescent="0.3">
      <c r="A31" s="408"/>
      <c r="B31" s="947">
        <v>9</v>
      </c>
      <c r="C31" s="948"/>
      <c r="D31" s="949"/>
      <c r="E31" s="948"/>
      <c r="F31" s="948"/>
      <c r="G31" s="950">
        <v>2</v>
      </c>
      <c r="H31" s="948"/>
      <c r="I31" s="951"/>
      <c r="J31" s="952">
        <f t="shared" si="1"/>
        <v>2</v>
      </c>
    </row>
    <row r="32" spans="1:14" s="953" customFormat="1" ht="23.4" x14ac:dyDescent="0.3">
      <c r="A32" s="408"/>
      <c r="B32" s="947">
        <v>10</v>
      </c>
      <c r="C32" s="948"/>
      <c r="D32" s="949"/>
      <c r="E32" s="948"/>
      <c r="F32" s="948"/>
      <c r="G32" s="950">
        <v>2</v>
      </c>
      <c r="H32" s="948"/>
      <c r="I32" s="951"/>
      <c r="J32" s="952">
        <f t="shared" si="1"/>
        <v>2</v>
      </c>
    </row>
    <row r="33" spans="1:13" ht="18.75" customHeight="1" x14ac:dyDescent="0.3">
      <c r="B33" s="955"/>
      <c r="C33" s="956" t="s">
        <v>461</v>
      </c>
      <c r="D33" s="957">
        <f>SUM(D23:D32)</f>
        <v>1.0000000000000002</v>
      </c>
      <c r="E33" s="958"/>
      <c r="F33" s="958"/>
      <c r="G33" s="958"/>
      <c r="H33" s="958"/>
      <c r="I33" s="959"/>
    </row>
    <row r="34" spans="1:13" ht="18.75" customHeight="1" x14ac:dyDescent="0.3">
      <c r="B34" s="940"/>
    </row>
    <row r="35" spans="1:13" ht="18" customHeight="1" x14ac:dyDescent="0.3">
      <c r="B35" s="960" t="str">
        <f ca="1">' '!A536</f>
        <v>Vente personnelle</v>
      </c>
      <c r="C35" s="961"/>
      <c r="D35" s="961"/>
      <c r="E35" s="961"/>
      <c r="F35" s="961"/>
      <c r="G35" s="961"/>
      <c r="H35" s="961"/>
      <c r="I35" s="962"/>
    </row>
    <row r="36" spans="1:13" s="946" customFormat="1" ht="31.2" x14ac:dyDescent="0.3">
      <c r="A36" s="408"/>
      <c r="B36" s="963" t="str">
        <f ca="1">$B$8</f>
        <v>No.</v>
      </c>
      <c r="C36" s="964" t="str">
        <f ca="1">$C$8</f>
        <v>Désignation</v>
      </c>
      <c r="D36" s="964" t="str">
        <f ca="1">$D$8</f>
        <v>en %</v>
      </c>
      <c r="E36" s="964" t="str">
        <f ca="1">$E$8</f>
        <v>Forces principales</v>
      </c>
      <c r="F36" s="964" t="str">
        <f ca="1">$F$8</f>
        <v>Faiblesses principales</v>
      </c>
      <c r="G36" s="964" t="str">
        <f ca="1">$G$8</f>
        <v>Impact</v>
      </c>
      <c r="H36" s="964" t="str">
        <f ca="1">H22</f>
        <v>Remarques</v>
      </c>
      <c r="I36" s="965" t="str">
        <f ca="1">$I$8</f>
        <v>Statut</v>
      </c>
      <c r="J36" s="945"/>
    </row>
    <row r="37" spans="1:13" s="953" customFormat="1" ht="23.4" x14ac:dyDescent="0.3">
      <c r="A37" s="408"/>
      <c r="B37" s="947">
        <v>1</v>
      </c>
      <c r="C37" s="948"/>
      <c r="D37" s="949"/>
      <c r="E37" s="948"/>
      <c r="F37" s="948"/>
      <c r="G37" s="950">
        <v>3</v>
      </c>
      <c r="H37" s="948"/>
      <c r="I37" s="951">
        <v>2</v>
      </c>
      <c r="J37" s="952">
        <f>IF(G37=0,0.1,G37)</f>
        <v>3</v>
      </c>
      <c r="M37" s="954"/>
    </row>
    <row r="38" spans="1:13" s="953" customFormat="1" ht="23.4" x14ac:dyDescent="0.3">
      <c r="A38" s="408"/>
      <c r="B38" s="947">
        <v>2</v>
      </c>
      <c r="C38" s="948"/>
      <c r="D38" s="949"/>
      <c r="E38" s="948"/>
      <c r="F38" s="948"/>
      <c r="G38" s="950">
        <v>1</v>
      </c>
      <c r="H38" s="948"/>
      <c r="I38" s="951"/>
      <c r="J38" s="952">
        <f t="shared" ref="J38:J46" si="2">IF(G38=0,0.1,G38)</f>
        <v>1</v>
      </c>
    </row>
    <row r="39" spans="1:13" s="953" customFormat="1" ht="23.4" x14ac:dyDescent="0.3">
      <c r="A39" s="408"/>
      <c r="B39" s="947">
        <v>3</v>
      </c>
      <c r="C39" s="948"/>
      <c r="D39" s="949"/>
      <c r="E39" s="948"/>
      <c r="F39" s="948"/>
      <c r="G39" s="950"/>
      <c r="H39" s="948"/>
      <c r="I39" s="951"/>
      <c r="J39" s="952">
        <f t="shared" si="2"/>
        <v>0.1</v>
      </c>
    </row>
    <row r="40" spans="1:13" s="953" customFormat="1" ht="23.4" x14ac:dyDescent="0.3">
      <c r="A40" s="408"/>
      <c r="B40" s="947">
        <v>4</v>
      </c>
      <c r="C40" s="948"/>
      <c r="D40" s="949"/>
      <c r="E40" s="948"/>
      <c r="F40" s="948"/>
      <c r="G40" s="950"/>
      <c r="H40" s="948"/>
      <c r="I40" s="951"/>
      <c r="J40" s="952">
        <f t="shared" si="2"/>
        <v>0.1</v>
      </c>
    </row>
    <row r="41" spans="1:13" s="953" customFormat="1" ht="23.4" x14ac:dyDescent="0.3">
      <c r="A41" s="408"/>
      <c r="B41" s="947">
        <v>5</v>
      </c>
      <c r="C41" s="948"/>
      <c r="D41" s="949"/>
      <c r="E41" s="948"/>
      <c r="F41" s="948"/>
      <c r="G41" s="950"/>
      <c r="H41" s="948"/>
      <c r="I41" s="951"/>
      <c r="J41" s="952">
        <f t="shared" si="2"/>
        <v>0.1</v>
      </c>
    </row>
    <row r="42" spans="1:13" s="953" customFormat="1" ht="23.4" x14ac:dyDescent="0.3">
      <c r="A42" s="408"/>
      <c r="B42" s="947">
        <v>6</v>
      </c>
      <c r="C42" s="948"/>
      <c r="D42" s="949"/>
      <c r="E42" s="948"/>
      <c r="F42" s="948"/>
      <c r="G42" s="950"/>
      <c r="H42" s="948"/>
      <c r="I42" s="951"/>
      <c r="J42" s="952">
        <f t="shared" si="2"/>
        <v>0.1</v>
      </c>
    </row>
    <row r="43" spans="1:13" s="953" customFormat="1" ht="23.4" x14ac:dyDescent="0.3">
      <c r="A43" s="408"/>
      <c r="B43" s="947">
        <v>7</v>
      </c>
      <c r="C43" s="948"/>
      <c r="D43" s="949"/>
      <c r="E43" s="948"/>
      <c r="F43" s="948"/>
      <c r="G43" s="950"/>
      <c r="H43" s="948"/>
      <c r="I43" s="951"/>
      <c r="J43" s="952">
        <f t="shared" si="2"/>
        <v>0.1</v>
      </c>
    </row>
    <row r="44" spans="1:13" s="953" customFormat="1" ht="23.4" x14ac:dyDescent="0.3">
      <c r="A44" s="408"/>
      <c r="B44" s="947">
        <v>8</v>
      </c>
      <c r="C44" s="948"/>
      <c r="D44" s="949"/>
      <c r="E44" s="948"/>
      <c r="F44" s="948"/>
      <c r="G44" s="950"/>
      <c r="H44" s="948"/>
      <c r="I44" s="951"/>
      <c r="J44" s="952">
        <f t="shared" si="2"/>
        <v>0.1</v>
      </c>
    </row>
    <row r="45" spans="1:13" s="953" customFormat="1" ht="23.4" x14ac:dyDescent="0.3">
      <c r="A45" s="408"/>
      <c r="B45" s="947">
        <v>9</v>
      </c>
      <c r="C45" s="948"/>
      <c r="D45" s="949"/>
      <c r="E45" s="948"/>
      <c r="F45" s="948"/>
      <c r="G45" s="950"/>
      <c r="H45" s="948"/>
      <c r="I45" s="951"/>
      <c r="J45" s="952">
        <f t="shared" si="2"/>
        <v>0.1</v>
      </c>
    </row>
    <row r="46" spans="1:13" s="953" customFormat="1" ht="23.4" x14ac:dyDescent="0.3">
      <c r="A46" s="408"/>
      <c r="B46" s="947">
        <v>10</v>
      </c>
      <c r="C46" s="948"/>
      <c r="D46" s="949"/>
      <c r="E46" s="948"/>
      <c r="F46" s="948"/>
      <c r="G46" s="950"/>
      <c r="H46" s="948"/>
      <c r="I46" s="951"/>
      <c r="J46" s="952">
        <f t="shared" si="2"/>
        <v>0.1</v>
      </c>
    </row>
    <row r="47" spans="1:13" ht="18.75" customHeight="1" x14ac:dyDescent="0.3">
      <c r="B47" s="955"/>
      <c r="C47" s="956" t="s">
        <v>461</v>
      </c>
      <c r="D47" s="957">
        <f>SUM(D37:D46)</f>
        <v>0</v>
      </c>
      <c r="E47" s="958"/>
      <c r="F47" s="958"/>
      <c r="G47" s="958"/>
      <c r="H47" s="958"/>
      <c r="I47" s="959"/>
    </row>
    <row r="48" spans="1:13" ht="18.75" customHeight="1" x14ac:dyDescent="0.3">
      <c r="B48" s="940"/>
    </row>
    <row r="49" spans="1:13" ht="18" customHeight="1" x14ac:dyDescent="0.3">
      <c r="B49" s="941" t="str">
        <f ca="1">' '!A537</f>
        <v>Internet</v>
      </c>
      <c r="C49" s="941"/>
      <c r="D49" s="941"/>
      <c r="E49" s="941"/>
      <c r="F49" s="941"/>
      <c r="G49" s="941"/>
      <c r="H49" s="941"/>
      <c r="I49" s="941"/>
    </row>
    <row r="50" spans="1:13" s="946" customFormat="1" ht="31.2" x14ac:dyDescent="0.3">
      <c r="A50" s="408"/>
      <c r="B50" s="942" t="str">
        <f ca="1">$B$8</f>
        <v>No.</v>
      </c>
      <c r="C50" s="943" t="str">
        <f ca="1">$C$8</f>
        <v>Désignation</v>
      </c>
      <c r="D50" s="943" t="str">
        <f ca="1">$D$8</f>
        <v>en %</v>
      </c>
      <c r="E50" s="943" t="str">
        <f ca="1">$E$8</f>
        <v>Forces principales</v>
      </c>
      <c r="F50" s="943" t="str">
        <f ca="1">$F$8</f>
        <v>Faiblesses principales</v>
      </c>
      <c r="G50" s="943" t="str">
        <f ca="1">$G$8</f>
        <v>Impact</v>
      </c>
      <c r="H50" s="943" t="str">
        <f ca="1">H36</f>
        <v>Remarques</v>
      </c>
      <c r="I50" s="944" t="str">
        <f ca="1">$I$8</f>
        <v>Statut</v>
      </c>
      <c r="J50" s="945"/>
    </row>
    <row r="51" spans="1:13" s="953" customFormat="1" ht="23.4" x14ac:dyDescent="0.3">
      <c r="A51" s="408"/>
      <c r="B51" s="947">
        <v>1</v>
      </c>
      <c r="C51" s="948"/>
      <c r="D51" s="949"/>
      <c r="E51" s="948"/>
      <c r="F51" s="948"/>
      <c r="G51" s="950">
        <v>3</v>
      </c>
      <c r="H51" s="948"/>
      <c r="I51" s="951">
        <v>2</v>
      </c>
      <c r="J51" s="952">
        <f>IF(G51=0,0.1,G51)</f>
        <v>3</v>
      </c>
      <c r="M51" s="954"/>
    </row>
    <row r="52" spans="1:13" s="953" customFormat="1" ht="23.4" x14ac:dyDescent="0.3">
      <c r="A52" s="408"/>
      <c r="B52" s="947">
        <v>2</v>
      </c>
      <c r="C52" s="948"/>
      <c r="D52" s="949"/>
      <c r="E52" s="948"/>
      <c r="F52" s="948"/>
      <c r="G52" s="950">
        <v>1</v>
      </c>
      <c r="H52" s="948"/>
      <c r="I52" s="951"/>
      <c r="J52" s="952">
        <f t="shared" ref="J52:J60" si="3">IF(G52=0,0.1,G52)</f>
        <v>1</v>
      </c>
    </row>
    <row r="53" spans="1:13" s="953" customFormat="1" ht="23.4" x14ac:dyDescent="0.3">
      <c r="A53" s="408"/>
      <c r="B53" s="947">
        <v>3</v>
      </c>
      <c r="C53" s="948"/>
      <c r="D53" s="949"/>
      <c r="E53" s="948"/>
      <c r="F53" s="948"/>
      <c r="G53" s="950">
        <v>2</v>
      </c>
      <c r="H53" s="948"/>
      <c r="I53" s="951"/>
      <c r="J53" s="952">
        <f t="shared" si="3"/>
        <v>2</v>
      </c>
    </row>
    <row r="54" spans="1:13" s="953" customFormat="1" ht="23.4" x14ac:dyDescent="0.3">
      <c r="A54" s="408"/>
      <c r="B54" s="947">
        <v>4</v>
      </c>
      <c r="C54" s="948"/>
      <c r="D54" s="949"/>
      <c r="E54" s="948"/>
      <c r="F54" s="948"/>
      <c r="G54" s="950">
        <v>2</v>
      </c>
      <c r="H54" s="948"/>
      <c r="I54" s="951"/>
      <c r="J54" s="952">
        <f t="shared" si="3"/>
        <v>2</v>
      </c>
    </row>
    <row r="55" spans="1:13" s="953" customFormat="1" ht="23.4" x14ac:dyDescent="0.3">
      <c r="A55" s="408"/>
      <c r="B55" s="947">
        <v>5</v>
      </c>
      <c r="C55" s="948"/>
      <c r="D55" s="949"/>
      <c r="E55" s="948"/>
      <c r="F55" s="948"/>
      <c r="G55" s="950"/>
      <c r="H55" s="948"/>
      <c r="I55" s="951"/>
      <c r="J55" s="952">
        <f t="shared" si="3"/>
        <v>0.1</v>
      </c>
    </row>
    <row r="56" spans="1:13" s="953" customFormat="1" ht="23.4" x14ac:dyDescent="0.3">
      <c r="A56" s="408"/>
      <c r="B56" s="947">
        <v>6</v>
      </c>
      <c r="C56" s="948"/>
      <c r="D56" s="949"/>
      <c r="E56" s="948"/>
      <c r="F56" s="948"/>
      <c r="G56" s="950"/>
      <c r="H56" s="948"/>
      <c r="I56" s="951"/>
      <c r="J56" s="952">
        <f t="shared" si="3"/>
        <v>0.1</v>
      </c>
    </row>
    <row r="57" spans="1:13" s="953" customFormat="1" ht="23.4" x14ac:dyDescent="0.3">
      <c r="A57" s="408"/>
      <c r="B57" s="947">
        <v>7</v>
      </c>
      <c r="C57" s="948"/>
      <c r="D57" s="949"/>
      <c r="E57" s="948"/>
      <c r="F57" s="948"/>
      <c r="G57" s="950"/>
      <c r="H57" s="948"/>
      <c r="I57" s="951"/>
      <c r="J57" s="952">
        <f t="shared" si="3"/>
        <v>0.1</v>
      </c>
    </row>
    <row r="58" spans="1:13" s="953" customFormat="1" ht="23.4" x14ac:dyDescent="0.3">
      <c r="A58" s="408"/>
      <c r="B58" s="947">
        <v>8</v>
      </c>
      <c r="C58" s="948"/>
      <c r="D58" s="949"/>
      <c r="E58" s="948"/>
      <c r="F58" s="948"/>
      <c r="G58" s="950"/>
      <c r="H58" s="948"/>
      <c r="I58" s="951"/>
      <c r="J58" s="952">
        <f t="shared" si="3"/>
        <v>0.1</v>
      </c>
    </row>
    <row r="59" spans="1:13" s="953" customFormat="1" ht="23.4" x14ac:dyDescent="0.3">
      <c r="A59" s="408"/>
      <c r="B59" s="947">
        <v>9</v>
      </c>
      <c r="C59" s="948"/>
      <c r="D59" s="949"/>
      <c r="E59" s="948"/>
      <c r="F59" s="948"/>
      <c r="G59" s="950"/>
      <c r="H59" s="948"/>
      <c r="I59" s="951"/>
      <c r="J59" s="952">
        <f t="shared" si="3"/>
        <v>0.1</v>
      </c>
    </row>
    <row r="60" spans="1:13" s="953" customFormat="1" ht="23.4" x14ac:dyDescent="0.3">
      <c r="A60" s="408"/>
      <c r="B60" s="947">
        <v>10</v>
      </c>
      <c r="C60" s="948"/>
      <c r="D60" s="949"/>
      <c r="E60" s="948"/>
      <c r="F60" s="948"/>
      <c r="G60" s="950"/>
      <c r="H60" s="948"/>
      <c r="I60" s="951"/>
      <c r="J60" s="952">
        <f t="shared" si="3"/>
        <v>0.1</v>
      </c>
    </row>
    <row r="61" spans="1:13" ht="18.75" customHeight="1" x14ac:dyDescent="0.3">
      <c r="B61" s="955"/>
      <c r="C61" s="956" t="s">
        <v>461</v>
      </c>
      <c r="D61" s="957">
        <f>SUM(D51:D60)</f>
        <v>0</v>
      </c>
      <c r="E61" s="958"/>
      <c r="F61" s="958"/>
      <c r="G61" s="958"/>
      <c r="H61" s="958"/>
      <c r="I61" s="959"/>
    </row>
    <row r="62" spans="1:13" ht="18.75" customHeight="1" x14ac:dyDescent="0.3">
      <c r="B62" s="940"/>
    </row>
    <row r="63" spans="1:13" ht="18" customHeight="1" x14ac:dyDescent="0.3">
      <c r="B63" s="941" t="str">
        <f ca="1">' '!A538</f>
        <v>Social Medias</v>
      </c>
      <c r="C63" s="941"/>
      <c r="D63" s="941"/>
      <c r="E63" s="941"/>
      <c r="F63" s="941"/>
      <c r="G63" s="941"/>
      <c r="H63" s="941"/>
      <c r="I63" s="941"/>
    </row>
    <row r="64" spans="1:13" s="946" customFormat="1" ht="31.2" x14ac:dyDescent="0.3">
      <c r="A64" s="408"/>
      <c r="B64" s="942" t="str">
        <f ca="1">$B$8</f>
        <v>No.</v>
      </c>
      <c r="C64" s="943" t="str">
        <f ca="1">$C$8</f>
        <v>Désignation</v>
      </c>
      <c r="D64" s="943" t="str">
        <f ca="1">$D$8</f>
        <v>en %</v>
      </c>
      <c r="E64" s="943" t="str">
        <f ca="1">$E$8</f>
        <v>Forces principales</v>
      </c>
      <c r="F64" s="943" t="str">
        <f ca="1">$F$8</f>
        <v>Faiblesses principales</v>
      </c>
      <c r="G64" s="943" t="str">
        <f ca="1">$G$8</f>
        <v>Impact</v>
      </c>
      <c r="H64" s="943" t="str">
        <f ca="1">H50</f>
        <v>Remarques</v>
      </c>
      <c r="I64" s="944" t="str">
        <f ca="1">$I$8</f>
        <v>Statut</v>
      </c>
      <c r="J64" s="945"/>
    </row>
    <row r="65" spans="1:13" s="953" customFormat="1" ht="23.4" x14ac:dyDescent="0.3">
      <c r="A65" s="408"/>
      <c r="B65" s="947">
        <v>1</v>
      </c>
      <c r="C65" s="948"/>
      <c r="D65" s="949"/>
      <c r="E65" s="948"/>
      <c r="F65" s="948"/>
      <c r="G65" s="950">
        <v>4</v>
      </c>
      <c r="H65" s="948"/>
      <c r="I65" s="951">
        <v>2</v>
      </c>
      <c r="J65" s="952">
        <f>IF(G65=0,0.1,G65)</f>
        <v>4</v>
      </c>
      <c r="M65" s="954"/>
    </row>
    <row r="66" spans="1:13" s="953" customFormat="1" ht="23.4" x14ac:dyDescent="0.3">
      <c r="A66" s="408"/>
      <c r="B66" s="947">
        <v>2</v>
      </c>
      <c r="C66" s="948"/>
      <c r="D66" s="949"/>
      <c r="E66" s="948"/>
      <c r="F66" s="948"/>
      <c r="G66" s="950">
        <v>1</v>
      </c>
      <c r="H66" s="948"/>
      <c r="I66" s="951"/>
      <c r="J66" s="952">
        <f t="shared" ref="J66:J74" si="4">IF(G66=0,0.1,G66)</f>
        <v>1</v>
      </c>
    </row>
    <row r="67" spans="1:13" s="953" customFormat="1" ht="23.4" x14ac:dyDescent="0.3">
      <c r="A67" s="408"/>
      <c r="B67" s="947">
        <v>3</v>
      </c>
      <c r="C67" s="948"/>
      <c r="D67" s="949"/>
      <c r="E67" s="948"/>
      <c r="F67" s="948"/>
      <c r="G67" s="950"/>
      <c r="H67" s="948"/>
      <c r="I67" s="951"/>
      <c r="J67" s="952">
        <f t="shared" si="4"/>
        <v>0.1</v>
      </c>
    </row>
    <row r="68" spans="1:13" s="953" customFormat="1" ht="23.4" x14ac:dyDescent="0.3">
      <c r="A68" s="408"/>
      <c r="B68" s="947">
        <v>4</v>
      </c>
      <c r="C68" s="948"/>
      <c r="D68" s="949"/>
      <c r="E68" s="948"/>
      <c r="F68" s="948"/>
      <c r="G68" s="950"/>
      <c r="H68" s="948"/>
      <c r="I68" s="951"/>
      <c r="J68" s="952">
        <f t="shared" si="4"/>
        <v>0.1</v>
      </c>
    </row>
    <row r="69" spans="1:13" s="953" customFormat="1" ht="23.4" x14ac:dyDescent="0.3">
      <c r="A69" s="408"/>
      <c r="B69" s="947">
        <v>5</v>
      </c>
      <c r="C69" s="948"/>
      <c r="D69" s="949"/>
      <c r="E69" s="948"/>
      <c r="F69" s="948"/>
      <c r="G69" s="950"/>
      <c r="H69" s="948"/>
      <c r="I69" s="951"/>
      <c r="J69" s="952">
        <f t="shared" si="4"/>
        <v>0.1</v>
      </c>
    </row>
    <row r="70" spans="1:13" s="953" customFormat="1" ht="23.4" x14ac:dyDescent="0.3">
      <c r="A70" s="408"/>
      <c r="B70" s="947">
        <v>6</v>
      </c>
      <c r="C70" s="948"/>
      <c r="D70" s="949"/>
      <c r="E70" s="948"/>
      <c r="F70" s="948"/>
      <c r="G70" s="950"/>
      <c r="H70" s="948"/>
      <c r="I70" s="951"/>
      <c r="J70" s="952">
        <f t="shared" si="4"/>
        <v>0.1</v>
      </c>
    </row>
    <row r="71" spans="1:13" s="953" customFormat="1" ht="23.4" x14ac:dyDescent="0.3">
      <c r="A71" s="408"/>
      <c r="B71" s="947">
        <v>7</v>
      </c>
      <c r="C71" s="948"/>
      <c r="D71" s="949"/>
      <c r="E71" s="948"/>
      <c r="F71" s="948"/>
      <c r="G71" s="950"/>
      <c r="H71" s="948"/>
      <c r="I71" s="951"/>
      <c r="J71" s="952">
        <f t="shared" si="4"/>
        <v>0.1</v>
      </c>
    </row>
    <row r="72" spans="1:13" s="953" customFormat="1" ht="23.4" x14ac:dyDescent="0.3">
      <c r="A72" s="408"/>
      <c r="B72" s="947">
        <v>8</v>
      </c>
      <c r="C72" s="948"/>
      <c r="D72" s="949"/>
      <c r="E72" s="948"/>
      <c r="F72" s="948"/>
      <c r="G72" s="950"/>
      <c r="H72" s="948"/>
      <c r="I72" s="951"/>
      <c r="J72" s="952">
        <f t="shared" si="4"/>
        <v>0.1</v>
      </c>
    </row>
    <row r="73" spans="1:13" s="953" customFormat="1" ht="23.4" x14ac:dyDescent="0.3">
      <c r="A73" s="408"/>
      <c r="B73" s="947">
        <v>9</v>
      </c>
      <c r="C73" s="948"/>
      <c r="D73" s="949"/>
      <c r="E73" s="948"/>
      <c r="F73" s="948"/>
      <c r="G73" s="950"/>
      <c r="H73" s="948"/>
      <c r="I73" s="951"/>
      <c r="J73" s="952">
        <f t="shared" si="4"/>
        <v>0.1</v>
      </c>
    </row>
    <row r="74" spans="1:13" s="953" customFormat="1" ht="23.4" x14ac:dyDescent="0.3">
      <c r="A74" s="408"/>
      <c r="B74" s="947">
        <v>10</v>
      </c>
      <c r="C74" s="948"/>
      <c r="D74" s="949"/>
      <c r="E74" s="948"/>
      <c r="F74" s="948"/>
      <c r="G74" s="950"/>
      <c r="H74" s="948"/>
      <c r="I74" s="951"/>
      <c r="J74" s="952">
        <f t="shared" si="4"/>
        <v>0.1</v>
      </c>
    </row>
    <row r="75" spans="1:13" ht="18.75" customHeight="1" x14ac:dyDescent="0.3">
      <c r="B75" s="955"/>
      <c r="C75" s="956" t="s">
        <v>461</v>
      </c>
      <c r="D75" s="957">
        <f>SUM(D65:D74)</f>
        <v>0</v>
      </c>
      <c r="E75" s="958"/>
      <c r="F75" s="958"/>
      <c r="G75" s="958"/>
      <c r="H75" s="958"/>
      <c r="I75" s="959"/>
    </row>
    <row r="76" spans="1:13" ht="18.75" customHeight="1" x14ac:dyDescent="0.3">
      <c r="B76" s="940"/>
    </row>
    <row r="77" spans="1:13" ht="18" customHeight="1" x14ac:dyDescent="0.3">
      <c r="B77" s="941" t="str">
        <f ca="1">' '!A539</f>
        <v>Marketing direct</v>
      </c>
      <c r="C77" s="941"/>
      <c r="D77" s="941"/>
      <c r="E77" s="941"/>
      <c r="F77" s="941"/>
      <c r="G77" s="941"/>
      <c r="H77" s="941"/>
      <c r="I77" s="941"/>
    </row>
    <row r="78" spans="1:13" s="946" customFormat="1" ht="31.2" x14ac:dyDescent="0.3">
      <c r="A78" s="408"/>
      <c r="B78" s="942" t="str">
        <f ca="1">$B$8</f>
        <v>No.</v>
      </c>
      <c r="C78" s="943" t="str">
        <f ca="1">$C$8</f>
        <v>Désignation</v>
      </c>
      <c r="D78" s="943" t="str">
        <f ca="1">$D$8</f>
        <v>en %</v>
      </c>
      <c r="E78" s="943" t="str">
        <f ca="1">$E$8</f>
        <v>Forces principales</v>
      </c>
      <c r="F78" s="943" t="str">
        <f ca="1">$F$8</f>
        <v>Faiblesses principales</v>
      </c>
      <c r="G78" s="943" t="str">
        <f ca="1">$G$8</f>
        <v>Impact</v>
      </c>
      <c r="H78" s="943" t="str">
        <f ca="1">H64</f>
        <v>Remarques</v>
      </c>
      <c r="I78" s="944" t="str">
        <f ca="1">$I$8</f>
        <v>Statut</v>
      </c>
      <c r="J78" s="945"/>
    </row>
    <row r="79" spans="1:13" s="953" customFormat="1" ht="23.4" x14ac:dyDescent="0.3">
      <c r="A79" s="408"/>
      <c r="B79" s="947">
        <v>1</v>
      </c>
      <c r="C79" s="948"/>
      <c r="D79" s="949"/>
      <c r="E79" s="948"/>
      <c r="F79" s="948"/>
      <c r="G79" s="950">
        <v>1</v>
      </c>
      <c r="H79" s="948"/>
      <c r="I79" s="951">
        <v>2</v>
      </c>
      <c r="J79" s="952">
        <f>IF(G79=0,0.1,G79)</f>
        <v>1</v>
      </c>
      <c r="M79" s="954"/>
    </row>
    <row r="80" spans="1:13" s="953" customFormat="1" ht="23.4" x14ac:dyDescent="0.3">
      <c r="A80" s="408"/>
      <c r="B80" s="947">
        <v>2</v>
      </c>
      <c r="C80" s="948"/>
      <c r="D80" s="949"/>
      <c r="E80" s="948"/>
      <c r="F80" s="948"/>
      <c r="G80" s="950">
        <v>3</v>
      </c>
      <c r="H80" s="948"/>
      <c r="I80" s="951"/>
      <c r="J80" s="952">
        <f t="shared" ref="J80:J88" si="5">IF(G80=0,0.1,G80)</f>
        <v>3</v>
      </c>
    </row>
    <row r="81" spans="1:13" s="953" customFormat="1" ht="23.4" x14ac:dyDescent="0.3">
      <c r="A81" s="408"/>
      <c r="B81" s="947">
        <v>3</v>
      </c>
      <c r="C81" s="948"/>
      <c r="D81" s="949"/>
      <c r="E81" s="948"/>
      <c r="F81" s="948"/>
      <c r="G81" s="950"/>
      <c r="H81" s="948"/>
      <c r="I81" s="951"/>
      <c r="J81" s="952">
        <f t="shared" si="5"/>
        <v>0.1</v>
      </c>
    </row>
    <row r="82" spans="1:13" s="953" customFormat="1" ht="23.4" x14ac:dyDescent="0.3">
      <c r="A82" s="408"/>
      <c r="B82" s="947">
        <v>4</v>
      </c>
      <c r="C82" s="948"/>
      <c r="D82" s="949"/>
      <c r="E82" s="948"/>
      <c r="F82" s="948"/>
      <c r="G82" s="950"/>
      <c r="H82" s="948"/>
      <c r="I82" s="951"/>
      <c r="J82" s="952">
        <f t="shared" si="5"/>
        <v>0.1</v>
      </c>
    </row>
    <row r="83" spans="1:13" s="953" customFormat="1" ht="23.4" x14ac:dyDescent="0.3">
      <c r="A83" s="408"/>
      <c r="B83" s="947">
        <v>5</v>
      </c>
      <c r="C83" s="948"/>
      <c r="D83" s="949"/>
      <c r="E83" s="948"/>
      <c r="F83" s="948"/>
      <c r="G83" s="950"/>
      <c r="H83" s="948"/>
      <c r="I83" s="951"/>
      <c r="J83" s="952">
        <f t="shared" si="5"/>
        <v>0.1</v>
      </c>
    </row>
    <row r="84" spans="1:13" s="953" customFormat="1" ht="23.4" x14ac:dyDescent="0.3">
      <c r="A84" s="408"/>
      <c r="B84" s="947">
        <v>6</v>
      </c>
      <c r="C84" s="948"/>
      <c r="D84" s="949"/>
      <c r="E84" s="948"/>
      <c r="F84" s="948"/>
      <c r="G84" s="950"/>
      <c r="H84" s="948"/>
      <c r="I84" s="951"/>
      <c r="J84" s="952">
        <f t="shared" si="5"/>
        <v>0.1</v>
      </c>
    </row>
    <row r="85" spans="1:13" s="953" customFormat="1" ht="23.4" x14ac:dyDescent="0.3">
      <c r="A85" s="408"/>
      <c r="B85" s="947">
        <v>7</v>
      </c>
      <c r="C85" s="948"/>
      <c r="D85" s="949"/>
      <c r="E85" s="948"/>
      <c r="F85" s="948"/>
      <c r="G85" s="950"/>
      <c r="H85" s="948"/>
      <c r="I85" s="951"/>
      <c r="J85" s="952">
        <f t="shared" si="5"/>
        <v>0.1</v>
      </c>
    </row>
    <row r="86" spans="1:13" s="953" customFormat="1" ht="23.4" x14ac:dyDescent="0.3">
      <c r="A86" s="408"/>
      <c r="B86" s="947">
        <v>8</v>
      </c>
      <c r="C86" s="948"/>
      <c r="D86" s="949"/>
      <c r="E86" s="948"/>
      <c r="F86" s="948"/>
      <c r="G86" s="950"/>
      <c r="H86" s="948"/>
      <c r="I86" s="951"/>
      <c r="J86" s="952">
        <f t="shared" si="5"/>
        <v>0.1</v>
      </c>
    </row>
    <row r="87" spans="1:13" s="953" customFormat="1" ht="23.4" x14ac:dyDescent="0.3">
      <c r="A87" s="408"/>
      <c r="B87" s="947">
        <v>9</v>
      </c>
      <c r="C87" s="948"/>
      <c r="D87" s="949"/>
      <c r="E87" s="948"/>
      <c r="F87" s="948"/>
      <c r="G87" s="950"/>
      <c r="H87" s="948"/>
      <c r="I87" s="951"/>
      <c r="J87" s="952">
        <f t="shared" si="5"/>
        <v>0.1</v>
      </c>
    </row>
    <row r="88" spans="1:13" s="953" customFormat="1" ht="23.4" x14ac:dyDescent="0.3">
      <c r="A88" s="408"/>
      <c r="B88" s="947">
        <v>10</v>
      </c>
      <c r="C88" s="948"/>
      <c r="D88" s="949"/>
      <c r="E88" s="948"/>
      <c r="F88" s="948"/>
      <c r="G88" s="950"/>
      <c r="H88" s="948"/>
      <c r="I88" s="951"/>
      <c r="J88" s="952">
        <f t="shared" si="5"/>
        <v>0.1</v>
      </c>
    </row>
    <row r="89" spans="1:13" ht="18.75" customHeight="1" x14ac:dyDescent="0.3">
      <c r="B89" s="966"/>
      <c r="C89" s="967" t="s">
        <v>461</v>
      </c>
      <c r="D89" s="968">
        <f>SUM(D79:D88)</f>
        <v>0</v>
      </c>
      <c r="E89" s="969"/>
      <c r="F89" s="969"/>
      <c r="G89" s="969"/>
      <c r="H89" s="969"/>
      <c r="I89" s="970"/>
    </row>
    <row r="90" spans="1:13" ht="18.75" customHeight="1" x14ac:dyDescent="0.3">
      <c r="B90" s="971"/>
    </row>
    <row r="91" spans="1:13" ht="18" customHeight="1" x14ac:dyDescent="0.3">
      <c r="B91" s="941" t="str">
        <f ca="1">' '!A540</f>
        <v>Relations publiques</v>
      </c>
      <c r="C91" s="941"/>
      <c r="D91" s="941"/>
      <c r="E91" s="941"/>
      <c r="F91" s="941"/>
      <c r="G91" s="941"/>
      <c r="H91" s="941"/>
      <c r="I91" s="941"/>
    </row>
    <row r="92" spans="1:13" s="946" customFormat="1" ht="31.2" x14ac:dyDescent="0.3">
      <c r="A92" s="408"/>
      <c r="B92" s="942" t="str">
        <f ca="1">$B$8</f>
        <v>No.</v>
      </c>
      <c r="C92" s="943" t="str">
        <f ca="1">$C$8</f>
        <v>Désignation</v>
      </c>
      <c r="D92" s="943" t="str">
        <f ca="1">$D$8</f>
        <v>en %</v>
      </c>
      <c r="E92" s="943" t="str">
        <f ca="1">$E$8</f>
        <v>Forces principales</v>
      </c>
      <c r="F92" s="943" t="str">
        <f ca="1">$F$8</f>
        <v>Faiblesses principales</v>
      </c>
      <c r="G92" s="943" t="str">
        <f ca="1">$G$8</f>
        <v>Impact</v>
      </c>
      <c r="H92" s="943" t="str">
        <f ca="1">H78</f>
        <v>Remarques</v>
      </c>
      <c r="I92" s="944" t="str">
        <f ca="1">$I$8</f>
        <v>Statut</v>
      </c>
      <c r="J92" s="945"/>
    </row>
    <row r="93" spans="1:13" s="953" customFormat="1" ht="23.4" x14ac:dyDescent="0.3">
      <c r="A93" s="408"/>
      <c r="B93" s="947">
        <v>1</v>
      </c>
      <c r="C93" s="948"/>
      <c r="D93" s="949"/>
      <c r="E93" s="948"/>
      <c r="F93" s="948"/>
      <c r="G93" s="950">
        <v>3</v>
      </c>
      <c r="H93" s="948"/>
      <c r="I93" s="951">
        <v>2</v>
      </c>
      <c r="J93" s="952">
        <f>IF(G93=0,0.1,G93)</f>
        <v>3</v>
      </c>
      <c r="M93" s="954"/>
    </row>
    <row r="94" spans="1:13" s="953" customFormat="1" ht="23.4" x14ac:dyDescent="0.3">
      <c r="A94" s="408"/>
      <c r="B94" s="947">
        <v>2</v>
      </c>
      <c r="C94" s="948"/>
      <c r="D94" s="949"/>
      <c r="E94" s="948"/>
      <c r="F94" s="948"/>
      <c r="G94" s="950">
        <v>1</v>
      </c>
      <c r="H94" s="948"/>
      <c r="I94" s="951"/>
      <c r="J94" s="952">
        <f t="shared" ref="J94:J102" si="6">IF(G94=0,0.1,G94)</f>
        <v>1</v>
      </c>
    </row>
    <row r="95" spans="1:13" s="953" customFormat="1" ht="23.4" x14ac:dyDescent="0.3">
      <c r="A95" s="408"/>
      <c r="B95" s="947">
        <v>3</v>
      </c>
      <c r="C95" s="948"/>
      <c r="D95" s="949"/>
      <c r="E95" s="948"/>
      <c r="F95" s="948"/>
      <c r="G95" s="950">
        <v>3</v>
      </c>
      <c r="H95" s="948"/>
      <c r="I95" s="951"/>
      <c r="J95" s="952">
        <f t="shared" si="6"/>
        <v>3</v>
      </c>
    </row>
    <row r="96" spans="1:13" s="953" customFormat="1" ht="23.4" x14ac:dyDescent="0.3">
      <c r="A96" s="408"/>
      <c r="B96" s="947">
        <v>4</v>
      </c>
      <c r="C96" s="948"/>
      <c r="D96" s="949"/>
      <c r="E96" s="948"/>
      <c r="F96" s="948"/>
      <c r="G96" s="950"/>
      <c r="H96" s="948"/>
      <c r="I96" s="951"/>
      <c r="J96" s="952">
        <f t="shared" si="6"/>
        <v>0.1</v>
      </c>
    </row>
    <row r="97" spans="1:13" s="953" customFormat="1" ht="23.4" x14ac:dyDescent="0.3">
      <c r="A97" s="408"/>
      <c r="B97" s="947">
        <v>5</v>
      </c>
      <c r="C97" s="948"/>
      <c r="D97" s="949"/>
      <c r="E97" s="948"/>
      <c r="F97" s="948"/>
      <c r="G97" s="950"/>
      <c r="H97" s="948"/>
      <c r="I97" s="951"/>
      <c r="J97" s="952">
        <f t="shared" si="6"/>
        <v>0.1</v>
      </c>
    </row>
    <row r="98" spans="1:13" s="953" customFormat="1" ht="23.4" x14ac:dyDescent="0.3">
      <c r="A98" s="408"/>
      <c r="B98" s="947">
        <v>6</v>
      </c>
      <c r="C98" s="948"/>
      <c r="D98" s="949"/>
      <c r="E98" s="948"/>
      <c r="F98" s="948"/>
      <c r="G98" s="950"/>
      <c r="H98" s="948"/>
      <c r="I98" s="951"/>
      <c r="J98" s="952">
        <f t="shared" si="6"/>
        <v>0.1</v>
      </c>
    </row>
    <row r="99" spans="1:13" s="953" customFormat="1" ht="23.4" x14ac:dyDescent="0.3">
      <c r="A99" s="408"/>
      <c r="B99" s="947">
        <v>7</v>
      </c>
      <c r="C99" s="948"/>
      <c r="D99" s="949"/>
      <c r="E99" s="948"/>
      <c r="F99" s="948"/>
      <c r="G99" s="950"/>
      <c r="H99" s="948"/>
      <c r="I99" s="951"/>
      <c r="J99" s="952">
        <f t="shared" si="6"/>
        <v>0.1</v>
      </c>
    </row>
    <row r="100" spans="1:13" s="953" customFormat="1" ht="23.4" x14ac:dyDescent="0.3">
      <c r="A100" s="408"/>
      <c r="B100" s="947">
        <v>8</v>
      </c>
      <c r="C100" s="948"/>
      <c r="D100" s="949"/>
      <c r="E100" s="948"/>
      <c r="F100" s="948"/>
      <c r="G100" s="950"/>
      <c r="H100" s="948"/>
      <c r="I100" s="951"/>
      <c r="J100" s="952">
        <f t="shared" si="6"/>
        <v>0.1</v>
      </c>
    </row>
    <row r="101" spans="1:13" s="953" customFormat="1" ht="23.4" x14ac:dyDescent="0.3">
      <c r="A101" s="408"/>
      <c r="B101" s="947">
        <v>9</v>
      </c>
      <c r="C101" s="948"/>
      <c r="D101" s="949"/>
      <c r="E101" s="948"/>
      <c r="F101" s="948"/>
      <c r="G101" s="950"/>
      <c r="H101" s="948"/>
      <c r="I101" s="951"/>
      <c r="J101" s="952">
        <f t="shared" si="6"/>
        <v>0.1</v>
      </c>
    </row>
    <row r="102" spans="1:13" s="953" customFormat="1" ht="23.4" x14ac:dyDescent="0.3">
      <c r="A102" s="408"/>
      <c r="B102" s="947">
        <v>10</v>
      </c>
      <c r="C102" s="948"/>
      <c r="D102" s="949"/>
      <c r="E102" s="948"/>
      <c r="F102" s="948"/>
      <c r="G102" s="950"/>
      <c r="H102" s="948"/>
      <c r="I102" s="951"/>
      <c r="J102" s="952">
        <f t="shared" si="6"/>
        <v>0.1</v>
      </c>
    </row>
    <row r="103" spans="1:13" ht="18.75" customHeight="1" x14ac:dyDescent="0.3">
      <c r="B103" s="966"/>
      <c r="C103" s="967" t="s">
        <v>461</v>
      </c>
      <c r="D103" s="968">
        <f>SUM(D93:D102)</f>
        <v>0</v>
      </c>
      <c r="E103" s="969"/>
      <c r="F103" s="969"/>
      <c r="G103" s="969"/>
      <c r="H103" s="969"/>
      <c r="I103" s="970"/>
    </row>
    <row r="104" spans="1:13" ht="18.75" customHeight="1" x14ac:dyDescent="0.3"/>
    <row r="105" spans="1:13" ht="18" customHeight="1" x14ac:dyDescent="0.3">
      <c r="B105" s="941" t="str">
        <f ca="1">' '!A541</f>
        <v>Divers</v>
      </c>
      <c r="C105" s="941"/>
      <c r="D105" s="941"/>
      <c r="E105" s="941"/>
      <c r="F105" s="941"/>
      <c r="G105" s="941"/>
      <c r="H105" s="941"/>
      <c r="I105" s="941"/>
    </row>
    <row r="106" spans="1:13" s="946" customFormat="1" ht="31.2" x14ac:dyDescent="0.3">
      <c r="A106" s="408"/>
      <c r="B106" s="942" t="str">
        <f ca="1">$B$8</f>
        <v>No.</v>
      </c>
      <c r="C106" s="943" t="str">
        <f ca="1">$C$8</f>
        <v>Désignation</v>
      </c>
      <c r="D106" s="943" t="str">
        <f ca="1">$D$8</f>
        <v>en %</v>
      </c>
      <c r="E106" s="943" t="str">
        <f ca="1">$E$8</f>
        <v>Forces principales</v>
      </c>
      <c r="F106" s="943" t="str">
        <f ca="1">$F$8</f>
        <v>Faiblesses principales</v>
      </c>
      <c r="G106" s="943" t="str">
        <f ca="1">$G$8</f>
        <v>Impact</v>
      </c>
      <c r="H106" s="943" t="str">
        <f ca="1">H92</f>
        <v>Remarques</v>
      </c>
      <c r="I106" s="944" t="str">
        <f ca="1">$I$8</f>
        <v>Statut</v>
      </c>
      <c r="J106" s="945"/>
    </row>
    <row r="107" spans="1:13" s="953" customFormat="1" ht="23.4" x14ac:dyDescent="0.3">
      <c r="A107" s="408"/>
      <c r="B107" s="947">
        <v>1</v>
      </c>
      <c r="C107" s="948"/>
      <c r="D107" s="949"/>
      <c r="E107" s="948"/>
      <c r="F107" s="948"/>
      <c r="G107" s="950">
        <v>3</v>
      </c>
      <c r="H107" s="948"/>
      <c r="I107" s="951">
        <v>2</v>
      </c>
      <c r="J107" s="952">
        <f>IF(G107=0,0.1,G107)</f>
        <v>3</v>
      </c>
      <c r="M107" s="954"/>
    </row>
    <row r="108" spans="1:13" s="953" customFormat="1" ht="23.4" x14ac:dyDescent="0.3">
      <c r="A108" s="408"/>
      <c r="B108" s="947">
        <v>2</v>
      </c>
      <c r="C108" s="948"/>
      <c r="D108" s="949"/>
      <c r="E108" s="948"/>
      <c r="F108" s="948"/>
      <c r="G108" s="950">
        <v>3</v>
      </c>
      <c r="H108" s="948"/>
      <c r="I108" s="951"/>
      <c r="J108" s="952">
        <f t="shared" ref="J108:J116" si="7">IF(G108=0,0.1,G108)</f>
        <v>3</v>
      </c>
    </row>
    <row r="109" spans="1:13" s="953" customFormat="1" ht="23.4" x14ac:dyDescent="0.3">
      <c r="A109" s="408"/>
      <c r="B109" s="947">
        <v>3</v>
      </c>
      <c r="C109" s="948"/>
      <c r="D109" s="949"/>
      <c r="E109" s="948"/>
      <c r="F109" s="948"/>
      <c r="G109" s="950">
        <v>4</v>
      </c>
      <c r="H109" s="948"/>
      <c r="I109" s="951"/>
      <c r="J109" s="952">
        <f t="shared" si="7"/>
        <v>4</v>
      </c>
    </row>
    <row r="110" spans="1:13" s="953" customFormat="1" ht="23.4" x14ac:dyDescent="0.3">
      <c r="A110" s="408"/>
      <c r="B110" s="947">
        <v>4</v>
      </c>
      <c r="C110" s="948"/>
      <c r="D110" s="949"/>
      <c r="E110" s="948"/>
      <c r="F110" s="948"/>
      <c r="G110" s="950"/>
      <c r="H110" s="948"/>
      <c r="I110" s="951"/>
      <c r="J110" s="952">
        <f t="shared" si="7"/>
        <v>0.1</v>
      </c>
    </row>
    <row r="111" spans="1:13" s="953" customFormat="1" ht="23.4" x14ac:dyDescent="0.3">
      <c r="A111" s="408"/>
      <c r="B111" s="947">
        <v>5</v>
      </c>
      <c r="C111" s="948"/>
      <c r="D111" s="949"/>
      <c r="E111" s="948"/>
      <c r="F111" s="948"/>
      <c r="G111" s="950"/>
      <c r="H111" s="948"/>
      <c r="I111" s="951"/>
      <c r="J111" s="952">
        <f t="shared" si="7"/>
        <v>0.1</v>
      </c>
    </row>
    <row r="112" spans="1:13" s="953" customFormat="1" ht="23.4" x14ac:dyDescent="0.3">
      <c r="A112" s="408"/>
      <c r="B112" s="947">
        <v>6</v>
      </c>
      <c r="C112" s="948"/>
      <c r="D112" s="949"/>
      <c r="E112" s="948"/>
      <c r="F112" s="948"/>
      <c r="G112" s="950"/>
      <c r="H112" s="948"/>
      <c r="I112" s="951"/>
      <c r="J112" s="952">
        <f t="shared" si="7"/>
        <v>0.1</v>
      </c>
    </row>
    <row r="113" spans="1:10" s="953" customFormat="1" ht="23.4" x14ac:dyDescent="0.3">
      <c r="A113" s="408"/>
      <c r="B113" s="947">
        <v>7</v>
      </c>
      <c r="C113" s="948"/>
      <c r="D113" s="949"/>
      <c r="E113" s="948"/>
      <c r="F113" s="948"/>
      <c r="G113" s="950"/>
      <c r="H113" s="948"/>
      <c r="I113" s="951"/>
      <c r="J113" s="952">
        <f t="shared" si="7"/>
        <v>0.1</v>
      </c>
    </row>
    <row r="114" spans="1:10" s="953" customFormat="1" ht="23.4" x14ac:dyDescent="0.3">
      <c r="A114" s="408"/>
      <c r="B114" s="947">
        <v>8</v>
      </c>
      <c r="C114" s="948"/>
      <c r="D114" s="949"/>
      <c r="E114" s="948"/>
      <c r="F114" s="948"/>
      <c r="G114" s="950"/>
      <c r="H114" s="948"/>
      <c r="I114" s="951"/>
      <c r="J114" s="952">
        <f t="shared" si="7"/>
        <v>0.1</v>
      </c>
    </row>
    <row r="115" spans="1:10" s="953" customFormat="1" ht="23.4" x14ac:dyDescent="0.3">
      <c r="A115" s="408"/>
      <c r="B115" s="947">
        <v>9</v>
      </c>
      <c r="C115" s="948"/>
      <c r="D115" s="949"/>
      <c r="E115" s="948"/>
      <c r="F115" s="948"/>
      <c r="G115" s="950"/>
      <c r="H115" s="948"/>
      <c r="I115" s="951"/>
      <c r="J115" s="952">
        <f t="shared" si="7"/>
        <v>0.1</v>
      </c>
    </row>
    <row r="116" spans="1:10" s="953" customFormat="1" ht="23.4" x14ac:dyDescent="0.3">
      <c r="A116" s="408"/>
      <c r="B116" s="947">
        <v>10</v>
      </c>
      <c r="C116" s="948"/>
      <c r="D116" s="949"/>
      <c r="E116" s="948"/>
      <c r="F116" s="948"/>
      <c r="G116" s="950"/>
      <c r="H116" s="948"/>
      <c r="I116" s="951"/>
      <c r="J116" s="952">
        <f t="shared" si="7"/>
        <v>0.1</v>
      </c>
    </row>
    <row r="117" spans="1:10" ht="18.75" customHeight="1" x14ac:dyDescent="0.3">
      <c r="B117" s="966"/>
      <c r="C117" s="967" t="s">
        <v>461</v>
      </c>
      <c r="D117" s="968">
        <f>SUM(D107:D116)</f>
        <v>0</v>
      </c>
      <c r="E117" s="969"/>
      <c r="F117" s="969"/>
      <c r="G117" s="969"/>
      <c r="H117" s="969"/>
      <c r="I117" s="970"/>
    </row>
    <row r="118" spans="1:10" ht="18.75" customHeight="1" x14ac:dyDescent="0.3">
      <c r="B118" s="408" t="s">
        <v>2194</v>
      </c>
    </row>
  </sheetData>
  <sheetProtection sheet="1" objects="1" scenarios="1" formatCells="0" formatColumns="0" formatRows="0" insertHyperlinks="0" selectLockedCells="1" sort="0" autoFilter="0"/>
  <conditionalFormatting sqref="B9:I18">
    <cfRule type="expression" dxfId="93" priority="60">
      <formula>MOD(ROW(A2),2)=0</formula>
    </cfRule>
    <cfRule type="expression" dxfId="92" priority="61">
      <formula>MOD(ROW(XFD1),2)=0</formula>
    </cfRule>
  </conditionalFormatting>
  <conditionalFormatting sqref="B19:I19">
    <cfRule type="expression" dxfId="91" priority="85">
      <formula>MOD(ROW(#REF!),2)=0</formula>
    </cfRule>
    <cfRule type="expression" dxfId="90" priority="84">
      <formula>MOD(ROW(#REF!),2)=0</formula>
    </cfRule>
  </conditionalFormatting>
  <conditionalFormatting sqref="B23:I32">
    <cfRule type="expression" dxfId="89" priority="25">
      <formula>MOD(ROW(XFD15),2)=0</formula>
    </cfRule>
    <cfRule type="expression" dxfId="88" priority="24">
      <formula>MOD(ROW(XFD14),2)=0</formula>
    </cfRule>
  </conditionalFormatting>
  <conditionalFormatting sqref="B33:I33">
    <cfRule type="expression" dxfId="87" priority="27">
      <formula>MOD(ROW(#REF!),2)=0</formula>
    </cfRule>
    <cfRule type="expression" dxfId="86" priority="28">
      <formula>MOD(ROW(#REF!),2)=0</formula>
    </cfRule>
  </conditionalFormatting>
  <conditionalFormatting sqref="B37:I46">
    <cfRule type="expression" dxfId="85" priority="57">
      <formula>MOD(ROW(XFD29),2)=0</formula>
    </cfRule>
    <cfRule type="expression" dxfId="84" priority="56">
      <formula>MOD(ROW(XFD28),2)=0</formula>
    </cfRule>
  </conditionalFormatting>
  <conditionalFormatting sqref="B47:I47">
    <cfRule type="expression" dxfId="83" priority="78">
      <formula>MOD(ROW(#REF!),2)=0</formula>
    </cfRule>
    <cfRule type="expression" dxfId="82" priority="77">
      <formula>MOD(ROW(#REF!),2)=0</formula>
    </cfRule>
  </conditionalFormatting>
  <conditionalFormatting sqref="B51:I60">
    <cfRule type="expression" dxfId="81" priority="53">
      <formula>MOD(ROW(XFD43),2)=0</formula>
    </cfRule>
    <cfRule type="expression" dxfId="80" priority="52">
      <formula>MOD(ROW(XFD42),2)=0</formula>
    </cfRule>
  </conditionalFormatting>
  <conditionalFormatting sqref="B61:I61">
    <cfRule type="expression" dxfId="79" priority="70">
      <formula>MOD(ROW(#REF!),2)=0</formula>
    </cfRule>
  </conditionalFormatting>
  <conditionalFormatting sqref="B65:I74">
    <cfRule type="expression" dxfId="78" priority="48">
      <formula>MOD(ROW(XFD56),2)=0</formula>
    </cfRule>
    <cfRule type="expression" dxfId="77" priority="49">
      <formula>MOD(ROW(XFD57),2)=0</formula>
    </cfRule>
  </conditionalFormatting>
  <conditionalFormatting sqref="B75:I75">
    <cfRule type="expression" dxfId="76" priority="64">
      <formula>MOD(ROW(#REF!),2)=0</formula>
    </cfRule>
    <cfRule type="expression" dxfId="75" priority="63">
      <formula>MOD(ROW(#REF!),2)=0</formula>
    </cfRule>
  </conditionalFormatting>
  <conditionalFormatting sqref="B79:I88">
    <cfRule type="expression" dxfId="74" priority="38">
      <formula>MOD(ROW(XFD71),2)=0</formula>
    </cfRule>
    <cfRule type="expression" dxfId="73" priority="37">
      <formula>MOD(ROW(XFD70),2)=0</formula>
    </cfRule>
  </conditionalFormatting>
  <conditionalFormatting sqref="B89:I89">
    <cfRule type="expression" dxfId="72" priority="41">
      <formula>MOD(ROW(#REF!),2)=0</formula>
    </cfRule>
  </conditionalFormatting>
  <conditionalFormatting sqref="B93:I102">
    <cfRule type="expression" dxfId="71" priority="13">
      <formula>MOD(ROW(XFD84),2)=0</formula>
    </cfRule>
    <cfRule type="expression" dxfId="70" priority="14">
      <formula>MOD(ROW(XFD85),2)=0</formula>
    </cfRule>
  </conditionalFormatting>
  <conditionalFormatting sqref="B103:I103">
    <cfRule type="expression" dxfId="69" priority="17">
      <formula>MOD(ROW(#REF!),2)=0</formula>
    </cfRule>
  </conditionalFormatting>
  <conditionalFormatting sqref="B107:I116">
    <cfRule type="expression" dxfId="68" priority="2">
      <formula>MOD(ROW(XFD98),2)=0</formula>
    </cfRule>
    <cfRule type="expression" dxfId="67" priority="3">
      <formula>MOD(ROW(XFD99),2)=0</formula>
    </cfRule>
  </conditionalFormatting>
  <conditionalFormatting sqref="B117:I117">
    <cfRule type="expression" dxfId="66" priority="6">
      <formula>MOD(ROW(#REF!),2)=0</formula>
    </cfRule>
  </conditionalFormatting>
  <conditionalFormatting sqref="F61:I61">
    <cfRule type="expression" dxfId="65" priority="71">
      <formula>MOD(ROW(#REF!),2)=0</formula>
    </cfRule>
  </conditionalFormatting>
  <conditionalFormatting sqref="F89:I89">
    <cfRule type="expression" dxfId="64" priority="42">
      <formula>MOD(ROW(#REF!),2)=0</formula>
    </cfRule>
  </conditionalFormatting>
  <conditionalFormatting sqref="F103:I103">
    <cfRule type="expression" dxfId="63" priority="18">
      <formula>MOD(ROW(#REF!),2)=0</formula>
    </cfRule>
  </conditionalFormatting>
  <conditionalFormatting sqref="F117:I117">
    <cfRule type="expression" dxfId="62" priority="7">
      <formula>MOD(ROW(#REF!),2)=0</formula>
    </cfRule>
  </conditionalFormatting>
  <conditionalFormatting sqref="I9:I18">
    <cfRule type="iconSet" priority="59">
      <iconSet iconSet="3Symbols2" showValue="0" reverse="1">
        <cfvo type="percent" val="0"/>
        <cfvo type="num" val="2"/>
        <cfvo type="num" val="3"/>
      </iconSet>
    </cfRule>
  </conditionalFormatting>
  <conditionalFormatting sqref="I23:I32">
    <cfRule type="iconSet" priority="23">
      <iconSet iconSet="3Symbols2" showValue="0" reverse="1">
        <cfvo type="percent" val="0"/>
        <cfvo type="num" val="2"/>
        <cfvo type="num" val="3"/>
      </iconSet>
    </cfRule>
  </conditionalFormatting>
  <conditionalFormatting sqref="I37:I46">
    <cfRule type="iconSet" priority="55">
      <iconSet iconSet="3Symbols2" showValue="0" reverse="1">
        <cfvo type="percent" val="0"/>
        <cfvo type="num" val="2"/>
        <cfvo type="num" val="3"/>
      </iconSet>
    </cfRule>
  </conditionalFormatting>
  <conditionalFormatting sqref="I51:I60">
    <cfRule type="iconSet" priority="51">
      <iconSet iconSet="3Symbols2" showValue="0" reverse="1">
        <cfvo type="percent" val="0"/>
        <cfvo type="num" val="2"/>
        <cfvo type="num" val="3"/>
      </iconSet>
    </cfRule>
  </conditionalFormatting>
  <conditionalFormatting sqref="I65:I74">
    <cfRule type="iconSet" priority="47">
      <iconSet iconSet="3Symbols2" showValue="0" reverse="1">
        <cfvo type="percent" val="0"/>
        <cfvo type="num" val="2"/>
        <cfvo type="num" val="3"/>
      </iconSet>
    </cfRule>
  </conditionalFormatting>
  <conditionalFormatting sqref="I79:I88">
    <cfRule type="iconSet" priority="36">
      <iconSet iconSet="3Symbols2" showValue="0" reverse="1">
        <cfvo type="percent" val="0"/>
        <cfvo type="num" val="2"/>
        <cfvo type="num" val="3"/>
      </iconSet>
    </cfRule>
  </conditionalFormatting>
  <conditionalFormatting sqref="I93:I102">
    <cfRule type="iconSet" priority="12">
      <iconSet iconSet="3Symbols2" showValue="0" reverse="1">
        <cfvo type="percent" val="0"/>
        <cfvo type="num" val="2"/>
        <cfvo type="num" val="3"/>
      </iconSet>
    </cfRule>
  </conditionalFormatting>
  <conditionalFormatting sqref="I107:I116">
    <cfRule type="iconSet" priority="1">
      <iconSet iconSet="3Symbols2" showValue="0" reverse="1">
        <cfvo type="percent" val="0"/>
        <cfvo type="num" val="2"/>
        <cfvo type="num" val="3"/>
      </iconSet>
    </cfRule>
  </conditionalFormatting>
  <dataValidations disablePrompts="1" count="3">
    <dataValidation type="list" showInputMessage="1" showErrorMessage="1" sqref="I23:I34 I37:I48 I51:I62 I9:I19 I65:I76 I79:I90 I93:I104 I107:I118" xr:uid="{00000000-0002-0000-1700-000000000000}">
      <formula1>"1,2,3"</formula1>
    </dataValidation>
    <dataValidation type="list" showInputMessage="1" showErrorMessage="1" sqref="G9:G18 G51:G60 G37:G46 G65:G74 G79:G88 G93:G102 G107:G116 G23:G32" xr:uid="{00000000-0002-0000-1700-000001000000}">
      <formula1>"0,1,2,3,4"</formula1>
    </dataValidation>
    <dataValidation showInputMessage="1" showErrorMessage="1" sqref="G20 G34 G48 G62 G76 G90 G104 G118" xr:uid="{00000000-0002-0000-1700-000002000000}"/>
  </dataValidations>
  <hyperlinks>
    <hyperlink ref="A4" location="x!A192" display="x!A192" xr:uid="{00000000-0004-0000-1700-000000000000}"/>
  </hyperlinks>
  <printOptions horizontalCentered="1"/>
  <pageMargins left="0.23622047244094491" right="0.23622047244094491" top="0.19685039370078741" bottom="0.19685039370078741" header="0.19685039370078741" footer="0.19685039370078741"/>
  <pageSetup paperSize="8" scale="90" orientation="portrait" r:id="rId1"/>
  <headerFooter>
    <oddFooter>&amp;L&amp;8&amp;K00-048(c) S.Imboden&amp;R&amp;8&amp;K00-048Seite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93" id="{E6B8ACF5-24C4-43F5-813F-ADC42223BF36}">
            <x14:iconSet iconSet="5Boxes">
              <x14:cfvo type="percent">
                <xm:f>0</xm:f>
              </x14:cfvo>
              <x14:cfvo type="num">
                <xm:f>1</xm:f>
              </x14:cfvo>
              <x14:cfvo type="num">
                <xm:f>2</xm:f>
              </x14:cfvo>
              <x14:cfvo type="num">
                <xm:f>3</xm:f>
              </x14:cfvo>
              <x14:cfvo type="num">
                <xm:f>4</xm:f>
              </x14:cfvo>
            </x14:iconSet>
          </x14:cfRule>
          <xm:sqref>E19</xm:sqref>
        </x14:conditionalFormatting>
        <x14:conditionalFormatting xmlns:xm="http://schemas.microsoft.com/office/excel/2006/main">
          <x14:cfRule type="iconSet" priority="34" id="{AD90C300-1937-462A-A843-63A5EAF7C4F5}">
            <x14:iconSet iconSet="5Boxes">
              <x14:cfvo type="percent">
                <xm:f>0</xm:f>
              </x14:cfvo>
              <x14:cfvo type="num">
                <xm:f>1</xm:f>
              </x14:cfvo>
              <x14:cfvo type="num">
                <xm:f>2</xm:f>
              </x14:cfvo>
              <x14:cfvo type="num">
                <xm:f>3</xm:f>
              </x14:cfvo>
              <x14:cfvo type="num">
                <xm:f>4</xm:f>
              </x14:cfvo>
            </x14:iconSet>
          </x14:cfRule>
          <xm:sqref>E33</xm:sqref>
        </x14:conditionalFormatting>
        <x14:conditionalFormatting xmlns:xm="http://schemas.microsoft.com/office/excel/2006/main">
          <x14:cfRule type="iconSet" priority="95" id="{75AB64AB-7E45-44A2-9CF0-2CD2D693E576}">
            <x14:iconSet iconSet="5Boxes">
              <x14:cfvo type="percent">
                <xm:f>0</xm:f>
              </x14:cfvo>
              <x14:cfvo type="num">
                <xm:f>1</xm:f>
              </x14:cfvo>
              <x14:cfvo type="num">
                <xm:f>2</xm:f>
              </x14:cfvo>
              <x14:cfvo type="num">
                <xm:f>3</xm:f>
              </x14:cfvo>
              <x14:cfvo type="num">
                <xm:f>4</xm:f>
              </x14:cfvo>
            </x14:iconSet>
          </x14:cfRule>
          <xm:sqref>E47</xm:sqref>
        </x14:conditionalFormatting>
        <x14:conditionalFormatting xmlns:xm="http://schemas.microsoft.com/office/excel/2006/main">
          <x14:cfRule type="iconSet" priority="96" id="{FCECA447-8A03-4859-9157-8373468DC313}">
            <x14:iconSet iconSet="5Boxes">
              <x14:cfvo type="percent">
                <xm:f>0</xm:f>
              </x14:cfvo>
              <x14:cfvo type="num">
                <xm:f>1</xm:f>
              </x14:cfvo>
              <x14:cfvo type="num">
                <xm:f>2</xm:f>
              </x14:cfvo>
              <x14:cfvo type="num">
                <xm:f>3</xm:f>
              </x14:cfvo>
              <x14:cfvo type="num">
                <xm:f>4</xm:f>
              </x14:cfvo>
            </x14:iconSet>
          </x14:cfRule>
          <xm:sqref>E75</xm:sqref>
        </x14:conditionalFormatting>
        <x14:conditionalFormatting xmlns:xm="http://schemas.microsoft.com/office/excel/2006/main">
          <x14:cfRule type="iconSet" priority="92" id="{79422394-3EA1-4B20-B86B-C23B9823B773}">
            <x14:iconSet iconSet="5Boxes">
              <x14:cfvo type="percent">
                <xm:f>0</xm:f>
              </x14:cfvo>
              <x14:cfvo type="num">
                <xm:f>1</xm:f>
              </x14:cfvo>
              <x14:cfvo type="num">
                <xm:f>2</xm:f>
              </x14:cfvo>
              <x14:cfvo type="num">
                <xm:f>3</xm:f>
              </x14:cfvo>
              <x14:cfvo type="num">
                <xm:f>4</xm:f>
              </x14:cfvo>
            </x14:iconSet>
          </x14:cfRule>
          <xm:sqref>F19 H19:I19</xm:sqref>
        </x14:conditionalFormatting>
        <x14:conditionalFormatting xmlns:xm="http://schemas.microsoft.com/office/excel/2006/main">
          <x14:cfRule type="iconSet" priority="33" id="{B69EDF43-1A6C-4855-9B9A-16EB2C1D76A1}">
            <x14:iconSet iconSet="5Boxes">
              <x14:cfvo type="percent">
                <xm:f>0</xm:f>
              </x14:cfvo>
              <x14:cfvo type="num">
                <xm:f>1</xm:f>
              </x14:cfvo>
              <x14:cfvo type="num">
                <xm:f>2</xm:f>
              </x14:cfvo>
              <x14:cfvo type="num">
                <xm:f>3</xm:f>
              </x14:cfvo>
              <x14:cfvo type="num">
                <xm:f>4</xm:f>
              </x14:cfvo>
            </x14:iconSet>
          </x14:cfRule>
          <xm:sqref>F33 H33:I33</xm:sqref>
        </x14:conditionalFormatting>
        <x14:conditionalFormatting xmlns:xm="http://schemas.microsoft.com/office/excel/2006/main">
          <x14:cfRule type="iconSet" priority="80" id="{240F2DD5-F682-4B93-8869-B45C297EE9C8}">
            <x14:iconSet iconSet="5Boxes">
              <x14:cfvo type="percent">
                <xm:f>0</xm:f>
              </x14:cfvo>
              <x14:cfvo type="num">
                <xm:f>1</xm:f>
              </x14:cfvo>
              <x14:cfvo type="num">
                <xm:f>2</xm:f>
              </x14:cfvo>
              <x14:cfvo type="num">
                <xm:f>3</xm:f>
              </x14:cfvo>
              <x14:cfvo type="num">
                <xm:f>4</xm:f>
              </x14:cfvo>
            </x14:iconSet>
          </x14:cfRule>
          <xm:sqref>F47 H47:I47</xm:sqref>
        </x14:conditionalFormatting>
        <x14:conditionalFormatting xmlns:xm="http://schemas.microsoft.com/office/excel/2006/main">
          <x14:cfRule type="iconSet" priority="73" id="{EA06FF58-6855-4ED3-A96D-813675084418}">
            <x14:iconSet iconSet="5Boxes">
              <x14:cfvo type="percent">
                <xm:f>0</xm:f>
              </x14:cfvo>
              <x14:cfvo type="num">
                <xm:f>1</xm:f>
              </x14:cfvo>
              <x14:cfvo type="num">
                <xm:f>2</xm:f>
              </x14:cfvo>
              <x14:cfvo type="num">
                <xm:f>3</xm:f>
              </x14:cfvo>
              <x14:cfvo type="num">
                <xm:f>4</xm:f>
              </x14:cfvo>
            </x14:iconSet>
          </x14:cfRule>
          <xm:sqref>F61 H61:I61</xm:sqref>
        </x14:conditionalFormatting>
        <x14:conditionalFormatting xmlns:xm="http://schemas.microsoft.com/office/excel/2006/main">
          <x14:cfRule type="iconSet" priority="66" id="{E34E09A5-AA11-4A3C-BBEF-90AD4FCB2376}">
            <x14:iconSet iconSet="5Boxes">
              <x14:cfvo type="percent">
                <xm:f>0</xm:f>
              </x14:cfvo>
              <x14:cfvo type="num">
                <xm:f>1</xm:f>
              </x14:cfvo>
              <x14:cfvo type="num">
                <xm:f>2</xm:f>
              </x14:cfvo>
              <x14:cfvo type="num">
                <xm:f>3</xm:f>
              </x14:cfvo>
              <x14:cfvo type="num">
                <xm:f>4</xm:f>
              </x14:cfvo>
            </x14:iconSet>
          </x14:cfRule>
          <xm:sqref>F75 H75:I75</xm:sqref>
        </x14:conditionalFormatting>
        <x14:conditionalFormatting xmlns:xm="http://schemas.microsoft.com/office/excel/2006/main">
          <x14:cfRule type="iconSet" priority="44" id="{C6D7A4E4-A113-44D9-8976-2A06317299A5}">
            <x14:iconSet iconSet="5Boxes">
              <x14:cfvo type="percent">
                <xm:f>0</xm:f>
              </x14:cfvo>
              <x14:cfvo type="num">
                <xm:f>1</xm:f>
              </x14:cfvo>
              <x14:cfvo type="num">
                <xm:f>2</xm:f>
              </x14:cfvo>
              <x14:cfvo type="num">
                <xm:f>3</xm:f>
              </x14:cfvo>
              <x14:cfvo type="num">
                <xm:f>4</xm:f>
              </x14:cfvo>
            </x14:iconSet>
          </x14:cfRule>
          <xm:sqref>F89 H89:I89</xm:sqref>
        </x14:conditionalFormatting>
        <x14:conditionalFormatting xmlns:xm="http://schemas.microsoft.com/office/excel/2006/main">
          <x14:cfRule type="iconSet" priority="20" id="{16B954D7-0455-4D4A-956D-70ED2FDD4092}">
            <x14:iconSet iconSet="5Boxes">
              <x14:cfvo type="percent">
                <xm:f>0</xm:f>
              </x14:cfvo>
              <x14:cfvo type="num">
                <xm:f>1</xm:f>
              </x14:cfvo>
              <x14:cfvo type="num">
                <xm:f>2</xm:f>
              </x14:cfvo>
              <x14:cfvo type="num">
                <xm:f>3</xm:f>
              </x14:cfvo>
              <x14:cfvo type="num">
                <xm:f>4</xm:f>
              </x14:cfvo>
            </x14:iconSet>
          </x14:cfRule>
          <xm:sqref>F103 H103:I103</xm:sqref>
        </x14:conditionalFormatting>
        <x14:conditionalFormatting xmlns:xm="http://schemas.microsoft.com/office/excel/2006/main">
          <x14:cfRule type="iconSet" priority="9" id="{EFE21CFE-C3EA-46CD-8037-AFD1DB3D4437}">
            <x14:iconSet iconSet="5Boxes">
              <x14:cfvo type="percent">
                <xm:f>0</xm:f>
              </x14:cfvo>
              <x14:cfvo type="num">
                <xm:f>1</xm:f>
              </x14:cfvo>
              <x14:cfvo type="num">
                <xm:f>2</xm:f>
              </x14:cfvo>
              <x14:cfvo type="num">
                <xm:f>3</xm:f>
              </x14:cfvo>
              <x14:cfvo type="num">
                <xm:f>4</xm:f>
              </x14:cfvo>
            </x14:iconSet>
          </x14:cfRule>
          <xm:sqref>F117 H117:I117</xm:sqref>
        </x14:conditionalFormatting>
        <x14:conditionalFormatting xmlns:xm="http://schemas.microsoft.com/office/excel/2006/main">
          <x14:cfRule type="iconSet" priority="94" id="{87B548C9-E1D6-40ED-80AF-79DE64532679}">
            <x14:iconSet iconSet="5Boxes">
              <x14:cfvo type="percent">
                <xm:f>0</xm:f>
              </x14:cfvo>
              <x14:cfvo type="num">
                <xm:f>1</xm:f>
              </x14:cfvo>
              <x14:cfvo type="num">
                <xm:f>2</xm:f>
              </x14:cfvo>
              <x14:cfvo type="num">
                <xm:f>3</xm:f>
              </x14:cfvo>
              <x14:cfvo type="num">
                <xm:f>4</xm:f>
              </x14:cfvo>
            </x14:iconSet>
          </x14:cfRule>
          <xm:sqref>G9:G18</xm:sqref>
        </x14:conditionalFormatting>
        <x14:conditionalFormatting xmlns:xm="http://schemas.microsoft.com/office/excel/2006/main">
          <x14:cfRule type="iconSet" priority="83" id="{F1B38817-F858-4938-857A-D343EA466A30}">
            <x14:iconSet iconSet="5Boxes">
              <x14:cfvo type="percent">
                <xm:f>0</xm:f>
              </x14:cfvo>
              <x14:cfvo type="num">
                <xm:f>1</xm:f>
              </x14:cfvo>
              <x14:cfvo type="num">
                <xm:f>2</xm:f>
              </x14:cfvo>
              <x14:cfvo type="num">
                <xm:f>3</xm:f>
              </x14:cfvo>
              <x14:cfvo type="num">
                <xm:f>4</xm:f>
              </x14:cfvo>
            </x14:iconSet>
          </x14:cfRule>
          <xm:sqref>G19</xm:sqref>
        </x14:conditionalFormatting>
        <x14:conditionalFormatting xmlns:xm="http://schemas.microsoft.com/office/excel/2006/main">
          <x14:cfRule type="iconSet" priority="35" id="{E6270E92-C2E3-4BD2-BF6A-01AE5919F79F}">
            <x14:iconSet iconSet="5Boxes">
              <x14:cfvo type="percent">
                <xm:f>0</xm:f>
              </x14:cfvo>
              <x14:cfvo type="num">
                <xm:f>1</xm:f>
              </x14:cfvo>
              <x14:cfvo type="num">
                <xm:f>2</xm:f>
              </x14:cfvo>
              <x14:cfvo type="num">
                <xm:f>3</xm:f>
              </x14:cfvo>
              <x14:cfvo type="num">
                <xm:f>4</xm:f>
              </x14:cfvo>
            </x14:iconSet>
          </x14:cfRule>
          <xm:sqref>G23:G32</xm:sqref>
        </x14:conditionalFormatting>
        <x14:conditionalFormatting xmlns:xm="http://schemas.microsoft.com/office/excel/2006/main">
          <x14:cfRule type="iconSet" priority="26" id="{C325D4BA-38A2-4662-888A-69D31B1B3791}">
            <x14:iconSet iconSet="5Boxes">
              <x14:cfvo type="percent">
                <xm:f>0</xm:f>
              </x14:cfvo>
              <x14:cfvo type="num">
                <xm:f>1</xm:f>
              </x14:cfvo>
              <x14:cfvo type="num">
                <xm:f>2</xm:f>
              </x14:cfvo>
              <x14:cfvo type="num">
                <xm:f>3</xm:f>
              </x14:cfvo>
              <x14:cfvo type="num">
                <xm:f>4</xm:f>
              </x14:cfvo>
            </x14:iconSet>
          </x14:cfRule>
          <xm:sqref>G33</xm:sqref>
        </x14:conditionalFormatting>
        <x14:conditionalFormatting xmlns:xm="http://schemas.microsoft.com/office/excel/2006/main">
          <x14:cfRule type="iconSet" priority="58" id="{7A8B019F-B509-4FDB-B3B3-9D808C373A92}">
            <x14:iconSet iconSet="5Boxes">
              <x14:cfvo type="percent">
                <xm:f>0</xm:f>
              </x14:cfvo>
              <x14:cfvo type="num">
                <xm:f>1</xm:f>
              </x14:cfvo>
              <x14:cfvo type="num">
                <xm:f>2</xm:f>
              </x14:cfvo>
              <x14:cfvo type="num">
                <xm:f>3</xm:f>
              </x14:cfvo>
              <x14:cfvo type="num">
                <xm:f>4</xm:f>
              </x14:cfvo>
            </x14:iconSet>
          </x14:cfRule>
          <xm:sqref>G37:G46</xm:sqref>
        </x14:conditionalFormatting>
        <x14:conditionalFormatting xmlns:xm="http://schemas.microsoft.com/office/excel/2006/main">
          <x14:cfRule type="iconSet" priority="76" id="{D4EF6658-FEFB-4001-B050-AF5543243D07}">
            <x14:iconSet iconSet="5Boxes">
              <x14:cfvo type="percent">
                <xm:f>0</xm:f>
              </x14:cfvo>
              <x14:cfvo type="num">
                <xm:f>1</xm:f>
              </x14:cfvo>
              <x14:cfvo type="num">
                <xm:f>2</xm:f>
              </x14:cfvo>
              <x14:cfvo type="num">
                <xm:f>3</xm:f>
              </x14:cfvo>
              <x14:cfvo type="num">
                <xm:f>4</xm:f>
              </x14:cfvo>
            </x14:iconSet>
          </x14:cfRule>
          <xm:sqref>G47</xm:sqref>
        </x14:conditionalFormatting>
        <x14:conditionalFormatting xmlns:xm="http://schemas.microsoft.com/office/excel/2006/main">
          <x14:cfRule type="iconSet" priority="54" id="{E83E75F2-5A88-41FE-A624-AC849E968B51}">
            <x14:iconSet iconSet="5Boxes">
              <x14:cfvo type="percent">
                <xm:f>0</xm:f>
              </x14:cfvo>
              <x14:cfvo type="num">
                <xm:f>1</xm:f>
              </x14:cfvo>
              <x14:cfvo type="num">
                <xm:f>2</xm:f>
              </x14:cfvo>
              <x14:cfvo type="num">
                <xm:f>3</xm:f>
              </x14:cfvo>
              <x14:cfvo type="num">
                <xm:f>4</xm:f>
              </x14:cfvo>
            </x14:iconSet>
          </x14:cfRule>
          <xm:sqref>G51:G60</xm:sqref>
        </x14:conditionalFormatting>
        <x14:conditionalFormatting xmlns:xm="http://schemas.microsoft.com/office/excel/2006/main">
          <x14:cfRule type="iconSet" priority="69" id="{C3E2DC10-5F1A-4C2F-B7A6-683107C440FE}">
            <x14:iconSet iconSet="5Boxes">
              <x14:cfvo type="percent">
                <xm:f>0</xm:f>
              </x14:cfvo>
              <x14:cfvo type="num">
                <xm:f>1</xm:f>
              </x14:cfvo>
              <x14:cfvo type="num">
                <xm:f>2</xm:f>
              </x14:cfvo>
              <x14:cfvo type="num">
                <xm:f>3</xm:f>
              </x14:cfvo>
              <x14:cfvo type="num">
                <xm:f>4</xm:f>
              </x14:cfvo>
            </x14:iconSet>
          </x14:cfRule>
          <xm:sqref>G61</xm:sqref>
        </x14:conditionalFormatting>
        <x14:conditionalFormatting xmlns:xm="http://schemas.microsoft.com/office/excel/2006/main">
          <x14:cfRule type="iconSet" priority="50" id="{91CD9575-2E47-48C8-B49E-1C2C51538057}">
            <x14:iconSet iconSet="5Boxes">
              <x14:cfvo type="percent">
                <xm:f>0</xm:f>
              </x14:cfvo>
              <x14:cfvo type="num">
                <xm:f>1</xm:f>
              </x14:cfvo>
              <x14:cfvo type="num">
                <xm:f>2</xm:f>
              </x14:cfvo>
              <x14:cfvo type="num">
                <xm:f>3</xm:f>
              </x14:cfvo>
              <x14:cfvo type="num">
                <xm:f>4</xm:f>
              </x14:cfvo>
            </x14:iconSet>
          </x14:cfRule>
          <xm:sqref>G65:G74</xm:sqref>
        </x14:conditionalFormatting>
        <x14:conditionalFormatting xmlns:xm="http://schemas.microsoft.com/office/excel/2006/main">
          <x14:cfRule type="iconSet" priority="62" id="{F35E5EE0-0DE8-4A09-B6E9-1922E7089C14}">
            <x14:iconSet iconSet="5Boxes">
              <x14:cfvo type="percent">
                <xm:f>0</xm:f>
              </x14:cfvo>
              <x14:cfvo type="num">
                <xm:f>1</xm:f>
              </x14:cfvo>
              <x14:cfvo type="num">
                <xm:f>2</xm:f>
              </x14:cfvo>
              <x14:cfvo type="num">
                <xm:f>3</xm:f>
              </x14:cfvo>
              <x14:cfvo type="num">
                <xm:f>4</xm:f>
              </x14:cfvo>
            </x14:iconSet>
          </x14:cfRule>
          <xm:sqref>G75</xm:sqref>
        </x14:conditionalFormatting>
        <x14:conditionalFormatting xmlns:xm="http://schemas.microsoft.com/office/excel/2006/main">
          <x14:cfRule type="iconSet" priority="39" id="{95C3BE52-7508-4D1F-83A7-1FD3D70CFABC}">
            <x14:iconSet iconSet="5Boxes">
              <x14:cfvo type="percent">
                <xm:f>0</xm:f>
              </x14:cfvo>
              <x14:cfvo type="num">
                <xm:f>1</xm:f>
              </x14:cfvo>
              <x14:cfvo type="num">
                <xm:f>2</xm:f>
              </x14:cfvo>
              <x14:cfvo type="num">
                <xm:f>3</xm:f>
              </x14:cfvo>
              <x14:cfvo type="num">
                <xm:f>4</xm:f>
              </x14:cfvo>
            </x14:iconSet>
          </x14:cfRule>
          <xm:sqref>G79:G88</xm:sqref>
        </x14:conditionalFormatting>
        <x14:conditionalFormatting xmlns:xm="http://schemas.microsoft.com/office/excel/2006/main">
          <x14:cfRule type="iconSet" priority="40" id="{596BEEC2-3B5E-4370-B24F-32C5457FD566}">
            <x14:iconSet iconSet="5Boxes">
              <x14:cfvo type="percent">
                <xm:f>0</xm:f>
              </x14:cfvo>
              <x14:cfvo type="num">
                <xm:f>1</xm:f>
              </x14:cfvo>
              <x14:cfvo type="num">
                <xm:f>2</xm:f>
              </x14:cfvo>
              <x14:cfvo type="num">
                <xm:f>3</xm:f>
              </x14:cfvo>
              <x14:cfvo type="num">
                <xm:f>4</xm:f>
              </x14:cfvo>
            </x14:iconSet>
          </x14:cfRule>
          <xm:sqref>G89</xm:sqref>
        </x14:conditionalFormatting>
        <x14:conditionalFormatting xmlns:xm="http://schemas.microsoft.com/office/excel/2006/main">
          <x14:cfRule type="iconSet" priority="15" id="{787AE5B6-BFE8-4453-9948-FBB8E8AD1F83}">
            <x14:iconSet iconSet="5Boxes">
              <x14:cfvo type="percent">
                <xm:f>0</xm:f>
              </x14:cfvo>
              <x14:cfvo type="num">
                <xm:f>1</xm:f>
              </x14:cfvo>
              <x14:cfvo type="num">
                <xm:f>2</xm:f>
              </x14:cfvo>
              <x14:cfvo type="num">
                <xm:f>3</xm:f>
              </x14:cfvo>
              <x14:cfvo type="num">
                <xm:f>4</xm:f>
              </x14:cfvo>
            </x14:iconSet>
          </x14:cfRule>
          <xm:sqref>G93:G102</xm:sqref>
        </x14:conditionalFormatting>
        <x14:conditionalFormatting xmlns:xm="http://schemas.microsoft.com/office/excel/2006/main">
          <x14:cfRule type="iconSet" priority="16" id="{70E8DF8D-26AA-4FB8-B771-EECF82E872E6}">
            <x14:iconSet iconSet="5Boxes">
              <x14:cfvo type="percent">
                <xm:f>0</xm:f>
              </x14:cfvo>
              <x14:cfvo type="num">
                <xm:f>1</xm:f>
              </x14:cfvo>
              <x14:cfvo type="num">
                <xm:f>2</xm:f>
              </x14:cfvo>
              <x14:cfvo type="num">
                <xm:f>3</xm:f>
              </x14:cfvo>
              <x14:cfvo type="num">
                <xm:f>4</xm:f>
              </x14:cfvo>
            </x14:iconSet>
          </x14:cfRule>
          <xm:sqref>G103</xm:sqref>
        </x14:conditionalFormatting>
        <x14:conditionalFormatting xmlns:xm="http://schemas.microsoft.com/office/excel/2006/main">
          <x14:cfRule type="iconSet" priority="4" id="{ABDCC580-6083-4E19-95C2-F635A96F1385}">
            <x14:iconSet iconSet="5Boxes">
              <x14:cfvo type="percent">
                <xm:f>0</xm:f>
              </x14:cfvo>
              <x14:cfvo type="num">
                <xm:f>1</xm:f>
              </x14:cfvo>
              <x14:cfvo type="num">
                <xm:f>2</xm:f>
              </x14:cfvo>
              <x14:cfvo type="num">
                <xm:f>3</xm:f>
              </x14:cfvo>
              <x14:cfvo type="num">
                <xm:f>4</xm:f>
              </x14:cfvo>
            </x14:iconSet>
          </x14:cfRule>
          <xm:sqref>G107:G116</xm:sqref>
        </x14:conditionalFormatting>
        <x14:conditionalFormatting xmlns:xm="http://schemas.microsoft.com/office/excel/2006/main">
          <x14:cfRule type="iconSet" priority="5" id="{5728A857-C6C1-41D2-B007-8BF44B281249}">
            <x14:iconSet iconSet="5Boxes">
              <x14:cfvo type="percent">
                <xm:f>0</xm:f>
              </x14:cfvo>
              <x14:cfvo type="num">
                <xm:f>1</xm:f>
              </x14:cfvo>
              <x14:cfvo type="num">
                <xm:f>2</xm:f>
              </x14:cfvo>
              <x14:cfvo type="num">
                <xm:f>3</xm:f>
              </x14:cfvo>
              <x14:cfvo type="num">
                <xm:f>4</xm:f>
              </x14:cfvo>
            </x14:iconSet>
          </x14:cfRule>
          <xm:sqref>G117</xm:sqref>
        </x14:conditionalFormatting>
      </x14:conditionalFormattings>
    </ext>
  </extLs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Tabelle22">
    <tabColor theme="6" tint="0.79998168889431442"/>
    <pageSetUpPr fitToPage="1"/>
  </sheetPr>
  <dimension ref="A1:T32"/>
  <sheetViews>
    <sheetView showGridLines="0" zoomScaleNormal="100" workbookViewId="0">
      <pane ySplit="1" topLeftCell="A2" activePane="bottomLeft" state="frozen"/>
      <selection activeCell="A2" sqref="A2"/>
      <selection pane="bottomLeft" activeCell="C7" sqref="C7"/>
    </sheetView>
  </sheetViews>
  <sheetFormatPr baseColWidth="10" defaultColWidth="11.44140625" defaultRowHeight="14.4" x14ac:dyDescent="0.3"/>
  <cols>
    <col min="1" max="1" width="7" style="407" customWidth="1"/>
    <col min="2" max="2" width="4.5546875" style="407" customWidth="1"/>
    <col min="3" max="3" width="50.88671875" style="407" customWidth="1"/>
    <col min="4" max="4" width="5" style="407" customWidth="1"/>
    <col min="5" max="5" width="24.6640625" style="407" customWidth="1"/>
    <col min="6" max="6" width="5" style="407" customWidth="1"/>
    <col min="7" max="7" width="4.5546875" style="407" customWidth="1"/>
    <col min="8" max="8" width="50.88671875" style="407" customWidth="1"/>
    <col min="9" max="9" width="50.5546875" style="407" customWidth="1"/>
    <col min="10" max="10" width="7.5546875" style="407" customWidth="1"/>
    <col min="11" max="11" width="11.44140625" style="407"/>
    <col min="12" max="12" width="4.88671875" style="407" customWidth="1"/>
    <col min="13" max="13" width="2.88671875" style="407" customWidth="1"/>
    <col min="14" max="14" width="11.44140625" style="407"/>
    <col min="15" max="21" width="4" style="407" customWidth="1"/>
    <col min="22" max="16384" width="11.44140625" style="407"/>
  </cols>
  <sheetData>
    <row r="1" spans="1:20" s="907" customFormat="1" ht="43.95" customHeight="1" x14ac:dyDescent="0.3">
      <c r="A1" s="904"/>
      <c r="B1" s="214" t="str">
        <f ca="1">' '!A552</f>
        <v>M I X  -  M A R K E T I N G</v>
      </c>
      <c r="C1" s="904"/>
      <c r="D1" s="905"/>
      <c r="E1" s="905"/>
      <c r="F1" s="905"/>
      <c r="G1" s="904"/>
      <c r="H1" s="263"/>
      <c r="I1" s="905"/>
      <c r="J1" s="905"/>
      <c r="K1" s="905"/>
      <c r="L1" s="906"/>
      <c r="M1" s="906"/>
      <c r="N1" s="906"/>
      <c r="O1" s="906"/>
      <c r="P1" s="906"/>
      <c r="Q1" s="906"/>
      <c r="R1" s="906"/>
      <c r="S1" s="906"/>
      <c r="T1" s="906"/>
    </row>
    <row r="2" spans="1:20" s="907" customFormat="1" ht="0.9" customHeight="1" x14ac:dyDescent="0.3">
      <c r="A2" s="908"/>
      <c r="B2" s="908"/>
      <c r="C2" s="908"/>
      <c r="D2" s="909"/>
      <c r="E2" s="909"/>
      <c r="F2" s="909"/>
      <c r="G2" s="908"/>
      <c r="H2" s="909"/>
      <c r="I2" s="909"/>
      <c r="J2" s="909"/>
      <c r="K2" s="909"/>
      <c r="L2" s="906"/>
      <c r="M2" s="906"/>
      <c r="N2" s="906"/>
      <c r="O2" s="906"/>
      <c r="P2" s="906"/>
      <c r="Q2" s="906"/>
      <c r="R2" s="906"/>
      <c r="S2" s="906"/>
      <c r="T2" s="906"/>
    </row>
    <row r="3" spans="1:20" ht="16.5" customHeight="1" x14ac:dyDescent="0.3">
      <c r="B3" s="910"/>
      <c r="C3" s="911"/>
      <c r="G3" s="912"/>
    </row>
    <row r="4" spans="1:20" ht="14.25" customHeight="1" x14ac:dyDescent="0.3">
      <c r="A4" s="913"/>
      <c r="B4" s="914"/>
      <c r="C4" s="914"/>
      <c r="G4" s="914"/>
    </row>
    <row r="5" spans="1:20" ht="27" customHeight="1" x14ac:dyDescent="0.3">
      <c r="B5" s="915" t="str">
        <f ca="1">' '!A548</f>
        <v>No.</v>
      </c>
      <c r="C5" s="916" t="str">
        <f ca="1">' '!A553</f>
        <v>Politique de produit</v>
      </c>
      <c r="D5" s="917"/>
      <c r="F5" s="917"/>
      <c r="G5" s="915" t="str">
        <f ca="1">B5</f>
        <v>No.</v>
      </c>
      <c r="H5" s="916" t="str">
        <f ca="1">' '!A554</f>
        <v>Politique de prix</v>
      </c>
    </row>
    <row r="6" spans="1:20" ht="3.75" customHeight="1" x14ac:dyDescent="0.3">
      <c r="B6" s="918"/>
      <c r="C6" s="919"/>
      <c r="E6" s="920"/>
      <c r="G6" s="918"/>
      <c r="H6" s="919"/>
    </row>
    <row r="7" spans="1:20" s="917" customFormat="1" ht="32.25" customHeight="1" x14ac:dyDescent="0.3">
      <c r="B7" s="921">
        <v>1</v>
      </c>
      <c r="C7" s="922"/>
      <c r="D7" s="923"/>
      <c r="E7" s="1190" t="str">
        <f ca="1">' '!A557</f>
        <v>Quelles sont les caractéristiques du produit / service ?</v>
      </c>
      <c r="F7" s="923"/>
      <c r="G7" s="921">
        <v>1</v>
      </c>
      <c r="H7" s="922"/>
    </row>
    <row r="8" spans="1:20" s="917" customFormat="1" ht="32.25" customHeight="1" x14ac:dyDescent="0.3">
      <c r="B8" s="921">
        <v>2</v>
      </c>
      <c r="C8" s="922"/>
      <c r="D8" s="407"/>
      <c r="E8" s="1190"/>
      <c r="F8" s="407"/>
      <c r="G8" s="921">
        <v>2</v>
      </c>
      <c r="H8" s="922"/>
    </row>
    <row r="9" spans="1:20" s="917" customFormat="1" ht="32.25" customHeight="1" x14ac:dyDescent="0.3">
      <c r="B9" s="921">
        <v>3</v>
      </c>
      <c r="C9" s="922"/>
      <c r="D9" s="407"/>
      <c r="E9" s="1190"/>
      <c r="F9" s="407"/>
      <c r="G9" s="921">
        <v>3</v>
      </c>
      <c r="H9" s="922"/>
    </row>
    <row r="10" spans="1:20" s="917" customFormat="1" ht="32.25" customHeight="1" x14ac:dyDescent="0.3">
      <c r="B10" s="921">
        <v>4</v>
      </c>
      <c r="C10" s="922"/>
      <c r="D10" s="407"/>
      <c r="E10" s="923"/>
      <c r="F10" s="407"/>
      <c r="G10" s="921">
        <v>4</v>
      </c>
      <c r="H10" s="922"/>
    </row>
    <row r="11" spans="1:20" s="917" customFormat="1" ht="32.25" customHeight="1" x14ac:dyDescent="0.3">
      <c r="B11" s="921">
        <v>5</v>
      </c>
      <c r="C11" s="922"/>
      <c r="D11" s="923"/>
      <c r="F11" s="923"/>
      <c r="G11" s="921">
        <v>5</v>
      </c>
      <c r="H11" s="922"/>
    </row>
    <row r="12" spans="1:20" s="917" customFormat="1" ht="32.25" customHeight="1" x14ac:dyDescent="0.3">
      <c r="B12" s="921">
        <v>6</v>
      </c>
      <c r="C12" s="922"/>
      <c r="D12" s="407"/>
      <c r="E12" s="923"/>
      <c r="F12" s="407"/>
      <c r="G12" s="921">
        <v>6</v>
      </c>
      <c r="H12" s="922"/>
    </row>
    <row r="13" spans="1:20" s="917" customFormat="1" ht="32.25" customHeight="1" x14ac:dyDescent="0.3">
      <c r="B13" s="921">
        <v>7</v>
      </c>
      <c r="C13" s="922"/>
      <c r="D13" s="407"/>
      <c r="E13" s="923"/>
      <c r="F13" s="407"/>
      <c r="G13" s="921">
        <v>7</v>
      </c>
      <c r="H13" s="922"/>
    </row>
    <row r="14" spans="1:20" s="917" customFormat="1" ht="32.25" customHeight="1" x14ac:dyDescent="0.3">
      <c r="B14" s="921">
        <v>8</v>
      </c>
      <c r="C14" s="922"/>
      <c r="D14" s="407"/>
      <c r="E14" s="1191" t="str">
        <f ca="1">' '!A558</f>
        <v>Quel prix mes clients sont prêts à payer?</v>
      </c>
      <c r="F14" s="407"/>
      <c r="G14" s="921">
        <v>8</v>
      </c>
      <c r="H14" s="922"/>
    </row>
    <row r="15" spans="1:20" s="917" customFormat="1" ht="32.25" customHeight="1" x14ac:dyDescent="0.3">
      <c r="B15" s="921">
        <v>9</v>
      </c>
      <c r="C15" s="922"/>
      <c r="D15" s="407"/>
      <c r="E15" s="1191"/>
      <c r="F15" s="407"/>
      <c r="G15" s="921">
        <v>9</v>
      </c>
      <c r="H15" s="922"/>
    </row>
    <row r="16" spans="1:20" s="917" customFormat="1" ht="32.25" customHeight="1" x14ac:dyDescent="0.3">
      <c r="B16" s="924">
        <v>10</v>
      </c>
      <c r="C16" s="925"/>
      <c r="D16" s="407"/>
      <c r="E16" s="1191"/>
      <c r="F16" s="407"/>
      <c r="G16" s="924">
        <v>10</v>
      </c>
      <c r="H16" s="925"/>
    </row>
    <row r="17" spans="2:14" s="917" customFormat="1" ht="4.5" customHeight="1" x14ac:dyDescent="0.3">
      <c r="B17" s="926"/>
      <c r="C17" s="927"/>
      <c r="D17" s="407"/>
      <c r="E17" s="923"/>
      <c r="F17" s="407"/>
      <c r="G17" s="926"/>
      <c r="H17" s="927"/>
      <c r="N17" s="407"/>
    </row>
    <row r="18" spans="2:14" s="917" customFormat="1" ht="7.5" customHeight="1" x14ac:dyDescent="0.3">
      <c r="B18" s="928"/>
      <c r="C18" s="927"/>
      <c r="D18" s="407"/>
      <c r="E18" s="923"/>
      <c r="F18" s="407"/>
      <c r="G18" s="928"/>
      <c r="H18" s="927"/>
    </row>
    <row r="19" spans="2:14" ht="27" customHeight="1" x14ac:dyDescent="0.3">
      <c r="B19" s="915" t="str">
        <f ca="1">B5</f>
        <v>No.</v>
      </c>
      <c r="C19" s="916" t="str">
        <f ca="1">' '!A555</f>
        <v>Politique de distribution</v>
      </c>
      <c r="D19" s="917"/>
      <c r="F19" s="917"/>
      <c r="G19" s="915" t="str">
        <f ca="1">B5</f>
        <v>No.</v>
      </c>
      <c r="H19" s="916" t="str">
        <f ca="1">' '!A556</f>
        <v>Politique de communication</v>
      </c>
    </row>
    <row r="20" spans="2:14" ht="3.75" customHeight="1" x14ac:dyDescent="0.3">
      <c r="B20" s="918"/>
      <c r="C20" s="919"/>
      <c r="E20" s="920"/>
      <c r="G20" s="918"/>
      <c r="H20" s="919"/>
    </row>
    <row r="21" spans="2:14" s="917" customFormat="1" ht="32.25" customHeight="1" x14ac:dyDescent="0.3">
      <c r="B21" s="921">
        <v>1</v>
      </c>
      <c r="C21" s="922"/>
      <c r="D21" s="407"/>
      <c r="E21" s="1190" t="str">
        <f ca="1">' '!A559</f>
        <v>Comment puis-je vendre le mieux mon produit / service?</v>
      </c>
      <c r="F21" s="407"/>
      <c r="G21" s="921">
        <v>1</v>
      </c>
      <c r="H21" s="922"/>
    </row>
    <row r="22" spans="2:14" s="917" customFormat="1" ht="32.25" customHeight="1" x14ac:dyDescent="0.3">
      <c r="B22" s="921">
        <v>2</v>
      </c>
      <c r="C22" s="922"/>
      <c r="D22" s="407"/>
      <c r="E22" s="1190" t="s">
        <v>1113</v>
      </c>
      <c r="F22" s="407"/>
      <c r="G22" s="921">
        <v>2</v>
      </c>
      <c r="H22" s="922"/>
    </row>
    <row r="23" spans="2:14" s="917" customFormat="1" ht="32.25" customHeight="1" x14ac:dyDescent="0.3">
      <c r="B23" s="921">
        <v>3</v>
      </c>
      <c r="C23" s="922"/>
      <c r="D23" s="407"/>
      <c r="E23" s="1190"/>
      <c r="F23" s="407"/>
      <c r="G23" s="921">
        <v>3</v>
      </c>
      <c r="H23" s="922"/>
    </row>
    <row r="24" spans="2:14" s="917" customFormat="1" ht="32.25" customHeight="1" x14ac:dyDescent="0.3">
      <c r="B24" s="921">
        <v>4</v>
      </c>
      <c r="C24" s="922"/>
      <c r="D24" s="407"/>
      <c r="E24" s="923"/>
      <c r="F24" s="407"/>
      <c r="G24" s="921">
        <v>4</v>
      </c>
      <c r="H24" s="922"/>
    </row>
    <row r="25" spans="2:14" s="917" customFormat="1" ht="32.25" customHeight="1" x14ac:dyDescent="0.3">
      <c r="B25" s="921">
        <v>5</v>
      </c>
      <c r="C25" s="922"/>
      <c r="D25" s="407"/>
      <c r="E25" s="923"/>
      <c r="F25" s="407"/>
      <c r="G25" s="921">
        <v>5</v>
      </c>
      <c r="H25" s="922"/>
    </row>
    <row r="26" spans="2:14" s="917" customFormat="1" ht="32.25" customHeight="1" x14ac:dyDescent="0.3">
      <c r="B26" s="921">
        <v>6</v>
      </c>
      <c r="C26" s="922"/>
      <c r="D26" s="407"/>
      <c r="E26" s="923"/>
      <c r="F26" s="407"/>
      <c r="G26" s="921">
        <v>6</v>
      </c>
      <c r="H26" s="922"/>
    </row>
    <row r="27" spans="2:14" s="917" customFormat="1" ht="32.25" customHeight="1" x14ac:dyDescent="0.3">
      <c r="B27" s="921">
        <v>7</v>
      </c>
      <c r="C27" s="922"/>
      <c r="D27" s="407"/>
      <c r="E27" s="923"/>
      <c r="F27" s="407"/>
      <c r="G27" s="921">
        <v>7</v>
      </c>
      <c r="H27" s="922"/>
    </row>
    <row r="28" spans="2:14" s="917" customFormat="1" ht="32.25" customHeight="1" x14ac:dyDescent="0.3">
      <c r="B28" s="921">
        <v>8</v>
      </c>
      <c r="C28" s="922"/>
      <c r="D28" s="407"/>
      <c r="E28" s="1191" t="str">
        <f ca="1">' '!A560</f>
        <v>Comment puis-je communiquer le mieux avec mes  clients?</v>
      </c>
      <c r="F28" s="407"/>
      <c r="G28" s="921">
        <v>8</v>
      </c>
      <c r="H28" s="922"/>
    </row>
    <row r="29" spans="2:14" s="917" customFormat="1" ht="32.25" customHeight="1" x14ac:dyDescent="0.3">
      <c r="B29" s="921">
        <v>9</v>
      </c>
      <c r="C29" s="922"/>
      <c r="D29" s="407"/>
      <c r="E29" s="1191"/>
      <c r="F29" s="407"/>
      <c r="G29" s="921">
        <v>9</v>
      </c>
      <c r="H29" s="922"/>
    </row>
    <row r="30" spans="2:14" s="917" customFormat="1" ht="32.25" customHeight="1" x14ac:dyDescent="0.3">
      <c r="B30" s="924">
        <v>10</v>
      </c>
      <c r="C30" s="925"/>
      <c r="D30" s="407"/>
      <c r="E30" s="1191"/>
      <c r="F30" s="407"/>
      <c r="G30" s="924">
        <v>10</v>
      </c>
      <c r="H30" s="925"/>
    </row>
    <row r="31" spans="2:14" ht="5.25" customHeight="1" x14ac:dyDescent="0.3">
      <c r="B31" s="929"/>
      <c r="C31" s="929"/>
      <c r="G31" s="929"/>
    </row>
    <row r="32" spans="2:14" ht="11.25" customHeight="1" x14ac:dyDescent="0.3">
      <c r="B32" s="223" t="s">
        <v>2193</v>
      </c>
      <c r="C32" s="224"/>
      <c r="G32" s="930"/>
    </row>
  </sheetData>
  <sheetProtection sheet="1" objects="1" scenarios="1" formatCells="0" formatColumns="0" formatRows="0" insertHyperlinks="0" selectLockedCells="1" sort="0" autoFilter="0"/>
  <mergeCells count="4">
    <mergeCell ref="E7:E9"/>
    <mergeCell ref="E14:E16"/>
    <mergeCell ref="E21:E23"/>
    <mergeCell ref="E28:E30"/>
  </mergeCells>
  <conditionalFormatting sqref="B7:C17 B21:C30">
    <cfRule type="expression" dxfId="61" priority="10">
      <formula>MOD(ROW(XFA1),2)=0</formula>
    </cfRule>
  </conditionalFormatting>
  <conditionalFormatting sqref="B18:C18">
    <cfRule type="expression" dxfId="60" priority="11">
      <formula>MOD(ROW(XFA11),2)=0</formula>
    </cfRule>
  </conditionalFormatting>
  <conditionalFormatting sqref="G7:H17">
    <cfRule type="expression" dxfId="59" priority="1">
      <formula>MOD(ROW(XFD1),2)=0</formula>
    </cfRule>
  </conditionalFormatting>
  <conditionalFormatting sqref="G18:H18">
    <cfRule type="expression" dxfId="58" priority="3">
      <formula>MOD(ROW(XFD11),2)=0</formula>
    </cfRule>
  </conditionalFormatting>
  <conditionalFormatting sqref="G21:H30 G7:G18">
    <cfRule type="expression" dxfId="57" priority="7">
      <formula>MOD(ROW(#REF!),2)=0</formula>
    </cfRule>
  </conditionalFormatting>
  <conditionalFormatting sqref="G21:H30">
    <cfRule type="expression" dxfId="56" priority="6">
      <formula>MOD(ROW(XFD15),2)=0</formula>
    </cfRule>
  </conditionalFormatting>
  <conditionalFormatting sqref="H7:H17">
    <cfRule type="expression" dxfId="55" priority="2">
      <formula>MOD(ROW(#REF!),2)=0</formula>
    </cfRule>
  </conditionalFormatting>
  <conditionalFormatting sqref="H18">
    <cfRule type="expression" dxfId="54" priority="4">
      <formula>MOD(ROW(#REF!),2)=0</formula>
    </cfRule>
  </conditionalFormatting>
  <conditionalFormatting sqref="H31">
    <cfRule type="expression" dxfId="53" priority="5">
      <formula>MOD(ROW(A13),2)=0</formula>
    </cfRule>
  </conditionalFormatting>
  <printOptions horizontalCentered="1"/>
  <pageMargins left="0.23622047244094491" right="0.23622047244094491" top="0.19685039370078741" bottom="0.19685039370078741" header="0.19685039370078741" footer="0.19685039370078741"/>
  <pageSetup paperSize="9" scale="68" orientation="portrait" r:id="rId1"/>
  <headerFooter>
    <oddFooter>&amp;L&amp;8&amp;K00-048(c) S.Imboden&amp;R&amp;8&amp;K00-048Seite &amp;P von &amp;N</oddFooter>
  </headerFooter>
  <drawing r:id="rId2"/>
  <legacyDrawing r:id="rId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Tabelle23">
    <tabColor theme="6" tint="0.79998168889431442"/>
    <pageSetUpPr fitToPage="1"/>
  </sheetPr>
  <dimension ref="A1:Q27"/>
  <sheetViews>
    <sheetView showGridLines="0" zoomScaleNormal="100" workbookViewId="0">
      <pane ySplit="1" topLeftCell="A2" activePane="bottomLeft" state="frozen"/>
      <selection activeCell="A2" sqref="A2"/>
      <selection pane="bottomLeft" activeCell="A2" sqref="A2"/>
    </sheetView>
  </sheetViews>
  <sheetFormatPr baseColWidth="10" defaultColWidth="11.44140625" defaultRowHeight="14.4" x14ac:dyDescent="0.3"/>
  <cols>
    <col min="1" max="1" width="7" style="224" customWidth="1"/>
    <col min="2" max="2" width="4.33203125" style="224" customWidth="1"/>
    <col min="3" max="3" width="29.33203125" style="224" customWidth="1"/>
    <col min="4" max="4" width="7" style="224" customWidth="1"/>
    <col min="5" max="5" width="11" style="224" bestFit="1" customWidth="1"/>
    <col min="6" max="6" width="8.109375" style="224" customWidth="1"/>
    <col min="7" max="7" width="11" style="224" bestFit="1" customWidth="1"/>
    <col min="8" max="8" width="8.109375" style="224" customWidth="1"/>
    <col min="9" max="9" width="11" style="224" bestFit="1" customWidth="1"/>
    <col min="10" max="10" width="8.109375" style="224" customWidth="1"/>
    <col min="11" max="11" width="11" style="224" bestFit="1" customWidth="1"/>
    <col min="12" max="12" width="8.109375" style="224" customWidth="1"/>
    <col min="13" max="13" width="11" style="224" bestFit="1" customWidth="1"/>
    <col min="14" max="14" width="8.109375" style="224" customWidth="1"/>
    <col min="15" max="15" width="11" style="224" bestFit="1" customWidth="1"/>
    <col min="16" max="16" width="8.109375" style="224" customWidth="1"/>
    <col min="17" max="19" width="3.44140625" style="224" customWidth="1"/>
    <col min="20" max="20" width="11.44140625" style="224" customWidth="1"/>
    <col min="21" max="16384" width="11.44140625" style="224"/>
  </cols>
  <sheetData>
    <row r="1" spans="1:17" s="215" customFormat="1" ht="43.95" customHeight="1" x14ac:dyDescent="0.3">
      <c r="A1" s="213"/>
      <c r="B1" s="214" t="str">
        <f ca="1">' '!A569</f>
        <v>M A T R I C E  D E  C O M P A R A I S O N</v>
      </c>
      <c r="C1" s="216"/>
      <c r="D1" s="216"/>
      <c r="E1" s="214"/>
      <c r="F1" s="214"/>
      <c r="G1" s="214"/>
      <c r="H1" s="214"/>
      <c r="I1" s="214"/>
      <c r="J1" s="214"/>
      <c r="K1" s="214"/>
      <c r="L1" s="263"/>
      <c r="M1" s="263"/>
      <c r="N1" s="214"/>
      <c r="O1" s="214"/>
      <c r="P1" s="263"/>
      <c r="Q1" s="217"/>
    </row>
    <row r="2" spans="1:17" s="440" customFormat="1" ht="1.35" customHeight="1" x14ac:dyDescent="0.3">
      <c r="A2" s="437"/>
      <c r="B2" s="437"/>
      <c r="C2" s="437"/>
      <c r="D2" s="437"/>
      <c r="E2" s="438"/>
      <c r="F2" s="438"/>
      <c r="G2" s="438"/>
      <c r="H2" s="438"/>
      <c r="I2" s="438"/>
      <c r="J2" s="438"/>
      <c r="K2" s="438"/>
      <c r="L2" s="438"/>
      <c r="M2" s="438"/>
      <c r="N2" s="438"/>
      <c r="O2" s="438"/>
      <c r="P2" s="438"/>
      <c r="Q2" s="439"/>
    </row>
    <row r="3" spans="1:17" ht="33.75" customHeight="1" x14ac:dyDescent="0.3">
      <c r="A3" s="218"/>
      <c r="B3" s="872"/>
    </row>
    <row r="4" spans="1:17" ht="15.6" x14ac:dyDescent="0.3">
      <c r="A4" s="218"/>
      <c r="B4" s="872"/>
      <c r="D4" s="224" t="str">
        <f>E15</f>
        <v>Idee 1</v>
      </c>
      <c r="E4" s="224" t="str">
        <f>G15</f>
        <v>Idee 2</v>
      </c>
      <c r="F4" s="224" t="str">
        <f>I15</f>
        <v>Idee 3</v>
      </c>
      <c r="G4" s="224" t="str">
        <f>K15</f>
        <v>Idee 4</v>
      </c>
      <c r="H4" s="224" t="str">
        <f>M15</f>
        <v>Idee 5</v>
      </c>
      <c r="I4" s="224" t="str">
        <f>O15</f>
        <v>Idee 6</v>
      </c>
    </row>
    <row r="5" spans="1:17" ht="15.6" x14ac:dyDescent="0.3">
      <c r="A5" s="218"/>
      <c r="B5" s="872"/>
      <c r="C5" s="873" t="str">
        <f t="shared" ref="C5:C12" si="0">C17</f>
        <v>Kriterium 1</v>
      </c>
      <c r="D5" s="224">
        <f>F17</f>
        <v>100</v>
      </c>
      <c r="E5" s="224">
        <f>H17</f>
        <v>40</v>
      </c>
      <c r="F5" s="224">
        <f>J17</f>
        <v>40</v>
      </c>
      <c r="G5" s="224">
        <f>L17</f>
        <v>40</v>
      </c>
      <c r="H5" s="224">
        <f>N17</f>
        <v>40</v>
      </c>
      <c r="I5" s="224">
        <f>P17</f>
        <v>40</v>
      </c>
    </row>
    <row r="6" spans="1:17" ht="15.6" x14ac:dyDescent="0.3">
      <c r="A6" s="218"/>
      <c r="B6" s="872"/>
      <c r="C6" s="873" t="str">
        <f t="shared" si="0"/>
        <v>Kriterium 2</v>
      </c>
      <c r="D6" s="224">
        <f>F18</f>
        <v>25</v>
      </c>
      <c r="E6" s="224">
        <f t="shared" ref="E6:E12" si="1">H18</f>
        <v>25</v>
      </c>
      <c r="F6" s="224">
        <f t="shared" ref="F6:F12" si="2">J18</f>
        <v>25</v>
      </c>
      <c r="G6" s="224">
        <f t="shared" ref="G6:G12" si="3">L18</f>
        <v>25</v>
      </c>
      <c r="H6" s="224">
        <f t="shared" ref="H6:H12" si="4">N18</f>
        <v>25</v>
      </c>
      <c r="I6" s="224">
        <f t="shared" ref="I6:I12" si="5">P18</f>
        <v>25</v>
      </c>
    </row>
    <row r="7" spans="1:17" ht="15.6" x14ac:dyDescent="0.3">
      <c r="A7" s="218"/>
      <c r="B7" s="872"/>
      <c r="C7" s="873" t="str">
        <f t="shared" si="0"/>
        <v>Kriterium 3</v>
      </c>
      <c r="D7" s="224">
        <f t="shared" ref="D7:D12" si="6">F19</f>
        <v>25</v>
      </c>
      <c r="E7" s="224">
        <f t="shared" si="1"/>
        <v>25</v>
      </c>
      <c r="F7" s="224">
        <f t="shared" si="2"/>
        <v>25</v>
      </c>
      <c r="G7" s="224">
        <f t="shared" si="3"/>
        <v>25</v>
      </c>
      <c r="H7" s="224">
        <f t="shared" si="4"/>
        <v>25</v>
      </c>
      <c r="I7" s="224">
        <f t="shared" si="5"/>
        <v>25</v>
      </c>
    </row>
    <row r="8" spans="1:17" ht="15.6" x14ac:dyDescent="0.3">
      <c r="A8" s="218"/>
      <c r="B8" s="872"/>
      <c r="C8" s="873" t="str">
        <f t="shared" si="0"/>
        <v>Kriterium 4</v>
      </c>
      <c r="D8" s="224">
        <f t="shared" si="6"/>
        <v>81</v>
      </c>
      <c r="E8" s="224">
        <f t="shared" si="1"/>
        <v>81</v>
      </c>
      <c r="F8" s="224">
        <f t="shared" si="2"/>
        <v>54</v>
      </c>
      <c r="G8" s="224">
        <f t="shared" si="3"/>
        <v>36</v>
      </c>
      <c r="H8" s="224">
        <f t="shared" si="4"/>
        <v>9</v>
      </c>
      <c r="I8" s="224">
        <f t="shared" si="5"/>
        <v>18</v>
      </c>
    </row>
    <row r="9" spans="1:17" ht="15.6" x14ac:dyDescent="0.3">
      <c r="A9" s="218"/>
      <c r="B9" s="872"/>
      <c r="C9" s="873" t="str">
        <f t="shared" si="0"/>
        <v>Kriterium 5</v>
      </c>
      <c r="D9" s="224">
        <f t="shared" si="6"/>
        <v>16</v>
      </c>
      <c r="E9" s="224">
        <f t="shared" si="1"/>
        <v>16</v>
      </c>
      <c r="F9" s="224">
        <f t="shared" si="2"/>
        <v>16</v>
      </c>
      <c r="G9" s="224">
        <f t="shared" si="3"/>
        <v>16</v>
      </c>
      <c r="H9" s="224">
        <f t="shared" si="4"/>
        <v>16</v>
      </c>
      <c r="I9" s="224">
        <f t="shared" si="5"/>
        <v>16</v>
      </c>
    </row>
    <row r="10" spans="1:17" ht="15.6" x14ac:dyDescent="0.3">
      <c r="A10" s="218"/>
      <c r="B10" s="872"/>
      <c r="C10" s="873" t="str">
        <f t="shared" si="0"/>
        <v>Kriterium 6</v>
      </c>
      <c r="D10" s="224">
        <f t="shared" si="6"/>
        <v>35</v>
      </c>
      <c r="E10" s="224">
        <f t="shared" si="1"/>
        <v>30</v>
      </c>
      <c r="F10" s="224">
        <f t="shared" si="2"/>
        <v>35</v>
      </c>
      <c r="G10" s="224">
        <f t="shared" si="3"/>
        <v>30</v>
      </c>
      <c r="H10" s="224">
        <f t="shared" si="4"/>
        <v>30</v>
      </c>
      <c r="I10" s="224">
        <f t="shared" si="5"/>
        <v>30</v>
      </c>
    </row>
    <row r="11" spans="1:17" x14ac:dyDescent="0.3">
      <c r="A11" s="219" t="s">
        <v>329</v>
      </c>
      <c r="B11" s="441"/>
      <c r="C11" s="873" t="str">
        <f t="shared" si="0"/>
        <v>Kriterium 7</v>
      </c>
      <c r="D11" s="224">
        <f t="shared" si="6"/>
        <v>9</v>
      </c>
      <c r="E11" s="224">
        <f t="shared" si="1"/>
        <v>9</v>
      </c>
      <c r="F11" s="224">
        <f t="shared" si="2"/>
        <v>9</v>
      </c>
      <c r="G11" s="224">
        <f t="shared" si="3"/>
        <v>9</v>
      </c>
      <c r="H11" s="224">
        <f t="shared" si="4"/>
        <v>9</v>
      </c>
      <c r="I11" s="224">
        <f t="shared" si="5"/>
        <v>27</v>
      </c>
    </row>
    <row r="12" spans="1:17" x14ac:dyDescent="0.3">
      <c r="B12" s="442"/>
      <c r="C12" s="873" t="str">
        <f t="shared" si="0"/>
        <v>Kriterium 8</v>
      </c>
      <c r="D12" s="224">
        <f t="shared" si="6"/>
        <v>20</v>
      </c>
      <c r="E12" s="224">
        <f t="shared" si="1"/>
        <v>20</v>
      </c>
      <c r="F12" s="224">
        <f t="shared" si="2"/>
        <v>20</v>
      </c>
      <c r="G12" s="224">
        <f t="shared" si="3"/>
        <v>20</v>
      </c>
      <c r="H12" s="224">
        <f t="shared" si="4"/>
        <v>20</v>
      </c>
      <c r="I12" s="224">
        <f t="shared" si="5"/>
        <v>50</v>
      </c>
    </row>
    <row r="13" spans="1:17" x14ac:dyDescent="0.3">
      <c r="B13" s="442"/>
      <c r="C13" s="874"/>
    </row>
    <row r="14" spans="1:17" ht="163.5" customHeight="1" x14ac:dyDescent="0.3">
      <c r="B14" s="442"/>
    </row>
    <row r="15" spans="1:17" ht="71.25" customHeight="1" x14ac:dyDescent="0.3">
      <c r="B15" s="875"/>
      <c r="C15" s="876"/>
      <c r="D15" s="877" t="str">
        <f ca="1">' '!A572</f>
        <v>Pondération</v>
      </c>
      <c r="E15" s="1194" t="s">
        <v>1319</v>
      </c>
      <c r="F15" s="1194"/>
      <c r="G15" s="1192" t="s">
        <v>1320</v>
      </c>
      <c r="H15" s="1193"/>
      <c r="I15" s="1194" t="s">
        <v>1321</v>
      </c>
      <c r="J15" s="1194"/>
      <c r="K15" s="1192" t="s">
        <v>1322</v>
      </c>
      <c r="L15" s="1193"/>
      <c r="M15" s="1194" t="s">
        <v>1323</v>
      </c>
      <c r="N15" s="1194"/>
      <c r="O15" s="1192" t="s">
        <v>1324</v>
      </c>
      <c r="P15" s="1193"/>
    </row>
    <row r="16" spans="1:17" s="448" customFormat="1" ht="15.6" x14ac:dyDescent="0.3">
      <c r="A16" s="224"/>
      <c r="B16" s="878"/>
      <c r="C16" s="879"/>
      <c r="D16" s="879"/>
      <c r="E16" s="879" t="str">
        <f ca="1">' '!A573</f>
        <v>Evaluation</v>
      </c>
      <c r="F16" s="880" t="str">
        <f ca="1">' '!A574</f>
        <v>Totale</v>
      </c>
      <c r="G16" s="879" t="str">
        <f ca="1">E16</f>
        <v>Evaluation</v>
      </c>
      <c r="H16" s="880" t="str">
        <f ca="1">F16</f>
        <v>Totale</v>
      </c>
      <c r="I16" s="879" t="str">
        <f ca="1">E16</f>
        <v>Evaluation</v>
      </c>
      <c r="J16" s="880" t="str">
        <f ca="1">F16</f>
        <v>Totale</v>
      </c>
      <c r="K16" s="879" t="str">
        <f ca="1">E16</f>
        <v>Evaluation</v>
      </c>
      <c r="L16" s="880" t="str">
        <f ca="1">F16</f>
        <v>Totale</v>
      </c>
      <c r="M16" s="879" t="str">
        <f ca="1">E16</f>
        <v>Evaluation</v>
      </c>
      <c r="N16" s="880" t="str">
        <f ca="1">F16</f>
        <v>Totale</v>
      </c>
      <c r="O16" s="879" t="str">
        <f ca="1">E16</f>
        <v>Evaluation</v>
      </c>
      <c r="P16" s="881" t="str">
        <f ca="1">F16</f>
        <v>Totale</v>
      </c>
    </row>
    <row r="17" spans="1:16" s="233" customFormat="1" ht="18" x14ac:dyDescent="0.3">
      <c r="A17" s="224"/>
      <c r="B17" s="882">
        <v>1</v>
      </c>
      <c r="C17" s="883" t="s">
        <v>1141</v>
      </c>
      <c r="D17" s="884">
        <v>10</v>
      </c>
      <c r="E17" s="885">
        <v>10</v>
      </c>
      <c r="F17" s="886">
        <f>E17*D17</f>
        <v>100</v>
      </c>
      <c r="G17" s="885">
        <v>4</v>
      </c>
      <c r="H17" s="886">
        <f>D17*G17</f>
        <v>40</v>
      </c>
      <c r="I17" s="885">
        <v>4</v>
      </c>
      <c r="J17" s="886">
        <f>D17*I17</f>
        <v>40</v>
      </c>
      <c r="K17" s="885">
        <v>4</v>
      </c>
      <c r="L17" s="886">
        <f>D17*K17</f>
        <v>40</v>
      </c>
      <c r="M17" s="885">
        <v>4</v>
      </c>
      <c r="N17" s="406">
        <f>D17*M17</f>
        <v>40</v>
      </c>
      <c r="O17" s="885">
        <v>4</v>
      </c>
      <c r="P17" s="887">
        <f>D17*O17</f>
        <v>40</v>
      </c>
    </row>
    <row r="18" spans="1:16" s="233" customFormat="1" ht="18" x14ac:dyDescent="0.3">
      <c r="A18" s="224"/>
      <c r="B18" s="888">
        <v>2</v>
      </c>
      <c r="C18" s="883" t="s">
        <v>1142</v>
      </c>
      <c r="D18" s="884">
        <v>5</v>
      </c>
      <c r="E18" s="885">
        <v>5</v>
      </c>
      <c r="F18" s="886">
        <f t="shared" ref="F18:F24" si="7">E18*D18</f>
        <v>25</v>
      </c>
      <c r="G18" s="885">
        <v>5</v>
      </c>
      <c r="H18" s="886">
        <f t="shared" ref="H18:H24" si="8">D18*G18</f>
        <v>25</v>
      </c>
      <c r="I18" s="885">
        <v>5</v>
      </c>
      <c r="J18" s="886">
        <f t="shared" ref="J18:J24" si="9">D18*I18</f>
        <v>25</v>
      </c>
      <c r="K18" s="885">
        <v>5</v>
      </c>
      <c r="L18" s="886">
        <f t="shared" ref="L18:L24" si="10">D18*K18</f>
        <v>25</v>
      </c>
      <c r="M18" s="885">
        <v>5</v>
      </c>
      <c r="N18" s="886">
        <f t="shared" ref="N18:N24" si="11">D18*M18</f>
        <v>25</v>
      </c>
      <c r="O18" s="885">
        <v>5</v>
      </c>
      <c r="P18" s="887">
        <f t="shared" ref="P18:P24" si="12">D18*O18</f>
        <v>25</v>
      </c>
    </row>
    <row r="19" spans="1:16" s="233" customFormat="1" ht="18" x14ac:dyDescent="0.3">
      <c r="A19" s="224"/>
      <c r="B19" s="889">
        <v>3</v>
      </c>
      <c r="C19" s="883" t="s">
        <v>1143</v>
      </c>
      <c r="D19" s="884">
        <v>5</v>
      </c>
      <c r="E19" s="885">
        <v>5</v>
      </c>
      <c r="F19" s="886">
        <f t="shared" si="7"/>
        <v>25</v>
      </c>
      <c r="G19" s="885">
        <v>5</v>
      </c>
      <c r="H19" s="886">
        <f t="shared" si="8"/>
        <v>25</v>
      </c>
      <c r="I19" s="885">
        <v>5</v>
      </c>
      <c r="J19" s="886">
        <f t="shared" si="9"/>
        <v>25</v>
      </c>
      <c r="K19" s="885">
        <v>5</v>
      </c>
      <c r="L19" s="886">
        <f t="shared" si="10"/>
        <v>25</v>
      </c>
      <c r="M19" s="885">
        <v>5</v>
      </c>
      <c r="N19" s="886">
        <f t="shared" si="11"/>
        <v>25</v>
      </c>
      <c r="O19" s="885">
        <v>5</v>
      </c>
      <c r="P19" s="887">
        <f t="shared" si="12"/>
        <v>25</v>
      </c>
    </row>
    <row r="20" spans="1:16" s="233" customFormat="1" ht="18" x14ac:dyDescent="0.3">
      <c r="A20" s="224"/>
      <c r="B20" s="890">
        <v>4</v>
      </c>
      <c r="C20" s="883" t="s">
        <v>1144</v>
      </c>
      <c r="D20" s="884">
        <v>9</v>
      </c>
      <c r="E20" s="885">
        <v>9</v>
      </c>
      <c r="F20" s="886">
        <f t="shared" si="7"/>
        <v>81</v>
      </c>
      <c r="G20" s="885">
        <v>9</v>
      </c>
      <c r="H20" s="886">
        <f t="shared" si="8"/>
        <v>81</v>
      </c>
      <c r="I20" s="885">
        <v>6</v>
      </c>
      <c r="J20" s="886">
        <f t="shared" si="9"/>
        <v>54</v>
      </c>
      <c r="K20" s="885">
        <v>4</v>
      </c>
      <c r="L20" s="886">
        <f t="shared" si="10"/>
        <v>36</v>
      </c>
      <c r="M20" s="885">
        <v>1</v>
      </c>
      <c r="N20" s="886">
        <f t="shared" si="11"/>
        <v>9</v>
      </c>
      <c r="O20" s="885">
        <v>2</v>
      </c>
      <c r="P20" s="887">
        <f t="shared" si="12"/>
        <v>18</v>
      </c>
    </row>
    <row r="21" spans="1:16" s="233" customFormat="1" ht="18" x14ac:dyDescent="0.3">
      <c r="A21" s="224"/>
      <c r="B21" s="891">
        <v>5</v>
      </c>
      <c r="C21" s="883" t="s">
        <v>1145</v>
      </c>
      <c r="D21" s="884">
        <v>4</v>
      </c>
      <c r="E21" s="885">
        <v>4</v>
      </c>
      <c r="F21" s="886">
        <f t="shared" si="7"/>
        <v>16</v>
      </c>
      <c r="G21" s="885">
        <v>4</v>
      </c>
      <c r="H21" s="886">
        <f t="shared" si="8"/>
        <v>16</v>
      </c>
      <c r="I21" s="885">
        <v>4</v>
      </c>
      <c r="J21" s="886">
        <f t="shared" si="9"/>
        <v>16</v>
      </c>
      <c r="K21" s="885">
        <v>4</v>
      </c>
      <c r="L21" s="886">
        <f t="shared" si="10"/>
        <v>16</v>
      </c>
      <c r="M21" s="885">
        <v>4</v>
      </c>
      <c r="N21" s="886">
        <f t="shared" si="11"/>
        <v>16</v>
      </c>
      <c r="O21" s="885">
        <v>4</v>
      </c>
      <c r="P21" s="887">
        <f t="shared" si="12"/>
        <v>16</v>
      </c>
    </row>
    <row r="22" spans="1:16" s="233" customFormat="1" ht="18" x14ac:dyDescent="0.3">
      <c r="A22" s="224"/>
      <c r="B22" s="892">
        <v>6</v>
      </c>
      <c r="C22" s="883" t="s">
        <v>1146</v>
      </c>
      <c r="D22" s="884">
        <v>5</v>
      </c>
      <c r="E22" s="885">
        <v>7</v>
      </c>
      <c r="F22" s="886">
        <f t="shared" si="7"/>
        <v>35</v>
      </c>
      <c r="G22" s="885">
        <v>6</v>
      </c>
      <c r="H22" s="886">
        <f t="shared" si="8"/>
        <v>30</v>
      </c>
      <c r="I22" s="885">
        <v>7</v>
      </c>
      <c r="J22" s="886">
        <f t="shared" si="9"/>
        <v>35</v>
      </c>
      <c r="K22" s="885">
        <v>6</v>
      </c>
      <c r="L22" s="886">
        <f t="shared" si="10"/>
        <v>30</v>
      </c>
      <c r="M22" s="885">
        <v>6</v>
      </c>
      <c r="N22" s="886">
        <f t="shared" si="11"/>
        <v>30</v>
      </c>
      <c r="O22" s="885">
        <v>6</v>
      </c>
      <c r="P22" s="887">
        <f t="shared" si="12"/>
        <v>30</v>
      </c>
    </row>
    <row r="23" spans="1:16" s="233" customFormat="1" ht="18" x14ac:dyDescent="0.3">
      <c r="A23" s="224"/>
      <c r="B23" s="893">
        <v>7</v>
      </c>
      <c r="C23" s="883" t="s">
        <v>1147</v>
      </c>
      <c r="D23" s="884">
        <v>3</v>
      </c>
      <c r="E23" s="885">
        <v>3</v>
      </c>
      <c r="F23" s="886">
        <f t="shared" si="7"/>
        <v>9</v>
      </c>
      <c r="G23" s="885">
        <v>3</v>
      </c>
      <c r="H23" s="886">
        <f t="shared" si="8"/>
        <v>9</v>
      </c>
      <c r="I23" s="885">
        <v>3</v>
      </c>
      <c r="J23" s="886">
        <f t="shared" si="9"/>
        <v>9</v>
      </c>
      <c r="K23" s="885">
        <v>3</v>
      </c>
      <c r="L23" s="886">
        <f t="shared" si="10"/>
        <v>9</v>
      </c>
      <c r="M23" s="885">
        <v>3</v>
      </c>
      <c r="N23" s="886">
        <f t="shared" si="11"/>
        <v>9</v>
      </c>
      <c r="O23" s="885">
        <v>9</v>
      </c>
      <c r="P23" s="887">
        <f t="shared" si="12"/>
        <v>27</v>
      </c>
    </row>
    <row r="24" spans="1:16" s="233" customFormat="1" ht="18" x14ac:dyDescent="0.3">
      <c r="A24" s="224"/>
      <c r="B24" s="894">
        <v>8</v>
      </c>
      <c r="C24" s="895" t="s">
        <v>1148</v>
      </c>
      <c r="D24" s="896">
        <v>5</v>
      </c>
      <c r="E24" s="897">
        <v>4</v>
      </c>
      <c r="F24" s="898">
        <f t="shared" si="7"/>
        <v>20</v>
      </c>
      <c r="G24" s="897">
        <v>4</v>
      </c>
      <c r="H24" s="898">
        <f t="shared" si="8"/>
        <v>20</v>
      </c>
      <c r="I24" s="897">
        <v>4</v>
      </c>
      <c r="J24" s="898">
        <f t="shared" si="9"/>
        <v>20</v>
      </c>
      <c r="K24" s="897">
        <v>4</v>
      </c>
      <c r="L24" s="898">
        <f t="shared" si="10"/>
        <v>20</v>
      </c>
      <c r="M24" s="897">
        <v>4</v>
      </c>
      <c r="N24" s="898">
        <f t="shared" si="11"/>
        <v>20</v>
      </c>
      <c r="O24" s="897">
        <v>10</v>
      </c>
      <c r="P24" s="899">
        <f t="shared" si="12"/>
        <v>50</v>
      </c>
    </row>
    <row r="25" spans="1:16" ht="18.75" customHeight="1" x14ac:dyDescent="0.3">
      <c r="B25" s="900"/>
      <c r="C25" s="901" t="str">
        <f ca="1">' '!A574</f>
        <v>Totale</v>
      </c>
      <c r="D25" s="902"/>
      <c r="E25" s="903"/>
      <c r="F25" s="903">
        <f>SUM(F17:F24)</f>
        <v>311</v>
      </c>
      <c r="G25" s="903"/>
      <c r="H25" s="903">
        <f>SUM(H17:H24)</f>
        <v>246</v>
      </c>
      <c r="I25" s="903"/>
      <c r="J25" s="903">
        <f>SUM(J17:J24)</f>
        <v>224</v>
      </c>
      <c r="K25" s="903"/>
      <c r="L25" s="903">
        <f>SUM(L17:L24)</f>
        <v>201</v>
      </c>
      <c r="M25" s="903"/>
      <c r="N25" s="903">
        <f>SUM(N17:N24)</f>
        <v>174</v>
      </c>
      <c r="O25" s="903"/>
      <c r="P25" s="903">
        <f>SUM(P17:P24)</f>
        <v>231</v>
      </c>
    </row>
    <row r="26" spans="1:16" ht="18.75" customHeight="1" x14ac:dyDescent="0.3">
      <c r="B26" s="223" t="s">
        <v>2193</v>
      </c>
    </row>
    <row r="27" spans="1:16" ht="18.75" customHeight="1" x14ac:dyDescent="0.3"/>
  </sheetData>
  <sheetProtection sheet="1" objects="1" scenarios="1" formatCells="0" formatColumns="0" formatRows="0" insertHyperlinks="0" selectLockedCells="1" sort="0" autoFilter="0"/>
  <mergeCells count="6">
    <mergeCell ref="O15:P15"/>
    <mergeCell ref="E15:F15"/>
    <mergeCell ref="G15:H15"/>
    <mergeCell ref="I15:J15"/>
    <mergeCell ref="K15:L15"/>
    <mergeCell ref="M15:N15"/>
  </mergeCells>
  <conditionalFormatting sqref="B25:C25">
    <cfRule type="expression" dxfId="52" priority="8">
      <formula>MOD(ROW(#REF!),2)=0</formula>
    </cfRule>
    <cfRule type="expression" dxfId="51" priority="9">
      <formula>MOD(ROW(#REF!),2)=0</formula>
    </cfRule>
  </conditionalFormatting>
  <conditionalFormatting sqref="C17:P24">
    <cfRule type="expression" dxfId="50" priority="1">
      <formula>MOD(ROW(A2),2)=0</formula>
    </cfRule>
    <cfRule type="expression" dxfId="49" priority="11">
      <formula>MOD(ROW(A1),2)=0</formula>
    </cfRule>
  </conditionalFormatting>
  <conditionalFormatting sqref="E17:E24">
    <cfRule type="iconSet" priority="12">
      <iconSet iconSet="5Rating">
        <cfvo type="percent" val="0"/>
        <cfvo type="num" val="2"/>
        <cfvo type="num" val="5"/>
        <cfvo type="num" val="7"/>
        <cfvo type="num" val="9"/>
      </iconSet>
    </cfRule>
  </conditionalFormatting>
  <conditionalFormatting sqref="G17:G24">
    <cfRule type="iconSet" priority="15">
      <iconSet iconSet="5Rating">
        <cfvo type="percent" val="0"/>
        <cfvo type="num" val="2"/>
        <cfvo type="num" val="5"/>
        <cfvo type="num" val="7"/>
        <cfvo type="num" val="9"/>
      </iconSet>
    </cfRule>
  </conditionalFormatting>
  <conditionalFormatting sqref="I17:I24">
    <cfRule type="iconSet" priority="18">
      <iconSet iconSet="5Rating">
        <cfvo type="percent" val="0"/>
        <cfvo type="num" val="2"/>
        <cfvo type="num" val="5"/>
        <cfvo type="num" val="7"/>
        <cfvo type="num" val="9"/>
      </iconSet>
    </cfRule>
  </conditionalFormatting>
  <conditionalFormatting sqref="K17:K24">
    <cfRule type="iconSet" priority="21">
      <iconSet iconSet="5Rating">
        <cfvo type="percent" val="0"/>
        <cfvo type="num" val="2"/>
        <cfvo type="num" val="5"/>
        <cfvo type="num" val="7"/>
        <cfvo type="num" val="9"/>
      </iconSet>
    </cfRule>
  </conditionalFormatting>
  <conditionalFormatting sqref="M17:M24">
    <cfRule type="iconSet" priority="24">
      <iconSet iconSet="5Rating">
        <cfvo type="percent" val="0"/>
        <cfvo type="num" val="2"/>
        <cfvo type="num" val="5"/>
        <cfvo type="num" val="7"/>
        <cfvo type="num" val="9"/>
      </iconSet>
    </cfRule>
  </conditionalFormatting>
  <conditionalFormatting sqref="O17:O24">
    <cfRule type="iconSet" priority="27">
      <iconSet iconSet="5Rating">
        <cfvo type="percent" val="0"/>
        <cfvo type="num" val="2"/>
        <cfvo type="num" val="5"/>
        <cfvo type="num" val="7"/>
        <cfvo type="num" val="9"/>
      </iconSet>
    </cfRule>
  </conditionalFormatting>
  <dataValidations count="3">
    <dataValidation type="list" allowBlank="1" showInputMessage="1" showErrorMessage="1" sqref="D17:E24 G17:G24 I17:I24 K17:K24 M17:M24 O17:O24" xr:uid="{00000000-0002-0000-1900-000000000000}">
      <formula1>"1,2,3,4,5,6,7,8,9,10"</formula1>
    </dataValidation>
    <dataValidation showInputMessage="1" showErrorMessage="1" sqref="G26:G27" xr:uid="{00000000-0002-0000-1900-000001000000}"/>
    <dataValidation type="list" showInputMessage="1" showErrorMessage="1" sqref="J27" xr:uid="{00000000-0002-0000-1900-000002000000}">
      <formula1>"1,2,3"</formula1>
    </dataValidation>
  </dataValidations>
  <hyperlinks>
    <hyperlink ref="A11" location="x!A192" display="x!A192" xr:uid="{00000000-0004-0000-1900-000000000000}"/>
  </hyperlinks>
  <printOptions horizontalCentered="1" verticalCentered="1"/>
  <pageMargins left="0.23622047244094491" right="0.23622047244094491" top="0.74803149606299213" bottom="0.74803149606299213" header="0.31496062992125984" footer="0.31496062992125984"/>
  <pageSetup paperSize="9" scale="75" orientation="landscape" r:id="rId1"/>
  <headerFooter>
    <oddFooter>&amp;L&amp;8&amp;K00-048(c) S.Imboden&amp;R&amp;8&amp;K00-048Seite &amp;P von &amp;N</oddFooter>
  </headerFooter>
  <drawing r:id="rId2"/>
  <legacyDrawing r:id="rId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Tabelle13">
    <tabColor theme="7" tint="0.59999389629810485"/>
    <pageSetUpPr fitToPage="1"/>
  </sheetPr>
  <dimension ref="A1:X96"/>
  <sheetViews>
    <sheetView showGridLines="0" zoomScaleNormal="100" workbookViewId="0">
      <pane ySplit="1" topLeftCell="A2" activePane="bottomLeft" state="frozen"/>
      <selection activeCell="A2" sqref="A2"/>
      <selection pane="bottomLeft" activeCell="C7" sqref="C7"/>
    </sheetView>
  </sheetViews>
  <sheetFormatPr baseColWidth="10" defaultColWidth="11.44140625" defaultRowHeight="14.4" x14ac:dyDescent="0.3"/>
  <cols>
    <col min="1" max="1" width="7" style="218" customWidth="1"/>
    <col min="2" max="2" width="4" style="224" customWidth="1"/>
    <col min="3" max="3" width="51.109375" style="224" customWidth="1"/>
    <col min="4" max="4" width="4.44140625" style="224" customWidth="1"/>
    <col min="5" max="9" width="2.88671875" style="827" bestFit="1" customWidth="1"/>
    <col min="10" max="14" width="2.88671875" style="828" bestFit="1" customWidth="1"/>
    <col min="15" max="15" width="4.33203125" style="224" customWidth="1"/>
    <col min="16" max="16" width="51.109375" style="224" customWidth="1"/>
    <col min="17" max="17" width="4.44140625" style="224" customWidth="1"/>
    <col min="18" max="18" width="2.6640625" style="224" customWidth="1"/>
    <col min="19" max="19" width="5.44140625" style="224" customWidth="1"/>
    <col min="20" max="20" width="1.33203125" style="224" customWidth="1"/>
    <col min="21" max="30" width="5.44140625" style="224" customWidth="1"/>
    <col min="31" max="31" width="29" style="224" customWidth="1"/>
    <col min="32" max="35" width="5.44140625" style="224" customWidth="1"/>
    <col min="36" max="36" width="4.109375" style="224" customWidth="1"/>
    <col min="37" max="48" width="5.44140625" style="224" customWidth="1"/>
    <col min="49" max="16384" width="11.44140625" style="224"/>
  </cols>
  <sheetData>
    <row r="1" spans="1:24" s="215" customFormat="1" ht="45" customHeight="1" x14ac:dyDescent="0.3">
      <c r="A1" s="213"/>
      <c r="B1" s="214" t="str">
        <f ca="1">' '!A300</f>
        <v>A N A L Y S E   S W O T</v>
      </c>
      <c r="C1" s="216"/>
      <c r="D1" s="821"/>
      <c r="E1" s="822"/>
      <c r="F1" s="822"/>
      <c r="G1" s="822"/>
      <c r="H1" s="822"/>
      <c r="I1" s="822"/>
      <c r="J1" s="823"/>
      <c r="K1" s="823"/>
      <c r="L1" s="823"/>
      <c r="M1" s="823"/>
      <c r="N1" s="823"/>
      <c r="O1" s="216"/>
      <c r="P1" s="216"/>
      <c r="Q1" s="263"/>
      <c r="R1" s="214"/>
      <c r="S1" s="214"/>
      <c r="T1" s="214"/>
      <c r="U1" s="214"/>
      <c r="V1" s="214"/>
      <c r="W1" s="214"/>
      <c r="X1" s="214"/>
    </row>
    <row r="2" spans="1:24" s="215" customFormat="1" ht="11.25" hidden="1" customHeight="1" x14ac:dyDescent="0.3">
      <c r="A2" s="213"/>
      <c r="B2" s="213"/>
      <c r="C2" s="213"/>
      <c r="D2" s="824"/>
      <c r="E2" s="825"/>
      <c r="F2" s="825"/>
      <c r="G2" s="825"/>
      <c r="H2" s="825"/>
      <c r="I2" s="825"/>
      <c r="J2" s="826"/>
      <c r="K2" s="826"/>
      <c r="L2" s="826"/>
      <c r="M2" s="826"/>
      <c r="N2" s="826"/>
      <c r="O2" s="213"/>
      <c r="P2" s="213"/>
      <c r="Q2" s="824"/>
      <c r="R2" s="290"/>
      <c r="S2" s="290"/>
      <c r="T2" s="290"/>
      <c r="U2" s="290"/>
      <c r="V2" s="290"/>
      <c r="W2" s="290"/>
      <c r="X2" s="290"/>
    </row>
    <row r="3" spans="1:24" ht="15" customHeight="1" x14ac:dyDescent="0.3">
      <c r="B3" s="264"/>
    </row>
    <row r="4" spans="1:24" ht="4.5" customHeight="1" x14ac:dyDescent="0.3">
      <c r="B4" s="829"/>
      <c r="D4" s="830"/>
      <c r="O4" s="831"/>
      <c r="Q4" s="830"/>
    </row>
    <row r="5" spans="1:24" ht="27" customHeight="1" x14ac:dyDescent="0.35">
      <c r="B5" s="829"/>
      <c r="C5" s="832" t="str">
        <f ca="1">' '!A306</f>
        <v>Forces</v>
      </c>
      <c r="D5" s="833"/>
      <c r="E5" s="834"/>
      <c r="F5" s="834"/>
      <c r="G5" s="834"/>
      <c r="H5" s="834"/>
      <c r="I5" s="834"/>
      <c r="J5" s="835"/>
      <c r="K5" s="835"/>
      <c r="L5" s="835"/>
      <c r="M5" s="835"/>
      <c r="N5" s="835"/>
      <c r="O5" s="831"/>
      <c r="P5" s="836" t="str">
        <f ca="1">' '!A307</f>
        <v>Faiblesses</v>
      </c>
      <c r="Q5" s="830"/>
      <c r="S5" s="837"/>
    </row>
    <row r="6" spans="1:24" s="845" customFormat="1" ht="11.25" customHeight="1" x14ac:dyDescent="0.35">
      <c r="A6" s="321"/>
      <c r="B6" s="838"/>
      <c r="C6" s="839"/>
      <c r="D6" s="840"/>
      <c r="E6" s="834"/>
      <c r="F6" s="834"/>
      <c r="G6" s="834"/>
      <c r="H6" s="834"/>
      <c r="I6" s="834"/>
      <c r="J6" s="841"/>
      <c r="K6" s="841"/>
      <c r="L6" s="841"/>
      <c r="M6" s="841"/>
      <c r="N6" s="841"/>
      <c r="O6" s="842"/>
      <c r="P6" s="843"/>
      <c r="Q6" s="844"/>
      <c r="S6" s="846"/>
    </row>
    <row r="7" spans="1:24" x14ac:dyDescent="0.3">
      <c r="B7" s="847" t="s">
        <v>907</v>
      </c>
      <c r="C7" s="848"/>
      <c r="D7" s="849">
        <v>1</v>
      </c>
      <c r="E7" s="850" t="str">
        <f>IF(D7=5,"❺","")</f>
        <v/>
      </c>
      <c r="F7" s="850" t="str">
        <f>IF(D7=4,"❹","")</f>
        <v/>
      </c>
      <c r="G7" s="850" t="str">
        <f>IF(D7=3,"❸","")</f>
        <v/>
      </c>
      <c r="H7" s="850" t="str">
        <f>IF(D7=2,"❷","")</f>
        <v/>
      </c>
      <c r="I7" s="851" t="str">
        <f>IF(D7=1,"❶","")</f>
        <v>❶</v>
      </c>
      <c r="J7" s="852" t="str">
        <f>IF(Q7=-1,"❶","")</f>
        <v>❶</v>
      </c>
      <c r="K7" s="853" t="str">
        <f>IF(Q7=-2,"❷","")</f>
        <v/>
      </c>
      <c r="L7" s="853" t="str">
        <f>IF(Q7=-3,"❸","")</f>
        <v/>
      </c>
      <c r="M7" s="853" t="str">
        <f>IF(Q7=-4,"❹","")</f>
        <v/>
      </c>
      <c r="N7" s="853" t="str">
        <f>IF(Q7=-5,"❺","")</f>
        <v/>
      </c>
      <c r="O7" s="847" t="s">
        <v>925</v>
      </c>
      <c r="P7" s="848"/>
      <c r="Q7" s="854">
        <v>-1</v>
      </c>
      <c r="S7" s="855"/>
      <c r="T7" s="855"/>
      <c r="V7" s="855"/>
    </row>
    <row r="8" spans="1:24" x14ac:dyDescent="0.3">
      <c r="B8" s="856" t="s">
        <v>908</v>
      </c>
      <c r="C8" s="857"/>
      <c r="D8" s="858">
        <v>3</v>
      </c>
      <c r="E8" s="850" t="str">
        <f t="shared" ref="E8:E26" si="0">IF(D8=5,"❺","")</f>
        <v/>
      </c>
      <c r="F8" s="850" t="str">
        <f t="shared" ref="F8:F26" si="1">IF(D8=4,"❹","")</f>
        <v/>
      </c>
      <c r="G8" s="850" t="str">
        <f t="shared" ref="G8:G26" si="2">IF(D8=3,"❸","")</f>
        <v>❸</v>
      </c>
      <c r="H8" s="850" t="str">
        <f t="shared" ref="H8:H26" si="3">IF(D8=2,"❷","")</f>
        <v/>
      </c>
      <c r="I8" s="851" t="str">
        <f t="shared" ref="I8:I26" si="4">IF(D8=1,"❶","")</f>
        <v/>
      </c>
      <c r="J8" s="852" t="str">
        <f t="shared" ref="J8:J26" si="5">IF(Q8=-1,"❶","")</f>
        <v/>
      </c>
      <c r="K8" s="853" t="str">
        <f t="shared" ref="K8:K26" si="6">IF(Q8=-2,"❷","")</f>
        <v/>
      </c>
      <c r="L8" s="853" t="str">
        <f t="shared" ref="L8:L26" si="7">IF(Q8=-3,"❸","")</f>
        <v>❸</v>
      </c>
      <c r="M8" s="853" t="str">
        <f t="shared" ref="M8:M26" si="8">IF(Q8=-4,"❹","")</f>
        <v/>
      </c>
      <c r="N8" s="853" t="str">
        <f t="shared" ref="N8:N26" si="9">IF(Q8=-5,"❺","")</f>
        <v/>
      </c>
      <c r="O8" s="856" t="s">
        <v>926</v>
      </c>
      <c r="P8" s="857"/>
      <c r="Q8" s="859">
        <v>-3</v>
      </c>
      <c r="S8" s="855"/>
      <c r="T8" s="855"/>
      <c r="V8" s="855"/>
    </row>
    <row r="9" spans="1:24" x14ac:dyDescent="0.3">
      <c r="B9" s="856" t="s">
        <v>909</v>
      </c>
      <c r="C9" s="857"/>
      <c r="D9" s="858"/>
      <c r="E9" s="850" t="str">
        <f t="shared" si="0"/>
        <v/>
      </c>
      <c r="F9" s="850" t="str">
        <f t="shared" si="1"/>
        <v/>
      </c>
      <c r="G9" s="850" t="str">
        <f t="shared" si="2"/>
        <v/>
      </c>
      <c r="H9" s="850" t="str">
        <f t="shared" si="3"/>
        <v/>
      </c>
      <c r="I9" s="851" t="str">
        <f t="shared" si="4"/>
        <v/>
      </c>
      <c r="J9" s="852" t="str">
        <f t="shared" si="5"/>
        <v/>
      </c>
      <c r="K9" s="853" t="str">
        <f t="shared" si="6"/>
        <v/>
      </c>
      <c r="L9" s="853" t="str">
        <f t="shared" si="7"/>
        <v/>
      </c>
      <c r="M9" s="853" t="str">
        <f t="shared" si="8"/>
        <v/>
      </c>
      <c r="N9" s="853" t="str">
        <f t="shared" si="9"/>
        <v/>
      </c>
      <c r="O9" s="856" t="s">
        <v>927</v>
      </c>
      <c r="P9" s="857"/>
      <c r="Q9" s="859"/>
      <c r="S9" s="855"/>
      <c r="T9" s="855"/>
      <c r="V9" s="855"/>
    </row>
    <row r="10" spans="1:24" x14ac:dyDescent="0.3">
      <c r="B10" s="856" t="s">
        <v>910</v>
      </c>
      <c r="C10" s="857"/>
      <c r="D10" s="858"/>
      <c r="E10" s="850" t="str">
        <f t="shared" si="0"/>
        <v/>
      </c>
      <c r="F10" s="850" t="str">
        <f t="shared" si="1"/>
        <v/>
      </c>
      <c r="G10" s="850" t="str">
        <f t="shared" si="2"/>
        <v/>
      </c>
      <c r="H10" s="850" t="str">
        <f t="shared" si="3"/>
        <v/>
      </c>
      <c r="I10" s="851" t="str">
        <f t="shared" si="4"/>
        <v/>
      </c>
      <c r="J10" s="852" t="str">
        <f t="shared" si="5"/>
        <v/>
      </c>
      <c r="K10" s="853" t="str">
        <f t="shared" si="6"/>
        <v/>
      </c>
      <c r="L10" s="853" t="str">
        <f t="shared" si="7"/>
        <v/>
      </c>
      <c r="M10" s="853" t="str">
        <f t="shared" si="8"/>
        <v/>
      </c>
      <c r="N10" s="853" t="str">
        <f t="shared" si="9"/>
        <v/>
      </c>
      <c r="O10" s="856" t="s">
        <v>928</v>
      </c>
      <c r="P10" s="857"/>
      <c r="Q10" s="859"/>
      <c r="S10" s="855"/>
      <c r="T10" s="855"/>
      <c r="V10" s="855"/>
    </row>
    <row r="11" spans="1:24" x14ac:dyDescent="0.3">
      <c r="B11" s="856" t="s">
        <v>911</v>
      </c>
      <c r="C11" s="857"/>
      <c r="D11" s="858"/>
      <c r="E11" s="850" t="str">
        <f t="shared" si="0"/>
        <v/>
      </c>
      <c r="F11" s="850" t="str">
        <f t="shared" si="1"/>
        <v/>
      </c>
      <c r="G11" s="850" t="str">
        <f t="shared" si="2"/>
        <v/>
      </c>
      <c r="H11" s="850" t="str">
        <f t="shared" si="3"/>
        <v/>
      </c>
      <c r="I11" s="851" t="str">
        <f t="shared" si="4"/>
        <v/>
      </c>
      <c r="J11" s="852" t="str">
        <f t="shared" si="5"/>
        <v/>
      </c>
      <c r="K11" s="853" t="str">
        <f t="shared" si="6"/>
        <v/>
      </c>
      <c r="L11" s="853" t="str">
        <f t="shared" si="7"/>
        <v/>
      </c>
      <c r="M11" s="853" t="str">
        <f t="shared" si="8"/>
        <v/>
      </c>
      <c r="N11" s="853" t="str">
        <f t="shared" si="9"/>
        <v/>
      </c>
      <c r="O11" s="856" t="s">
        <v>929</v>
      </c>
      <c r="P11" s="857"/>
      <c r="Q11" s="859"/>
      <c r="S11" s="855"/>
      <c r="T11" s="855"/>
      <c r="V11" s="855"/>
    </row>
    <row r="12" spans="1:24" x14ac:dyDescent="0.3">
      <c r="B12" s="856" t="s">
        <v>912</v>
      </c>
      <c r="C12" s="857"/>
      <c r="D12" s="858"/>
      <c r="E12" s="850" t="str">
        <f t="shared" si="0"/>
        <v/>
      </c>
      <c r="F12" s="850" t="str">
        <f t="shared" si="1"/>
        <v/>
      </c>
      <c r="G12" s="850" t="str">
        <f t="shared" si="2"/>
        <v/>
      </c>
      <c r="H12" s="850" t="str">
        <f t="shared" si="3"/>
        <v/>
      </c>
      <c r="I12" s="851" t="str">
        <f t="shared" si="4"/>
        <v/>
      </c>
      <c r="J12" s="852" t="str">
        <f t="shared" si="5"/>
        <v/>
      </c>
      <c r="K12" s="853" t="str">
        <f t="shared" si="6"/>
        <v/>
      </c>
      <c r="L12" s="853" t="str">
        <f t="shared" si="7"/>
        <v/>
      </c>
      <c r="M12" s="853" t="str">
        <f t="shared" si="8"/>
        <v/>
      </c>
      <c r="N12" s="853" t="str">
        <f t="shared" si="9"/>
        <v/>
      </c>
      <c r="O12" s="856" t="s">
        <v>930</v>
      </c>
      <c r="P12" s="857"/>
      <c r="Q12" s="859"/>
      <c r="S12" s="855"/>
      <c r="T12" s="855"/>
      <c r="V12" s="855"/>
    </row>
    <row r="13" spans="1:24" x14ac:dyDescent="0.3">
      <c r="B13" s="856" t="s">
        <v>913</v>
      </c>
      <c r="C13" s="857"/>
      <c r="D13" s="858"/>
      <c r="E13" s="850" t="str">
        <f t="shared" si="0"/>
        <v/>
      </c>
      <c r="F13" s="850" t="str">
        <f t="shared" si="1"/>
        <v/>
      </c>
      <c r="G13" s="850" t="str">
        <f t="shared" si="2"/>
        <v/>
      </c>
      <c r="H13" s="850" t="str">
        <f t="shared" si="3"/>
        <v/>
      </c>
      <c r="I13" s="851" t="str">
        <f t="shared" si="4"/>
        <v/>
      </c>
      <c r="J13" s="852" t="str">
        <f t="shared" si="5"/>
        <v/>
      </c>
      <c r="K13" s="853" t="str">
        <f t="shared" si="6"/>
        <v/>
      </c>
      <c r="L13" s="853" t="str">
        <f t="shared" si="7"/>
        <v/>
      </c>
      <c r="M13" s="853" t="str">
        <f t="shared" si="8"/>
        <v/>
      </c>
      <c r="N13" s="853" t="str">
        <f t="shared" si="9"/>
        <v/>
      </c>
      <c r="O13" s="856" t="s">
        <v>931</v>
      </c>
      <c r="P13" s="857"/>
      <c r="Q13" s="859"/>
      <c r="S13" s="855"/>
      <c r="T13" s="855"/>
      <c r="V13" s="855"/>
    </row>
    <row r="14" spans="1:24" x14ac:dyDescent="0.3">
      <c r="B14" s="856" t="s">
        <v>914</v>
      </c>
      <c r="C14" s="857"/>
      <c r="D14" s="858"/>
      <c r="E14" s="850" t="str">
        <f t="shared" si="0"/>
        <v/>
      </c>
      <c r="F14" s="850" t="str">
        <f t="shared" si="1"/>
        <v/>
      </c>
      <c r="G14" s="850" t="str">
        <f t="shared" si="2"/>
        <v/>
      </c>
      <c r="H14" s="850" t="str">
        <f t="shared" si="3"/>
        <v/>
      </c>
      <c r="I14" s="851" t="str">
        <f t="shared" si="4"/>
        <v/>
      </c>
      <c r="J14" s="852" t="str">
        <f t="shared" si="5"/>
        <v/>
      </c>
      <c r="K14" s="853" t="str">
        <f t="shared" si="6"/>
        <v/>
      </c>
      <c r="L14" s="853" t="str">
        <f t="shared" si="7"/>
        <v/>
      </c>
      <c r="M14" s="853" t="str">
        <f t="shared" si="8"/>
        <v/>
      </c>
      <c r="N14" s="853" t="str">
        <f t="shared" si="9"/>
        <v/>
      </c>
      <c r="O14" s="856" t="s">
        <v>932</v>
      </c>
      <c r="P14" s="857"/>
      <c r="Q14" s="859"/>
      <c r="S14" s="855"/>
      <c r="T14" s="855"/>
      <c r="V14" s="855"/>
    </row>
    <row r="15" spans="1:24" x14ac:dyDescent="0.3">
      <c r="B15" s="856" t="s">
        <v>915</v>
      </c>
      <c r="C15" s="857"/>
      <c r="D15" s="858"/>
      <c r="E15" s="850" t="str">
        <f t="shared" si="0"/>
        <v/>
      </c>
      <c r="F15" s="850" t="str">
        <f t="shared" si="1"/>
        <v/>
      </c>
      <c r="G15" s="850" t="str">
        <f t="shared" si="2"/>
        <v/>
      </c>
      <c r="H15" s="850" t="str">
        <f t="shared" si="3"/>
        <v/>
      </c>
      <c r="I15" s="851" t="str">
        <f t="shared" si="4"/>
        <v/>
      </c>
      <c r="J15" s="852" t="str">
        <f t="shared" si="5"/>
        <v/>
      </c>
      <c r="K15" s="853" t="str">
        <f t="shared" si="6"/>
        <v/>
      </c>
      <c r="L15" s="853" t="str">
        <f t="shared" si="7"/>
        <v/>
      </c>
      <c r="M15" s="853" t="str">
        <f t="shared" si="8"/>
        <v/>
      </c>
      <c r="N15" s="853" t="str">
        <f t="shared" si="9"/>
        <v/>
      </c>
      <c r="O15" s="856" t="s">
        <v>933</v>
      </c>
      <c r="P15" s="857"/>
      <c r="Q15" s="859"/>
      <c r="S15" s="855"/>
      <c r="T15" s="855"/>
      <c r="V15" s="855"/>
    </row>
    <row r="16" spans="1:24" x14ac:dyDescent="0.3">
      <c r="B16" s="856" t="s">
        <v>916</v>
      </c>
      <c r="C16" s="857"/>
      <c r="D16" s="858"/>
      <c r="E16" s="850" t="str">
        <f t="shared" si="0"/>
        <v/>
      </c>
      <c r="F16" s="850" t="str">
        <f t="shared" si="1"/>
        <v/>
      </c>
      <c r="G16" s="850" t="str">
        <f t="shared" si="2"/>
        <v/>
      </c>
      <c r="H16" s="850" t="str">
        <f t="shared" si="3"/>
        <v/>
      </c>
      <c r="I16" s="851" t="str">
        <f t="shared" si="4"/>
        <v/>
      </c>
      <c r="J16" s="852" t="str">
        <f t="shared" si="5"/>
        <v/>
      </c>
      <c r="K16" s="853" t="str">
        <f t="shared" si="6"/>
        <v/>
      </c>
      <c r="L16" s="853" t="str">
        <f t="shared" si="7"/>
        <v/>
      </c>
      <c r="M16" s="853" t="str">
        <f t="shared" si="8"/>
        <v/>
      </c>
      <c r="N16" s="853" t="str">
        <f t="shared" si="9"/>
        <v/>
      </c>
      <c r="O16" s="856" t="s">
        <v>934</v>
      </c>
      <c r="P16" s="857"/>
      <c r="Q16" s="859"/>
      <c r="S16" s="855"/>
      <c r="T16" s="855"/>
      <c r="V16" s="855"/>
    </row>
    <row r="17" spans="2:22" x14ac:dyDescent="0.3">
      <c r="B17" s="856" t="s">
        <v>917</v>
      </c>
      <c r="C17" s="857"/>
      <c r="D17" s="858"/>
      <c r="E17" s="850" t="str">
        <f t="shared" si="0"/>
        <v/>
      </c>
      <c r="F17" s="850" t="str">
        <f t="shared" si="1"/>
        <v/>
      </c>
      <c r="G17" s="850" t="str">
        <f t="shared" si="2"/>
        <v/>
      </c>
      <c r="H17" s="850" t="str">
        <f t="shared" si="3"/>
        <v/>
      </c>
      <c r="I17" s="851" t="str">
        <f t="shared" si="4"/>
        <v/>
      </c>
      <c r="J17" s="852" t="str">
        <f t="shared" si="5"/>
        <v/>
      </c>
      <c r="K17" s="853" t="str">
        <f t="shared" si="6"/>
        <v/>
      </c>
      <c r="L17" s="853" t="str">
        <f t="shared" si="7"/>
        <v/>
      </c>
      <c r="M17" s="853" t="str">
        <f t="shared" si="8"/>
        <v/>
      </c>
      <c r="N17" s="405" t="str">
        <f t="shared" si="9"/>
        <v/>
      </c>
      <c r="O17" s="856" t="s">
        <v>935</v>
      </c>
      <c r="P17" s="857"/>
      <c r="Q17" s="859"/>
      <c r="S17" s="855"/>
      <c r="T17" s="855"/>
      <c r="V17" s="855"/>
    </row>
    <row r="18" spans="2:22" x14ac:dyDescent="0.3">
      <c r="B18" s="856" t="s">
        <v>918</v>
      </c>
      <c r="C18" s="857"/>
      <c r="D18" s="858"/>
      <c r="E18" s="850" t="str">
        <f t="shared" si="0"/>
        <v/>
      </c>
      <c r="F18" s="850" t="str">
        <f t="shared" si="1"/>
        <v/>
      </c>
      <c r="G18" s="850" t="str">
        <f t="shared" si="2"/>
        <v/>
      </c>
      <c r="H18" s="850" t="str">
        <f t="shared" si="3"/>
        <v/>
      </c>
      <c r="I18" s="851" t="str">
        <f t="shared" si="4"/>
        <v/>
      </c>
      <c r="J18" s="852" t="str">
        <f t="shared" si="5"/>
        <v/>
      </c>
      <c r="K18" s="853" t="str">
        <f t="shared" si="6"/>
        <v/>
      </c>
      <c r="L18" s="853" t="str">
        <f t="shared" si="7"/>
        <v/>
      </c>
      <c r="M18" s="853" t="str">
        <f t="shared" si="8"/>
        <v/>
      </c>
      <c r="N18" s="853" t="str">
        <f t="shared" si="9"/>
        <v/>
      </c>
      <c r="O18" s="856" t="s">
        <v>936</v>
      </c>
      <c r="P18" s="857"/>
      <c r="Q18" s="859"/>
      <c r="S18" s="855"/>
      <c r="T18" s="855"/>
      <c r="V18" s="855"/>
    </row>
    <row r="19" spans="2:22" x14ac:dyDescent="0.3">
      <c r="B19" s="856" t="s">
        <v>919</v>
      </c>
      <c r="C19" s="857"/>
      <c r="D19" s="858"/>
      <c r="E19" s="850" t="str">
        <f t="shared" si="0"/>
        <v/>
      </c>
      <c r="F19" s="850" t="str">
        <f t="shared" si="1"/>
        <v/>
      </c>
      <c r="G19" s="850" t="str">
        <f t="shared" si="2"/>
        <v/>
      </c>
      <c r="H19" s="850" t="str">
        <f t="shared" si="3"/>
        <v/>
      </c>
      <c r="I19" s="851" t="str">
        <f t="shared" si="4"/>
        <v/>
      </c>
      <c r="J19" s="852" t="str">
        <f t="shared" si="5"/>
        <v/>
      </c>
      <c r="K19" s="853" t="str">
        <f t="shared" si="6"/>
        <v/>
      </c>
      <c r="L19" s="853" t="str">
        <f t="shared" si="7"/>
        <v/>
      </c>
      <c r="M19" s="853" t="str">
        <f t="shared" si="8"/>
        <v/>
      </c>
      <c r="N19" s="853" t="str">
        <f t="shared" si="9"/>
        <v/>
      </c>
      <c r="O19" s="856" t="s">
        <v>937</v>
      </c>
      <c r="P19" s="857"/>
      <c r="Q19" s="859"/>
      <c r="S19" s="855"/>
      <c r="T19" s="855"/>
      <c r="V19" s="855"/>
    </row>
    <row r="20" spans="2:22" x14ac:dyDescent="0.3">
      <c r="B20" s="856" t="s">
        <v>920</v>
      </c>
      <c r="C20" s="857"/>
      <c r="D20" s="858"/>
      <c r="E20" s="850" t="str">
        <f t="shared" si="0"/>
        <v/>
      </c>
      <c r="F20" s="850" t="str">
        <f t="shared" si="1"/>
        <v/>
      </c>
      <c r="G20" s="850" t="str">
        <f t="shared" si="2"/>
        <v/>
      </c>
      <c r="H20" s="850" t="str">
        <f t="shared" si="3"/>
        <v/>
      </c>
      <c r="I20" s="851" t="str">
        <f t="shared" si="4"/>
        <v/>
      </c>
      <c r="J20" s="852" t="str">
        <f t="shared" si="5"/>
        <v/>
      </c>
      <c r="K20" s="853" t="str">
        <f t="shared" si="6"/>
        <v/>
      </c>
      <c r="L20" s="853" t="str">
        <f t="shared" si="7"/>
        <v/>
      </c>
      <c r="M20" s="853" t="str">
        <f t="shared" si="8"/>
        <v/>
      </c>
      <c r="N20" s="853" t="str">
        <f t="shared" si="9"/>
        <v/>
      </c>
      <c r="O20" s="856" t="s">
        <v>938</v>
      </c>
      <c r="P20" s="857"/>
      <c r="Q20" s="859"/>
      <c r="S20" s="855"/>
      <c r="T20" s="855"/>
      <c r="V20" s="855"/>
    </row>
    <row r="21" spans="2:22" x14ac:dyDescent="0.3">
      <c r="B21" s="856" t="s">
        <v>921</v>
      </c>
      <c r="C21" s="857"/>
      <c r="D21" s="858"/>
      <c r="E21" s="850" t="str">
        <f t="shared" si="0"/>
        <v/>
      </c>
      <c r="F21" s="850" t="str">
        <f t="shared" si="1"/>
        <v/>
      </c>
      <c r="G21" s="850" t="str">
        <f t="shared" si="2"/>
        <v/>
      </c>
      <c r="H21" s="850" t="str">
        <f t="shared" si="3"/>
        <v/>
      </c>
      <c r="I21" s="851" t="str">
        <f t="shared" si="4"/>
        <v/>
      </c>
      <c r="J21" s="852" t="str">
        <f t="shared" si="5"/>
        <v/>
      </c>
      <c r="K21" s="853" t="str">
        <f t="shared" si="6"/>
        <v/>
      </c>
      <c r="L21" s="853" t="str">
        <f t="shared" si="7"/>
        <v/>
      </c>
      <c r="M21" s="853" t="str">
        <f t="shared" si="8"/>
        <v/>
      </c>
      <c r="N21" s="853" t="str">
        <f t="shared" si="9"/>
        <v/>
      </c>
      <c r="O21" s="856" t="s">
        <v>939</v>
      </c>
      <c r="P21" s="857"/>
      <c r="Q21" s="859"/>
      <c r="S21" s="855"/>
      <c r="T21" s="855"/>
      <c r="V21" s="855"/>
    </row>
    <row r="22" spans="2:22" x14ac:dyDescent="0.3">
      <c r="B22" s="856" t="s">
        <v>922</v>
      </c>
      <c r="C22" s="857"/>
      <c r="D22" s="858"/>
      <c r="E22" s="850" t="str">
        <f t="shared" si="0"/>
        <v/>
      </c>
      <c r="F22" s="850" t="str">
        <f t="shared" si="1"/>
        <v/>
      </c>
      <c r="G22" s="850" t="str">
        <f t="shared" si="2"/>
        <v/>
      </c>
      <c r="H22" s="850" t="str">
        <f t="shared" si="3"/>
        <v/>
      </c>
      <c r="I22" s="851" t="str">
        <f t="shared" si="4"/>
        <v/>
      </c>
      <c r="J22" s="852" t="str">
        <f t="shared" si="5"/>
        <v/>
      </c>
      <c r="K22" s="853" t="str">
        <f t="shared" si="6"/>
        <v/>
      </c>
      <c r="L22" s="853" t="str">
        <f t="shared" si="7"/>
        <v/>
      </c>
      <c r="M22" s="853" t="str">
        <f t="shared" si="8"/>
        <v/>
      </c>
      <c r="N22" s="853" t="str">
        <f t="shared" si="9"/>
        <v/>
      </c>
      <c r="O22" s="856" t="s">
        <v>940</v>
      </c>
      <c r="P22" s="857"/>
      <c r="Q22" s="859"/>
      <c r="S22" s="855"/>
      <c r="T22" s="855"/>
      <c r="V22" s="855"/>
    </row>
    <row r="23" spans="2:22" x14ac:dyDescent="0.3">
      <c r="B23" s="856" t="s">
        <v>923</v>
      </c>
      <c r="C23" s="857"/>
      <c r="D23" s="858"/>
      <c r="E23" s="850" t="str">
        <f t="shared" si="0"/>
        <v/>
      </c>
      <c r="F23" s="850" t="str">
        <f t="shared" si="1"/>
        <v/>
      </c>
      <c r="G23" s="850" t="str">
        <f t="shared" si="2"/>
        <v/>
      </c>
      <c r="H23" s="850" t="str">
        <f t="shared" si="3"/>
        <v/>
      </c>
      <c r="I23" s="851" t="str">
        <f t="shared" si="4"/>
        <v/>
      </c>
      <c r="J23" s="852" t="str">
        <f t="shared" si="5"/>
        <v/>
      </c>
      <c r="K23" s="853" t="str">
        <f t="shared" si="6"/>
        <v/>
      </c>
      <c r="L23" s="853" t="str">
        <f t="shared" si="7"/>
        <v/>
      </c>
      <c r="M23" s="853" t="str">
        <f t="shared" si="8"/>
        <v/>
      </c>
      <c r="N23" s="853" t="str">
        <f t="shared" si="9"/>
        <v/>
      </c>
      <c r="O23" s="856" t="s">
        <v>941</v>
      </c>
      <c r="P23" s="857"/>
      <c r="Q23" s="859"/>
      <c r="S23" s="855"/>
      <c r="T23" s="855"/>
      <c r="V23" s="855"/>
    </row>
    <row r="24" spans="2:22" x14ac:dyDescent="0.3">
      <c r="B24" s="856" t="s">
        <v>924</v>
      </c>
      <c r="C24" s="857"/>
      <c r="D24" s="858"/>
      <c r="E24" s="850" t="str">
        <f t="shared" si="0"/>
        <v/>
      </c>
      <c r="F24" s="850" t="str">
        <f t="shared" si="1"/>
        <v/>
      </c>
      <c r="G24" s="850" t="str">
        <f t="shared" si="2"/>
        <v/>
      </c>
      <c r="H24" s="850" t="str">
        <f t="shared" si="3"/>
        <v/>
      </c>
      <c r="I24" s="851" t="str">
        <f t="shared" si="4"/>
        <v/>
      </c>
      <c r="J24" s="852" t="str">
        <f t="shared" si="5"/>
        <v/>
      </c>
      <c r="K24" s="853" t="str">
        <f t="shared" si="6"/>
        <v/>
      </c>
      <c r="L24" s="853" t="str">
        <f t="shared" si="7"/>
        <v/>
      </c>
      <c r="M24" s="853" t="str">
        <f t="shared" si="8"/>
        <v/>
      </c>
      <c r="N24" s="853" t="str">
        <f t="shared" si="9"/>
        <v/>
      </c>
      <c r="O24" s="856" t="s">
        <v>942</v>
      </c>
      <c r="P24" s="857"/>
      <c r="Q24" s="859"/>
      <c r="S24" s="855"/>
      <c r="T24" s="855"/>
      <c r="V24" s="855"/>
    </row>
    <row r="25" spans="2:22" x14ac:dyDescent="0.3">
      <c r="B25" s="856" t="s">
        <v>979</v>
      </c>
      <c r="C25" s="857"/>
      <c r="D25" s="858"/>
      <c r="E25" s="850" t="str">
        <f t="shared" si="0"/>
        <v/>
      </c>
      <c r="F25" s="850" t="str">
        <f t="shared" si="1"/>
        <v/>
      </c>
      <c r="G25" s="850" t="str">
        <f t="shared" si="2"/>
        <v/>
      </c>
      <c r="H25" s="850" t="str">
        <f t="shared" si="3"/>
        <v/>
      </c>
      <c r="I25" s="851" t="str">
        <f t="shared" si="4"/>
        <v/>
      </c>
      <c r="J25" s="852" t="str">
        <f t="shared" si="5"/>
        <v/>
      </c>
      <c r="K25" s="853" t="str">
        <f t="shared" si="6"/>
        <v/>
      </c>
      <c r="L25" s="853" t="str">
        <f t="shared" si="7"/>
        <v/>
      </c>
      <c r="M25" s="853" t="str">
        <f t="shared" si="8"/>
        <v/>
      </c>
      <c r="N25" s="853" t="str">
        <f t="shared" si="9"/>
        <v/>
      </c>
      <c r="O25" s="856" t="s">
        <v>1343</v>
      </c>
      <c r="P25" s="857"/>
      <c r="Q25" s="859"/>
      <c r="S25" s="855"/>
      <c r="T25" s="855"/>
      <c r="V25" s="855"/>
    </row>
    <row r="26" spans="2:22" x14ac:dyDescent="0.3">
      <c r="B26" s="856" t="s">
        <v>980</v>
      </c>
      <c r="C26" s="857"/>
      <c r="D26" s="858"/>
      <c r="E26" s="850" t="str">
        <f t="shared" si="0"/>
        <v/>
      </c>
      <c r="F26" s="850" t="str">
        <f t="shared" si="1"/>
        <v/>
      </c>
      <c r="G26" s="850" t="str">
        <f t="shared" si="2"/>
        <v/>
      </c>
      <c r="H26" s="850" t="str">
        <f t="shared" si="3"/>
        <v/>
      </c>
      <c r="I26" s="851" t="str">
        <f t="shared" si="4"/>
        <v/>
      </c>
      <c r="J26" s="852" t="str">
        <f t="shared" si="5"/>
        <v/>
      </c>
      <c r="K26" s="853" t="str">
        <f t="shared" si="6"/>
        <v/>
      </c>
      <c r="L26" s="853" t="str">
        <f t="shared" si="7"/>
        <v/>
      </c>
      <c r="M26" s="853" t="str">
        <f t="shared" si="8"/>
        <v/>
      </c>
      <c r="N26" s="853" t="str">
        <f t="shared" si="9"/>
        <v/>
      </c>
      <c r="O26" s="856" t="s">
        <v>1344</v>
      </c>
      <c r="P26" s="857"/>
      <c r="Q26" s="859"/>
      <c r="S26" s="855"/>
      <c r="T26" s="855"/>
      <c r="V26" s="855"/>
    </row>
    <row r="27" spans="2:22" ht="31.2" x14ac:dyDescent="0.6">
      <c r="B27" s="860"/>
      <c r="C27" s="861" t="str">
        <f ca="1">' '!A308</f>
        <v>Opportunités</v>
      </c>
      <c r="D27" s="844"/>
      <c r="E27" s="862">
        <v>5</v>
      </c>
      <c r="F27" s="862">
        <v>4</v>
      </c>
      <c r="G27" s="862">
        <v>3</v>
      </c>
      <c r="H27" s="862">
        <v>2</v>
      </c>
      <c r="I27" s="862">
        <v>1</v>
      </c>
      <c r="J27" s="863">
        <v>-1</v>
      </c>
      <c r="K27" s="863">
        <v>-2</v>
      </c>
      <c r="L27" s="863">
        <v>-3</v>
      </c>
      <c r="M27" s="863">
        <v>-4</v>
      </c>
      <c r="N27" s="863">
        <v>-5</v>
      </c>
      <c r="O27" s="864"/>
      <c r="P27" s="865" t="str">
        <f ca="1">' '!A309</f>
        <v>Menaces</v>
      </c>
      <c r="Q27" s="844"/>
    </row>
    <row r="28" spans="2:22" x14ac:dyDescent="0.3">
      <c r="B28" s="856" t="s">
        <v>943</v>
      </c>
      <c r="C28" s="857"/>
      <c r="D28" s="859">
        <v>1</v>
      </c>
      <c r="E28" s="866" t="str">
        <f>IF(D28=5,"❺","")</f>
        <v/>
      </c>
      <c r="F28" s="866" t="str">
        <f>IF(D28=4,"❹","")</f>
        <v/>
      </c>
      <c r="G28" s="866" t="str">
        <f>IF(D28=3,"❸","")</f>
        <v/>
      </c>
      <c r="H28" s="866" t="str">
        <f>IF(D28=2,"❷","")</f>
        <v/>
      </c>
      <c r="I28" s="867" t="str">
        <f>IF(D28=1,"❶","")</f>
        <v>❶</v>
      </c>
      <c r="J28" s="868" t="str">
        <f>IF(Q28=-1,"❶","")</f>
        <v/>
      </c>
      <c r="K28" s="869" t="str">
        <f>IF(Q28=-2,"❷","")</f>
        <v/>
      </c>
      <c r="L28" s="869" t="str">
        <f>IF(Q28=-3,"❸","")</f>
        <v/>
      </c>
      <c r="M28" s="869" t="str">
        <f>IF(Q28=-4,"❹","")</f>
        <v/>
      </c>
      <c r="N28" s="869" t="str">
        <f>IF(Q28=-5,"❺","")</f>
        <v/>
      </c>
      <c r="O28" s="856" t="s">
        <v>961</v>
      </c>
      <c r="P28" s="857"/>
      <c r="Q28" s="870"/>
    </row>
    <row r="29" spans="2:22" x14ac:dyDescent="0.3">
      <c r="B29" s="856" t="s">
        <v>944</v>
      </c>
      <c r="C29" s="857"/>
      <c r="D29" s="859">
        <v>3</v>
      </c>
      <c r="E29" s="866" t="str">
        <f t="shared" ref="E29:E47" si="10">IF(D29=5,"❺","")</f>
        <v/>
      </c>
      <c r="F29" s="866" t="str">
        <f t="shared" ref="F29:F47" si="11">IF(D29=4,"❹","")</f>
        <v/>
      </c>
      <c r="G29" s="866" t="str">
        <f t="shared" ref="G29:G47" si="12">IF(D29=3,"❸","")</f>
        <v>❸</v>
      </c>
      <c r="H29" s="866" t="str">
        <f t="shared" ref="H29:H47" si="13">IF(D29=2,"❷","")</f>
        <v/>
      </c>
      <c r="I29" s="867" t="str">
        <f t="shared" ref="I29:I47" si="14">IF(D29=1,"❶","")</f>
        <v/>
      </c>
      <c r="J29" s="868" t="str">
        <f t="shared" ref="J29:J47" si="15">IF(Q29=-1,"❶","")</f>
        <v/>
      </c>
      <c r="K29" s="869" t="str">
        <f t="shared" ref="K29:K47" si="16">IF(Q29=-2,"❷","")</f>
        <v/>
      </c>
      <c r="L29" s="869" t="str">
        <f t="shared" ref="L29:L47" si="17">IF(Q29=-3,"❸","")</f>
        <v/>
      </c>
      <c r="M29" s="869" t="str">
        <f t="shared" ref="M29:M47" si="18">IF(Q29=-4,"❹","")</f>
        <v/>
      </c>
      <c r="N29" s="869" t="str">
        <f t="shared" ref="N29:N47" si="19">IF(Q29=-5,"❺","")</f>
        <v/>
      </c>
      <c r="O29" s="856" t="s">
        <v>962</v>
      </c>
      <c r="P29" s="857"/>
      <c r="Q29" s="870"/>
    </row>
    <row r="30" spans="2:22" x14ac:dyDescent="0.3">
      <c r="B30" s="856" t="s">
        <v>945</v>
      </c>
      <c r="C30" s="857"/>
      <c r="D30" s="859"/>
      <c r="E30" s="866" t="str">
        <f t="shared" si="10"/>
        <v/>
      </c>
      <c r="F30" s="866" t="str">
        <f t="shared" si="11"/>
        <v/>
      </c>
      <c r="G30" s="866" t="str">
        <f t="shared" si="12"/>
        <v/>
      </c>
      <c r="H30" s="866" t="str">
        <f t="shared" si="13"/>
        <v/>
      </c>
      <c r="I30" s="867" t="str">
        <f t="shared" si="14"/>
        <v/>
      </c>
      <c r="J30" s="868" t="str">
        <f t="shared" si="15"/>
        <v/>
      </c>
      <c r="K30" s="869" t="str">
        <f t="shared" si="16"/>
        <v/>
      </c>
      <c r="L30" s="869" t="str">
        <f t="shared" si="17"/>
        <v/>
      </c>
      <c r="M30" s="869" t="str">
        <f t="shared" si="18"/>
        <v/>
      </c>
      <c r="N30" s="869" t="str">
        <f t="shared" si="19"/>
        <v/>
      </c>
      <c r="O30" s="856" t="s">
        <v>963</v>
      </c>
      <c r="P30" s="857"/>
      <c r="Q30" s="870"/>
    </row>
    <row r="31" spans="2:22" x14ac:dyDescent="0.3">
      <c r="B31" s="856" t="s">
        <v>946</v>
      </c>
      <c r="C31" s="857"/>
      <c r="D31" s="859"/>
      <c r="E31" s="866" t="str">
        <f t="shared" si="10"/>
        <v/>
      </c>
      <c r="F31" s="866" t="str">
        <f t="shared" si="11"/>
        <v/>
      </c>
      <c r="G31" s="866" t="str">
        <f t="shared" si="12"/>
        <v/>
      </c>
      <c r="H31" s="866" t="str">
        <f t="shared" si="13"/>
        <v/>
      </c>
      <c r="I31" s="867" t="str">
        <f t="shared" si="14"/>
        <v/>
      </c>
      <c r="J31" s="868" t="str">
        <f t="shared" si="15"/>
        <v/>
      </c>
      <c r="K31" s="869" t="str">
        <f t="shared" si="16"/>
        <v/>
      </c>
      <c r="L31" s="869" t="str">
        <f t="shared" si="17"/>
        <v/>
      </c>
      <c r="M31" s="869" t="str">
        <f t="shared" si="18"/>
        <v/>
      </c>
      <c r="N31" s="869" t="str">
        <f t="shared" si="19"/>
        <v/>
      </c>
      <c r="O31" s="856" t="s">
        <v>964</v>
      </c>
      <c r="P31" s="857"/>
      <c r="Q31" s="870"/>
    </row>
    <row r="32" spans="2:22" x14ac:dyDescent="0.3">
      <c r="B32" s="856" t="s">
        <v>947</v>
      </c>
      <c r="C32" s="857"/>
      <c r="D32" s="859"/>
      <c r="E32" s="866" t="str">
        <f t="shared" si="10"/>
        <v/>
      </c>
      <c r="F32" s="866" t="str">
        <f t="shared" si="11"/>
        <v/>
      </c>
      <c r="G32" s="866" t="str">
        <f t="shared" si="12"/>
        <v/>
      </c>
      <c r="H32" s="866" t="str">
        <f t="shared" si="13"/>
        <v/>
      </c>
      <c r="I32" s="867" t="str">
        <f t="shared" si="14"/>
        <v/>
      </c>
      <c r="J32" s="868" t="str">
        <f t="shared" si="15"/>
        <v/>
      </c>
      <c r="K32" s="869" t="str">
        <f t="shared" si="16"/>
        <v/>
      </c>
      <c r="L32" s="869" t="str">
        <f t="shared" si="17"/>
        <v/>
      </c>
      <c r="M32" s="869" t="str">
        <f t="shared" si="18"/>
        <v/>
      </c>
      <c r="N32" s="869" t="str">
        <f t="shared" si="19"/>
        <v/>
      </c>
      <c r="O32" s="856" t="s">
        <v>965</v>
      </c>
      <c r="P32" s="857"/>
      <c r="Q32" s="870"/>
    </row>
    <row r="33" spans="2:17" x14ac:dyDescent="0.3">
      <c r="B33" s="856" t="s">
        <v>948</v>
      </c>
      <c r="C33" s="857"/>
      <c r="D33" s="859"/>
      <c r="E33" s="866" t="str">
        <f t="shared" si="10"/>
        <v/>
      </c>
      <c r="F33" s="866" t="str">
        <f t="shared" si="11"/>
        <v/>
      </c>
      <c r="G33" s="866" t="str">
        <f t="shared" si="12"/>
        <v/>
      </c>
      <c r="H33" s="866" t="str">
        <f t="shared" si="13"/>
        <v/>
      </c>
      <c r="I33" s="867" t="str">
        <f t="shared" si="14"/>
        <v/>
      </c>
      <c r="J33" s="868" t="str">
        <f t="shared" si="15"/>
        <v/>
      </c>
      <c r="K33" s="869" t="str">
        <f t="shared" si="16"/>
        <v/>
      </c>
      <c r="L33" s="869" t="str">
        <f t="shared" si="17"/>
        <v/>
      </c>
      <c r="M33" s="869" t="str">
        <f t="shared" si="18"/>
        <v/>
      </c>
      <c r="N33" s="869" t="str">
        <f t="shared" si="19"/>
        <v/>
      </c>
      <c r="O33" s="856" t="s">
        <v>966</v>
      </c>
      <c r="P33" s="857"/>
      <c r="Q33" s="870"/>
    </row>
    <row r="34" spans="2:17" x14ac:dyDescent="0.3">
      <c r="B34" s="856" t="s">
        <v>949</v>
      </c>
      <c r="C34" s="857"/>
      <c r="D34" s="859"/>
      <c r="E34" s="866" t="str">
        <f t="shared" si="10"/>
        <v/>
      </c>
      <c r="F34" s="866" t="str">
        <f t="shared" si="11"/>
        <v/>
      </c>
      <c r="G34" s="866" t="str">
        <f t="shared" si="12"/>
        <v/>
      </c>
      <c r="H34" s="866" t="str">
        <f t="shared" si="13"/>
        <v/>
      </c>
      <c r="I34" s="867" t="str">
        <f t="shared" si="14"/>
        <v/>
      </c>
      <c r="J34" s="868" t="str">
        <f t="shared" si="15"/>
        <v/>
      </c>
      <c r="K34" s="869" t="str">
        <f t="shared" si="16"/>
        <v/>
      </c>
      <c r="L34" s="869" t="str">
        <f t="shared" si="17"/>
        <v/>
      </c>
      <c r="M34" s="869" t="str">
        <f t="shared" si="18"/>
        <v/>
      </c>
      <c r="N34" s="869" t="str">
        <f t="shared" si="19"/>
        <v/>
      </c>
      <c r="O34" s="856" t="s">
        <v>967</v>
      </c>
      <c r="P34" s="857"/>
      <c r="Q34" s="870"/>
    </row>
    <row r="35" spans="2:17" x14ac:dyDescent="0.3">
      <c r="B35" s="856" t="s">
        <v>950</v>
      </c>
      <c r="C35" s="857"/>
      <c r="D35" s="859"/>
      <c r="E35" s="866" t="str">
        <f t="shared" si="10"/>
        <v/>
      </c>
      <c r="F35" s="866" t="str">
        <f t="shared" si="11"/>
        <v/>
      </c>
      <c r="G35" s="866" t="str">
        <f t="shared" si="12"/>
        <v/>
      </c>
      <c r="H35" s="866" t="str">
        <f t="shared" si="13"/>
        <v/>
      </c>
      <c r="I35" s="867" t="str">
        <f t="shared" si="14"/>
        <v/>
      </c>
      <c r="J35" s="868" t="str">
        <f t="shared" si="15"/>
        <v/>
      </c>
      <c r="K35" s="869" t="str">
        <f t="shared" si="16"/>
        <v/>
      </c>
      <c r="L35" s="869" t="str">
        <f t="shared" si="17"/>
        <v/>
      </c>
      <c r="M35" s="869" t="str">
        <f t="shared" si="18"/>
        <v/>
      </c>
      <c r="N35" s="869" t="str">
        <f t="shared" si="19"/>
        <v/>
      </c>
      <c r="O35" s="856" t="s">
        <v>968</v>
      </c>
      <c r="P35" s="857"/>
      <c r="Q35" s="870"/>
    </row>
    <row r="36" spans="2:17" x14ac:dyDescent="0.3">
      <c r="B36" s="856" t="s">
        <v>951</v>
      </c>
      <c r="C36" s="857"/>
      <c r="D36" s="859"/>
      <c r="E36" s="866" t="str">
        <f t="shared" si="10"/>
        <v/>
      </c>
      <c r="F36" s="866" t="str">
        <f t="shared" si="11"/>
        <v/>
      </c>
      <c r="G36" s="866" t="str">
        <f t="shared" si="12"/>
        <v/>
      </c>
      <c r="H36" s="866" t="str">
        <f t="shared" si="13"/>
        <v/>
      </c>
      <c r="I36" s="867" t="str">
        <f t="shared" si="14"/>
        <v/>
      </c>
      <c r="J36" s="868" t="str">
        <f t="shared" si="15"/>
        <v/>
      </c>
      <c r="K36" s="869" t="str">
        <f t="shared" si="16"/>
        <v/>
      </c>
      <c r="L36" s="869" t="str">
        <f t="shared" si="17"/>
        <v/>
      </c>
      <c r="M36" s="869" t="str">
        <f t="shared" si="18"/>
        <v/>
      </c>
      <c r="N36" s="869" t="str">
        <f t="shared" si="19"/>
        <v/>
      </c>
      <c r="O36" s="856" t="s">
        <v>969</v>
      </c>
      <c r="P36" s="857"/>
      <c r="Q36" s="870"/>
    </row>
    <row r="37" spans="2:17" x14ac:dyDescent="0.3">
      <c r="B37" s="856" t="s">
        <v>952</v>
      </c>
      <c r="C37" s="857"/>
      <c r="D37" s="859"/>
      <c r="E37" s="866" t="str">
        <f t="shared" si="10"/>
        <v/>
      </c>
      <c r="F37" s="866" t="str">
        <f t="shared" si="11"/>
        <v/>
      </c>
      <c r="G37" s="866" t="str">
        <f t="shared" si="12"/>
        <v/>
      </c>
      <c r="H37" s="866" t="str">
        <f t="shared" si="13"/>
        <v/>
      </c>
      <c r="I37" s="867" t="str">
        <f t="shared" si="14"/>
        <v/>
      </c>
      <c r="J37" s="868" t="str">
        <f t="shared" si="15"/>
        <v/>
      </c>
      <c r="K37" s="869" t="str">
        <f t="shared" si="16"/>
        <v/>
      </c>
      <c r="L37" s="869" t="str">
        <f t="shared" si="17"/>
        <v/>
      </c>
      <c r="M37" s="869" t="str">
        <f t="shared" si="18"/>
        <v/>
      </c>
      <c r="N37" s="869" t="str">
        <f t="shared" si="19"/>
        <v/>
      </c>
      <c r="O37" s="856" t="s">
        <v>970</v>
      </c>
      <c r="P37" s="857"/>
      <c r="Q37" s="870"/>
    </row>
    <row r="38" spans="2:17" x14ac:dyDescent="0.3">
      <c r="B38" s="856" t="s">
        <v>953</v>
      </c>
      <c r="C38" s="857"/>
      <c r="D38" s="859"/>
      <c r="E38" s="866" t="str">
        <f t="shared" si="10"/>
        <v/>
      </c>
      <c r="F38" s="866" t="str">
        <f t="shared" si="11"/>
        <v/>
      </c>
      <c r="G38" s="866" t="str">
        <f t="shared" si="12"/>
        <v/>
      </c>
      <c r="H38" s="866" t="str">
        <f t="shared" si="13"/>
        <v/>
      </c>
      <c r="I38" s="867" t="str">
        <f t="shared" si="14"/>
        <v/>
      </c>
      <c r="J38" s="868" t="str">
        <f t="shared" si="15"/>
        <v/>
      </c>
      <c r="K38" s="869" t="str">
        <f t="shared" si="16"/>
        <v/>
      </c>
      <c r="L38" s="869" t="str">
        <f t="shared" si="17"/>
        <v/>
      </c>
      <c r="M38" s="869" t="str">
        <f t="shared" si="18"/>
        <v/>
      </c>
      <c r="N38" s="869" t="str">
        <f t="shared" si="19"/>
        <v/>
      </c>
      <c r="O38" s="856" t="s">
        <v>971</v>
      </c>
      <c r="P38" s="857"/>
      <c r="Q38" s="870"/>
    </row>
    <row r="39" spans="2:17" x14ac:dyDescent="0.3">
      <c r="B39" s="856" t="s">
        <v>954</v>
      </c>
      <c r="C39" s="857"/>
      <c r="D39" s="859"/>
      <c r="E39" s="866" t="str">
        <f t="shared" si="10"/>
        <v/>
      </c>
      <c r="F39" s="866" t="str">
        <f t="shared" si="11"/>
        <v/>
      </c>
      <c r="G39" s="866" t="str">
        <f t="shared" si="12"/>
        <v/>
      </c>
      <c r="H39" s="866" t="str">
        <f t="shared" si="13"/>
        <v/>
      </c>
      <c r="I39" s="867" t="str">
        <f t="shared" si="14"/>
        <v/>
      </c>
      <c r="J39" s="868" t="str">
        <f t="shared" si="15"/>
        <v/>
      </c>
      <c r="K39" s="869" t="str">
        <f t="shared" si="16"/>
        <v/>
      </c>
      <c r="L39" s="869" t="str">
        <f t="shared" si="17"/>
        <v/>
      </c>
      <c r="M39" s="869" t="str">
        <f t="shared" si="18"/>
        <v/>
      </c>
      <c r="N39" s="869" t="str">
        <f t="shared" si="19"/>
        <v/>
      </c>
      <c r="O39" s="856" t="s">
        <v>972</v>
      </c>
      <c r="P39" s="857"/>
      <c r="Q39" s="870"/>
    </row>
    <row r="40" spans="2:17" x14ac:dyDescent="0.3">
      <c r="B40" s="856" t="s">
        <v>955</v>
      </c>
      <c r="C40" s="857"/>
      <c r="D40" s="859"/>
      <c r="E40" s="866" t="str">
        <f t="shared" si="10"/>
        <v/>
      </c>
      <c r="F40" s="866" t="str">
        <f t="shared" si="11"/>
        <v/>
      </c>
      <c r="G40" s="866" t="str">
        <f t="shared" si="12"/>
        <v/>
      </c>
      <c r="H40" s="866" t="str">
        <f t="shared" si="13"/>
        <v/>
      </c>
      <c r="I40" s="867" t="str">
        <f t="shared" si="14"/>
        <v/>
      </c>
      <c r="J40" s="868" t="str">
        <f t="shared" si="15"/>
        <v/>
      </c>
      <c r="K40" s="869" t="str">
        <f t="shared" si="16"/>
        <v/>
      </c>
      <c r="L40" s="869" t="str">
        <f t="shared" si="17"/>
        <v/>
      </c>
      <c r="M40" s="869" t="str">
        <f t="shared" si="18"/>
        <v/>
      </c>
      <c r="N40" s="869" t="str">
        <f t="shared" si="19"/>
        <v/>
      </c>
      <c r="O40" s="856" t="s">
        <v>973</v>
      </c>
      <c r="P40" s="857"/>
      <c r="Q40" s="870"/>
    </row>
    <row r="41" spans="2:17" x14ac:dyDescent="0.3">
      <c r="B41" s="856" t="s">
        <v>956</v>
      </c>
      <c r="C41" s="857"/>
      <c r="D41" s="859"/>
      <c r="E41" s="866" t="str">
        <f t="shared" si="10"/>
        <v/>
      </c>
      <c r="F41" s="866" t="str">
        <f t="shared" si="11"/>
        <v/>
      </c>
      <c r="G41" s="866" t="str">
        <f t="shared" si="12"/>
        <v/>
      </c>
      <c r="H41" s="866" t="str">
        <f t="shared" si="13"/>
        <v/>
      </c>
      <c r="I41" s="867" t="str">
        <f t="shared" si="14"/>
        <v/>
      </c>
      <c r="J41" s="868" t="str">
        <f t="shared" si="15"/>
        <v/>
      </c>
      <c r="K41" s="869" t="str">
        <f t="shared" si="16"/>
        <v/>
      </c>
      <c r="L41" s="869" t="str">
        <f t="shared" si="17"/>
        <v/>
      </c>
      <c r="M41" s="869" t="str">
        <f t="shared" si="18"/>
        <v/>
      </c>
      <c r="N41" s="869" t="str">
        <f t="shared" si="19"/>
        <v/>
      </c>
      <c r="O41" s="856" t="s">
        <v>974</v>
      </c>
      <c r="P41" s="857"/>
      <c r="Q41" s="870"/>
    </row>
    <row r="42" spans="2:17" x14ac:dyDescent="0.3">
      <c r="B42" s="856" t="s">
        <v>957</v>
      </c>
      <c r="C42" s="857"/>
      <c r="D42" s="859"/>
      <c r="E42" s="866" t="str">
        <f t="shared" si="10"/>
        <v/>
      </c>
      <c r="F42" s="866" t="str">
        <f t="shared" si="11"/>
        <v/>
      </c>
      <c r="G42" s="866" t="str">
        <f t="shared" si="12"/>
        <v/>
      </c>
      <c r="H42" s="866" t="str">
        <f t="shared" si="13"/>
        <v/>
      </c>
      <c r="I42" s="867" t="str">
        <f t="shared" si="14"/>
        <v/>
      </c>
      <c r="J42" s="868" t="str">
        <f t="shared" si="15"/>
        <v/>
      </c>
      <c r="K42" s="869" t="str">
        <f t="shared" si="16"/>
        <v/>
      </c>
      <c r="L42" s="869" t="str">
        <f t="shared" si="17"/>
        <v/>
      </c>
      <c r="M42" s="869" t="str">
        <f t="shared" si="18"/>
        <v/>
      </c>
      <c r="N42" s="869" t="str">
        <f t="shared" si="19"/>
        <v/>
      </c>
      <c r="O42" s="856" t="s">
        <v>975</v>
      </c>
      <c r="P42" s="857"/>
      <c r="Q42" s="870"/>
    </row>
    <row r="43" spans="2:17" x14ac:dyDescent="0.3">
      <c r="B43" s="856" t="s">
        <v>958</v>
      </c>
      <c r="C43" s="857"/>
      <c r="D43" s="859"/>
      <c r="E43" s="866" t="str">
        <f t="shared" si="10"/>
        <v/>
      </c>
      <c r="F43" s="866" t="str">
        <f t="shared" si="11"/>
        <v/>
      </c>
      <c r="G43" s="866" t="str">
        <f t="shared" si="12"/>
        <v/>
      </c>
      <c r="H43" s="866" t="str">
        <f t="shared" si="13"/>
        <v/>
      </c>
      <c r="I43" s="867" t="str">
        <f t="shared" si="14"/>
        <v/>
      </c>
      <c r="J43" s="868" t="str">
        <f t="shared" si="15"/>
        <v/>
      </c>
      <c r="K43" s="869" t="str">
        <f t="shared" si="16"/>
        <v/>
      </c>
      <c r="L43" s="869" t="str">
        <f t="shared" si="17"/>
        <v/>
      </c>
      <c r="M43" s="869" t="str">
        <f t="shared" si="18"/>
        <v/>
      </c>
      <c r="N43" s="869" t="str">
        <f t="shared" si="19"/>
        <v/>
      </c>
      <c r="O43" s="856" t="s">
        <v>976</v>
      </c>
      <c r="P43" s="857"/>
      <c r="Q43" s="870"/>
    </row>
    <row r="44" spans="2:17" x14ac:dyDescent="0.3">
      <c r="B44" s="856" t="s">
        <v>959</v>
      </c>
      <c r="C44" s="857"/>
      <c r="D44" s="859"/>
      <c r="E44" s="866" t="str">
        <f t="shared" si="10"/>
        <v/>
      </c>
      <c r="F44" s="866" t="str">
        <f t="shared" si="11"/>
        <v/>
      </c>
      <c r="G44" s="866" t="str">
        <f t="shared" si="12"/>
        <v/>
      </c>
      <c r="H44" s="866" t="str">
        <f t="shared" si="13"/>
        <v/>
      </c>
      <c r="I44" s="867" t="str">
        <f t="shared" si="14"/>
        <v/>
      </c>
      <c r="J44" s="868" t="str">
        <f t="shared" si="15"/>
        <v/>
      </c>
      <c r="K44" s="869" t="str">
        <f t="shared" si="16"/>
        <v/>
      </c>
      <c r="L44" s="869" t="str">
        <f t="shared" si="17"/>
        <v/>
      </c>
      <c r="M44" s="869" t="str">
        <f t="shared" si="18"/>
        <v/>
      </c>
      <c r="N44" s="869" t="str">
        <f t="shared" si="19"/>
        <v/>
      </c>
      <c r="O44" s="856" t="s">
        <v>977</v>
      </c>
      <c r="P44" s="857"/>
      <c r="Q44" s="870"/>
    </row>
    <row r="45" spans="2:17" x14ac:dyDescent="0.3">
      <c r="B45" s="856" t="s">
        <v>960</v>
      </c>
      <c r="C45" s="857"/>
      <c r="D45" s="859"/>
      <c r="E45" s="866" t="str">
        <f t="shared" si="10"/>
        <v/>
      </c>
      <c r="F45" s="866" t="str">
        <f t="shared" si="11"/>
        <v/>
      </c>
      <c r="G45" s="866" t="str">
        <f t="shared" si="12"/>
        <v/>
      </c>
      <c r="H45" s="866" t="str">
        <f t="shared" si="13"/>
        <v/>
      </c>
      <c r="I45" s="867" t="str">
        <f t="shared" si="14"/>
        <v/>
      </c>
      <c r="J45" s="868" t="str">
        <f t="shared" si="15"/>
        <v/>
      </c>
      <c r="K45" s="869" t="str">
        <f t="shared" si="16"/>
        <v/>
      </c>
      <c r="L45" s="869" t="str">
        <f t="shared" si="17"/>
        <v/>
      </c>
      <c r="M45" s="869" t="str">
        <f t="shared" si="18"/>
        <v/>
      </c>
      <c r="N45" s="869" t="str">
        <f t="shared" si="19"/>
        <v/>
      </c>
      <c r="O45" s="856" t="s">
        <v>978</v>
      </c>
      <c r="P45" s="857"/>
      <c r="Q45" s="870"/>
    </row>
    <row r="46" spans="2:17" x14ac:dyDescent="0.3">
      <c r="B46" s="856" t="s">
        <v>1345</v>
      </c>
      <c r="C46" s="857"/>
      <c r="D46" s="859"/>
      <c r="E46" s="866" t="str">
        <f t="shared" si="10"/>
        <v/>
      </c>
      <c r="F46" s="866" t="str">
        <f t="shared" si="11"/>
        <v/>
      </c>
      <c r="G46" s="866" t="str">
        <f t="shared" si="12"/>
        <v/>
      </c>
      <c r="H46" s="866" t="str">
        <f t="shared" si="13"/>
        <v/>
      </c>
      <c r="I46" s="867" t="str">
        <f t="shared" si="14"/>
        <v/>
      </c>
      <c r="J46" s="868" t="str">
        <f t="shared" si="15"/>
        <v/>
      </c>
      <c r="K46" s="869" t="str">
        <f t="shared" si="16"/>
        <v/>
      </c>
      <c r="L46" s="869" t="str">
        <f t="shared" si="17"/>
        <v/>
      </c>
      <c r="M46" s="869" t="str">
        <f t="shared" si="18"/>
        <v/>
      </c>
      <c r="N46" s="869" t="str">
        <f t="shared" si="19"/>
        <v/>
      </c>
      <c r="O46" s="856" t="s">
        <v>1347</v>
      </c>
      <c r="P46" s="857"/>
      <c r="Q46" s="870"/>
    </row>
    <row r="47" spans="2:17" x14ac:dyDescent="0.3">
      <c r="B47" s="856" t="s">
        <v>1346</v>
      </c>
      <c r="C47" s="857"/>
      <c r="D47" s="859"/>
      <c r="E47" s="866" t="str">
        <f t="shared" si="10"/>
        <v/>
      </c>
      <c r="F47" s="866" t="str">
        <f t="shared" si="11"/>
        <v/>
      </c>
      <c r="G47" s="866" t="str">
        <f t="shared" si="12"/>
        <v/>
      </c>
      <c r="H47" s="866" t="str">
        <f t="shared" si="13"/>
        <v/>
      </c>
      <c r="I47" s="867" t="str">
        <f t="shared" si="14"/>
        <v/>
      </c>
      <c r="J47" s="868" t="str">
        <f t="shared" si="15"/>
        <v/>
      </c>
      <c r="K47" s="869" t="str">
        <f t="shared" si="16"/>
        <v/>
      </c>
      <c r="L47" s="869" t="str">
        <f t="shared" si="17"/>
        <v/>
      </c>
      <c r="M47" s="869" t="str">
        <f t="shared" si="18"/>
        <v/>
      </c>
      <c r="N47" s="869" t="str">
        <f t="shared" si="19"/>
        <v/>
      </c>
      <c r="O47" s="856" t="s">
        <v>1348</v>
      </c>
      <c r="P47" s="857"/>
      <c r="Q47" s="870"/>
    </row>
    <row r="48" spans="2:17" x14ac:dyDescent="0.3">
      <c r="B48" s="871" t="s">
        <v>2193</v>
      </c>
      <c r="O48" s="435"/>
    </row>
    <row r="54" spans="1:1" x14ac:dyDescent="0.3">
      <c r="A54" s="234"/>
    </row>
    <row r="66" spans="1:1" ht="309" customHeight="1" x14ac:dyDescent="0.3"/>
    <row r="70" spans="1:1" ht="6.75" customHeight="1" x14ac:dyDescent="0.3"/>
    <row r="71" spans="1:1" ht="7.5" hidden="1" customHeight="1" x14ac:dyDescent="0.3"/>
    <row r="76" spans="1:1" x14ac:dyDescent="0.3">
      <c r="A76" s="234"/>
    </row>
    <row r="82" spans="1:1" ht="4.5" customHeight="1" x14ac:dyDescent="0.3"/>
    <row r="84" spans="1:1" ht="6.75" customHeight="1" x14ac:dyDescent="0.3"/>
    <row r="85" spans="1:1" ht="7.5" hidden="1" customHeight="1" x14ac:dyDescent="0.3"/>
    <row r="90" spans="1:1" x14ac:dyDescent="0.3">
      <c r="A90" s="234"/>
    </row>
    <row r="96" spans="1:1" ht="4.5" customHeight="1" x14ac:dyDescent="0.3"/>
  </sheetData>
  <sheetProtection sheet="1" objects="1" scenarios="1" formatCells="0" formatColumns="0" formatRows="0" insertHyperlinks="0" selectLockedCells="1" sort="0" autoFilter="0"/>
  <autoFilter ref="E6:N47" xr:uid="{00000000-0009-0000-0000-00001A000000}"/>
  <conditionalFormatting sqref="B7:D26">
    <cfRule type="expression" dxfId="48" priority="4">
      <formula>MOD(ROW(A1048562),2)=0</formula>
    </cfRule>
    <cfRule type="expression" dxfId="47" priority="5">
      <formula>MOD(ROW(A1048561),2)=0</formula>
    </cfRule>
  </conditionalFormatting>
  <conditionalFormatting sqref="B28:D47">
    <cfRule type="expression" dxfId="46" priority="1">
      <formula>MOD(ROW(A1),2)=0</formula>
    </cfRule>
    <cfRule type="expression" dxfId="45" priority="8">
      <formula>MOD(ROW(A2),2)=0</formula>
    </cfRule>
  </conditionalFormatting>
  <conditionalFormatting sqref="O7:Q26">
    <cfRule type="expression" dxfId="44" priority="6">
      <formula>MOD(ROW(A1048562),2)=0</formula>
    </cfRule>
    <cfRule type="expression" dxfId="43" priority="7">
      <formula>MOD(ROW(A1048561),2)=0</formula>
    </cfRule>
  </conditionalFormatting>
  <conditionalFormatting sqref="O28:Q47">
    <cfRule type="expression" dxfId="42" priority="2">
      <formula>MOD(ROW(A1048561),2)=0</formula>
    </cfRule>
    <cfRule type="expression" dxfId="41" priority="3">
      <formula>MOD(ROW(A1048560),2)=0</formula>
    </cfRule>
  </conditionalFormatting>
  <dataValidations count="3">
    <dataValidation type="list" allowBlank="1" showInputMessage="1" showErrorMessage="1" sqref="D25:D27" xr:uid="{00000000-0002-0000-1A00-000000000000}">
      <formula1>"-5,-4,-3,-2,-1,0,1,2,3,4,5"</formula1>
    </dataValidation>
    <dataValidation type="list" showInputMessage="1" showErrorMessage="1" sqref="D28:D45 D7:D24" xr:uid="{00000000-0002-0000-1A00-000001000000}">
      <formula1>"1,2,3,4,5"</formula1>
    </dataValidation>
    <dataValidation type="list" allowBlank="1" showInputMessage="1" showErrorMessage="1" sqref="Q7:Q24 Q28:Q45" xr:uid="{00000000-0002-0000-1A00-000002000000}">
      <formula1>"-1,-2,-3,-4,-5"</formula1>
    </dataValidation>
  </dataValidations>
  <printOptions horizontalCentered="1"/>
  <pageMargins left="0.25" right="0.25" top="0.75" bottom="0.75" header="0.3" footer="0.3"/>
  <pageSetup paperSize="8" scale="86" orientation="portrait" r:id="rId1"/>
  <headerFooter>
    <oddFooter>&amp;L&amp;8&amp;K00-048(c) S.Imboden&amp;R&amp;8&amp;K00-048Seite &amp;P von &amp;N</oddFooter>
  </headerFooter>
  <drawing r:id="rId2"/>
  <legacyDrawing r:id="rId3"/>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Tabelle46">
    <tabColor theme="7" tint="0.59999389629810485"/>
    <pageSetUpPr fitToPage="1"/>
  </sheetPr>
  <dimension ref="A1:J91"/>
  <sheetViews>
    <sheetView showGridLines="0" zoomScaleNormal="100" workbookViewId="0">
      <pane ySplit="4" topLeftCell="A5" activePane="bottomLeft" state="frozen"/>
      <selection activeCell="A2" sqref="A2"/>
      <selection pane="bottomLeft" activeCell="C5" sqref="C5"/>
    </sheetView>
  </sheetViews>
  <sheetFormatPr baseColWidth="10" defaultColWidth="12.5546875" defaultRowHeight="14.4" x14ac:dyDescent="0.3"/>
  <cols>
    <col min="1" max="1" width="7" style="218" customWidth="1"/>
    <col min="2" max="2" width="4.5546875" style="238" customWidth="1"/>
    <col min="3" max="3" width="29" style="238" customWidth="1"/>
    <col min="4" max="4" width="11.6640625" style="238" customWidth="1"/>
    <col min="5" max="5" width="12.44140625" style="238" bestFit="1" customWidth="1"/>
    <col min="6" max="6" width="31.6640625" style="238" customWidth="1"/>
    <col min="7" max="7" width="7" style="238" customWidth="1"/>
    <col min="8" max="8" width="26" style="238" customWidth="1"/>
    <col min="9" max="9" width="7" style="238" customWidth="1"/>
    <col min="10" max="10" width="0.109375" style="266" customWidth="1"/>
    <col min="11" max="18" width="4" style="238" customWidth="1"/>
    <col min="19" max="16384" width="12.5546875" style="238"/>
  </cols>
  <sheetData>
    <row r="1" spans="1:10" s="233" customFormat="1" ht="43.95" customHeight="1" x14ac:dyDescent="0.3">
      <c r="A1" s="216"/>
      <c r="B1" s="230" t="str">
        <f ca="1">' '!A275</f>
        <v>G E S T I O N   D U   R I S Q U E</v>
      </c>
      <c r="C1" s="230"/>
      <c r="D1" s="230"/>
      <c r="E1" s="230"/>
      <c r="F1" s="230"/>
      <c r="G1" s="230"/>
      <c r="H1" s="230"/>
      <c r="I1" s="263"/>
      <c r="J1" s="265"/>
    </row>
    <row r="2" spans="1:10" s="224" customFormat="1" ht="22.5" customHeight="1" x14ac:dyDescent="0.3">
      <c r="A2" s="218"/>
      <c r="B2" s="264"/>
      <c r="J2" s="266"/>
    </row>
    <row r="3" spans="1:10" ht="7.5" customHeight="1" x14ac:dyDescent="0.3">
      <c r="C3" s="224"/>
    </row>
    <row r="4" spans="1:10" ht="36" customHeight="1" x14ac:dyDescent="0.3">
      <c r="B4" s="467" t="str">
        <f ca="1">' '!A284</f>
        <v>No.</v>
      </c>
      <c r="C4" s="468" t="str">
        <f ca="1">' '!A285</f>
        <v>Risque</v>
      </c>
      <c r="D4" s="468" t="str">
        <f ca="1">' '!A288</f>
        <v>Étendue des dommages</v>
      </c>
      <c r="E4" s="770" t="str">
        <f ca="1">' '!A287</f>
        <v>Probabilité d'occurrence</v>
      </c>
      <c r="F4" s="468" t="str">
        <f ca="1">' '!A286</f>
        <v>Impact</v>
      </c>
      <c r="G4" s="468" t="str">
        <f ca="1">' '!A289</f>
        <v>Ten-
dance</v>
      </c>
      <c r="H4" s="468" t="str">
        <f ca="1">' '!A290</f>
        <v>Mesures possibles</v>
      </c>
      <c r="I4" s="771" t="str">
        <f ca="1">' '!A291</f>
        <v>Statut</v>
      </c>
    </row>
    <row r="5" spans="1:10" ht="23.4" x14ac:dyDescent="0.3">
      <c r="B5" s="772" t="s">
        <v>605</v>
      </c>
      <c r="C5" s="665" t="s">
        <v>997</v>
      </c>
      <c r="D5" s="470">
        <v>6</v>
      </c>
      <c r="E5" s="470">
        <v>9</v>
      </c>
      <c r="F5" s="660"/>
      <c r="G5" s="773">
        <v>2</v>
      </c>
      <c r="H5" s="660"/>
      <c r="I5" s="774"/>
      <c r="J5" s="775">
        <v>1</v>
      </c>
    </row>
    <row r="6" spans="1:10" ht="23.4" x14ac:dyDescent="0.3">
      <c r="B6" s="776" t="s">
        <v>606</v>
      </c>
      <c r="C6" s="660" t="s">
        <v>998</v>
      </c>
      <c r="D6" s="470">
        <v>3</v>
      </c>
      <c r="E6" s="470">
        <v>5</v>
      </c>
      <c r="F6" s="777"/>
      <c r="G6" s="778">
        <v>1</v>
      </c>
      <c r="H6" s="777"/>
      <c r="I6" s="779"/>
      <c r="J6" s="775">
        <v>1</v>
      </c>
    </row>
    <row r="7" spans="1:10" ht="23.4" x14ac:dyDescent="0.3">
      <c r="B7" s="780" t="s">
        <v>607</v>
      </c>
      <c r="C7" s="781"/>
      <c r="D7" s="470"/>
      <c r="E7" s="470"/>
      <c r="F7" s="782"/>
      <c r="G7" s="783"/>
      <c r="H7" s="782"/>
      <c r="I7" s="784"/>
      <c r="J7" s="775">
        <v>1</v>
      </c>
    </row>
    <row r="8" spans="1:10" ht="23.4" x14ac:dyDescent="0.3">
      <c r="B8" s="785" t="s">
        <v>608</v>
      </c>
      <c r="C8" s="786"/>
      <c r="D8" s="470"/>
      <c r="E8" s="470"/>
      <c r="F8" s="554"/>
      <c r="G8" s="787"/>
      <c r="H8" s="554"/>
      <c r="I8" s="788"/>
      <c r="J8" s="775">
        <v>1</v>
      </c>
    </row>
    <row r="9" spans="1:10" ht="23.4" x14ac:dyDescent="0.3">
      <c r="B9" s="789" t="s">
        <v>609</v>
      </c>
      <c r="C9" s="777"/>
      <c r="D9" s="470"/>
      <c r="E9" s="470"/>
      <c r="F9" s="618"/>
      <c r="G9" s="790"/>
      <c r="H9" s="618"/>
      <c r="I9" s="791"/>
      <c r="J9" s="775">
        <v>1</v>
      </c>
    </row>
    <row r="10" spans="1:10" ht="23.4" x14ac:dyDescent="0.3">
      <c r="B10" s="792" t="s">
        <v>610</v>
      </c>
      <c r="C10" s="793"/>
      <c r="D10" s="470"/>
      <c r="E10" s="470"/>
      <c r="F10" s="640"/>
      <c r="G10" s="794"/>
      <c r="H10" s="640"/>
      <c r="I10" s="795"/>
      <c r="J10" s="775">
        <v>1</v>
      </c>
    </row>
    <row r="11" spans="1:10" ht="23.4" x14ac:dyDescent="0.3">
      <c r="B11" s="796" t="s">
        <v>611</v>
      </c>
      <c r="C11" s="549"/>
      <c r="D11" s="470"/>
      <c r="E11" s="470"/>
      <c r="F11" s="786"/>
      <c r="G11" s="797"/>
      <c r="H11" s="635"/>
      <c r="I11" s="798"/>
      <c r="J11" s="775">
        <v>1</v>
      </c>
    </row>
    <row r="12" spans="1:10" ht="23.4" x14ac:dyDescent="0.3">
      <c r="B12" s="799" t="s">
        <v>612</v>
      </c>
      <c r="C12" s="800"/>
      <c r="D12" s="470"/>
      <c r="E12" s="470"/>
      <c r="F12" s="801"/>
      <c r="G12" s="802"/>
      <c r="H12" s="803"/>
      <c r="I12" s="804"/>
      <c r="J12" s="775">
        <v>1</v>
      </c>
    </row>
    <row r="13" spans="1:10" ht="23.4" x14ac:dyDescent="0.3">
      <c r="B13" s="805" t="s">
        <v>613</v>
      </c>
      <c r="C13" s="613"/>
      <c r="D13" s="470"/>
      <c r="E13" s="470"/>
      <c r="F13" s="806"/>
      <c r="G13" s="807"/>
      <c r="H13" s="806"/>
      <c r="I13" s="808"/>
      <c r="J13" s="775">
        <v>1</v>
      </c>
    </row>
    <row r="14" spans="1:10" ht="23.4" x14ac:dyDescent="0.3">
      <c r="B14" s="809" t="s">
        <v>614</v>
      </c>
      <c r="C14" s="618"/>
      <c r="D14" s="470"/>
      <c r="E14" s="470"/>
      <c r="F14" s="806"/>
      <c r="G14" s="807"/>
      <c r="H14" s="806"/>
      <c r="I14" s="808"/>
      <c r="J14" s="775">
        <v>1</v>
      </c>
    </row>
    <row r="15" spans="1:10" ht="23.4" x14ac:dyDescent="0.3">
      <c r="B15" s="810" t="s">
        <v>615</v>
      </c>
      <c r="C15" s="635"/>
      <c r="D15" s="470"/>
      <c r="E15" s="470"/>
      <c r="F15" s="806"/>
      <c r="G15" s="807"/>
      <c r="H15" s="806"/>
      <c r="I15" s="808"/>
      <c r="J15" s="775">
        <v>1</v>
      </c>
    </row>
    <row r="16" spans="1:10" ht="23.4" x14ac:dyDescent="0.3">
      <c r="B16" s="811" t="s">
        <v>616</v>
      </c>
      <c r="C16" s="640"/>
      <c r="D16" s="470"/>
      <c r="E16" s="470"/>
      <c r="F16" s="806"/>
      <c r="G16" s="807"/>
      <c r="H16" s="806"/>
      <c r="I16" s="808"/>
      <c r="J16" s="775">
        <v>1</v>
      </c>
    </row>
    <row r="17" spans="2:10" ht="23.4" x14ac:dyDescent="0.3">
      <c r="B17" s="812" t="s">
        <v>617</v>
      </c>
      <c r="C17" s="813"/>
      <c r="D17" s="470"/>
      <c r="E17" s="470"/>
      <c r="F17" s="806"/>
      <c r="G17" s="807"/>
      <c r="H17" s="806"/>
      <c r="I17" s="808"/>
      <c r="J17" s="775">
        <v>1</v>
      </c>
    </row>
    <row r="18" spans="2:10" ht="23.4" x14ac:dyDescent="0.3">
      <c r="B18" s="814" t="s">
        <v>618</v>
      </c>
      <c r="C18" s="815"/>
      <c r="D18" s="470"/>
      <c r="E18" s="470"/>
      <c r="F18" s="806"/>
      <c r="G18" s="807"/>
      <c r="H18" s="806"/>
      <c r="I18" s="808"/>
      <c r="J18" s="775">
        <v>1</v>
      </c>
    </row>
    <row r="19" spans="2:10" ht="23.4" x14ac:dyDescent="0.3">
      <c r="B19" s="816" t="s">
        <v>619</v>
      </c>
      <c r="C19" s="580"/>
      <c r="D19" s="473"/>
      <c r="E19" s="473"/>
      <c r="F19" s="817"/>
      <c r="G19" s="818"/>
      <c r="H19" s="817"/>
      <c r="I19" s="819"/>
      <c r="J19" s="775">
        <v>1</v>
      </c>
    </row>
    <row r="40" spans="9:9" ht="15.6" x14ac:dyDescent="0.3">
      <c r="I40" s="820"/>
    </row>
    <row r="41" spans="9:9" ht="15.6" x14ac:dyDescent="0.3">
      <c r="I41" s="820"/>
    </row>
    <row r="42" spans="9:9" ht="15.6" x14ac:dyDescent="0.3">
      <c r="I42" s="820"/>
    </row>
    <row r="43" spans="9:9" ht="15.6" x14ac:dyDescent="0.3">
      <c r="I43" s="820"/>
    </row>
    <row r="44" spans="9:9" ht="15.6" x14ac:dyDescent="0.3">
      <c r="I44" s="820"/>
    </row>
    <row r="45" spans="9:9" ht="15.6" x14ac:dyDescent="0.3">
      <c r="I45" s="820"/>
    </row>
    <row r="46" spans="9:9" ht="15.6" x14ac:dyDescent="0.3">
      <c r="I46" s="820"/>
    </row>
    <row r="47" spans="9:9" ht="15.6" x14ac:dyDescent="0.3">
      <c r="I47" s="820"/>
    </row>
    <row r="48" spans="9:9" ht="15.6" x14ac:dyDescent="0.3">
      <c r="I48" s="820"/>
    </row>
    <row r="49" spans="1:9" ht="15.6" x14ac:dyDescent="0.3">
      <c r="I49" s="820"/>
    </row>
    <row r="50" spans="1:9" ht="15.6" x14ac:dyDescent="0.3">
      <c r="H50" s="820"/>
      <c r="I50" s="820"/>
    </row>
    <row r="51" spans="1:9" ht="15.6" x14ac:dyDescent="0.3">
      <c r="I51" s="820"/>
    </row>
    <row r="52" spans="1:9" ht="15.6" x14ac:dyDescent="0.3">
      <c r="I52" s="820"/>
    </row>
    <row r="53" spans="1:9" ht="15.6" x14ac:dyDescent="0.3">
      <c r="I53" s="820"/>
    </row>
    <row r="54" spans="1:9" ht="15.6" x14ac:dyDescent="0.3">
      <c r="I54" s="820"/>
    </row>
    <row r="55" spans="1:9" x14ac:dyDescent="0.3">
      <c r="B55" s="371"/>
    </row>
    <row r="56" spans="1:9" ht="0.9" customHeight="1" x14ac:dyDescent="0.3">
      <c r="A56" s="234"/>
    </row>
    <row r="57" spans="1:9" x14ac:dyDescent="0.3">
      <c r="B57" s="238" t="s">
        <v>2194</v>
      </c>
      <c r="C57" s="224"/>
    </row>
    <row r="66" spans="1:6" ht="15.6" x14ac:dyDescent="0.3">
      <c r="F66" s="436"/>
    </row>
    <row r="72" spans="1:6" x14ac:dyDescent="0.3">
      <c r="D72" s="420"/>
    </row>
    <row r="73" spans="1:6" x14ac:dyDescent="0.3">
      <c r="D73" s="224"/>
    </row>
    <row r="74" spans="1:6" x14ac:dyDescent="0.3">
      <c r="D74" s="224"/>
    </row>
    <row r="75" spans="1:6" x14ac:dyDescent="0.3">
      <c r="D75" s="224"/>
    </row>
    <row r="76" spans="1:6" x14ac:dyDescent="0.3">
      <c r="D76" s="224"/>
    </row>
    <row r="77" spans="1:6" x14ac:dyDescent="0.3">
      <c r="D77" s="224"/>
    </row>
    <row r="78" spans="1:6" x14ac:dyDescent="0.3">
      <c r="A78" s="234"/>
      <c r="D78" s="224"/>
    </row>
    <row r="79" spans="1:6" x14ac:dyDescent="0.3">
      <c r="D79" s="224"/>
    </row>
    <row r="80" spans="1:6" x14ac:dyDescent="0.3">
      <c r="D80" s="224"/>
    </row>
    <row r="81" spans="4:4" x14ac:dyDescent="0.3">
      <c r="D81" s="224"/>
    </row>
    <row r="82" spans="4:4" x14ac:dyDescent="0.3">
      <c r="D82" s="224"/>
    </row>
    <row r="83" spans="4:4" x14ac:dyDescent="0.3">
      <c r="D83" s="224"/>
    </row>
    <row r="84" spans="4:4" x14ac:dyDescent="0.3">
      <c r="D84" s="224"/>
    </row>
    <row r="85" spans="4:4" x14ac:dyDescent="0.3">
      <c r="D85" s="224"/>
    </row>
    <row r="86" spans="4:4" x14ac:dyDescent="0.3">
      <c r="D86" s="224"/>
    </row>
    <row r="87" spans="4:4" x14ac:dyDescent="0.3">
      <c r="D87" s="224"/>
    </row>
    <row r="88" spans="4:4" x14ac:dyDescent="0.3">
      <c r="D88" s="224"/>
    </row>
    <row r="89" spans="4:4" x14ac:dyDescent="0.3">
      <c r="D89" s="224"/>
    </row>
    <row r="90" spans="4:4" x14ac:dyDescent="0.3">
      <c r="D90" s="224"/>
    </row>
    <row r="91" spans="4:4" x14ac:dyDescent="0.3">
      <c r="D91" s="224"/>
    </row>
  </sheetData>
  <sheetProtection sheet="1" objects="1" scenarios="1" formatCells="0" formatColumns="0" formatRows="0" insertHyperlinks="0" selectLockedCells="1" sort="0" autoFilter="0"/>
  <conditionalFormatting sqref="D5:D19">
    <cfRule type="iconSet" priority="2">
      <iconSet iconSet="5Rating">
        <cfvo type="percent" val="0"/>
        <cfvo type="num" val="2"/>
        <cfvo type="num" val="5"/>
        <cfvo type="num" val="7"/>
        <cfvo type="num" val="9"/>
      </iconSet>
    </cfRule>
  </conditionalFormatting>
  <conditionalFormatting sqref="D14:D18">
    <cfRule type="iconSet" priority="7">
      <iconSet iconSet="5Rating">
        <cfvo type="percent" val="0"/>
        <cfvo type="num" val="2"/>
        <cfvo type="num" val="5"/>
        <cfvo type="num" val="7"/>
        <cfvo type="num" val="9"/>
      </iconSet>
    </cfRule>
  </conditionalFormatting>
  <conditionalFormatting sqref="D5:F19">
    <cfRule type="expression" dxfId="40" priority="3">
      <formula>MOD(ROW(A1),2)=0</formula>
    </cfRule>
    <cfRule type="expression" dxfId="39" priority="4">
      <formula>MOD(ROW(A2),2)=0</formula>
    </cfRule>
  </conditionalFormatting>
  <conditionalFormatting sqref="E5:E19">
    <cfRule type="iconSet" priority="1">
      <iconSet iconSet="5Rating">
        <cfvo type="percent" val="0"/>
        <cfvo type="num" val="2"/>
        <cfvo type="num" val="5"/>
        <cfvo type="num" val="7"/>
        <cfvo type="num" val="9"/>
      </iconSet>
    </cfRule>
  </conditionalFormatting>
  <conditionalFormatting sqref="G5:G19">
    <cfRule type="iconSet" priority="6">
      <iconSet iconSet="3ArrowsGray" showValue="0">
        <cfvo type="percent" val="0"/>
        <cfvo type="num" val="2"/>
        <cfvo type="num" val="3"/>
      </iconSet>
    </cfRule>
  </conditionalFormatting>
  <conditionalFormatting sqref="G5:I19">
    <cfRule type="expression" dxfId="38" priority="9">
      <formula>MOD(ROW(E1),2)=0</formula>
    </cfRule>
    <cfRule type="expression" dxfId="37" priority="10">
      <formula>MOD(ROW(E2),2)=0</formula>
    </cfRule>
  </conditionalFormatting>
  <dataValidations count="2">
    <dataValidation type="list" allowBlank="1" showInputMessage="1" showErrorMessage="1" sqref="D5:E56" xr:uid="{00000000-0002-0000-1B00-000000000000}">
      <formula1>"1,2,3,4,5,6,7,8,9,10"</formula1>
    </dataValidation>
    <dataValidation type="list" allowBlank="1" showInputMessage="1" showErrorMessage="1" sqref="G5:G56 I5:I19" xr:uid="{00000000-0002-0000-1B00-000001000000}">
      <formula1>"1,2,3"</formula1>
    </dataValidation>
  </dataValidations>
  <printOptions horizontalCentered="1"/>
  <pageMargins left="0.23622047244094491" right="0.23622047244094491" top="0.19685039370078741" bottom="0.19685039370078741" header="0.19685039370078741" footer="0.19685039370078741"/>
  <pageSetup paperSize="8" orientation="portrait" r:id="rId1"/>
  <headerFooter>
    <oddFooter>&amp;L&amp;8&amp;K00-048(c) S.Imboden&amp;R&amp;8&amp;K00-048Seite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5" id="{7654D3D5-3975-485F-A6FF-06A86C6B2DFE}">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I5:I19</xm:sqref>
        </x14:conditionalFormatting>
        <x14:conditionalFormatting xmlns:xm="http://schemas.microsoft.com/office/excel/2006/main">
          <x14:cfRule type="iconSet" priority="8" id="{7515E264-64E2-489D-95DB-0B45EE75B53E}">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I14:I18</xm:sqref>
        </x14:conditionalFormatting>
      </x14:conditionalFormattings>
    </ext>
  </extLs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Grobplan">
    <tabColor theme="7" tint="0.59999389629810485"/>
    <pageSetUpPr fitToPage="1"/>
  </sheetPr>
  <dimension ref="A1:FM53"/>
  <sheetViews>
    <sheetView showGridLines="0" zoomScaleNormal="100" workbookViewId="0">
      <pane xSplit="8" ySplit="7" topLeftCell="I8" activePane="bottomRight" state="frozen"/>
      <selection activeCell="A2" sqref="A2"/>
      <selection pane="topRight" activeCell="A2" sqref="A2"/>
      <selection pane="bottomLeft" activeCell="A2" sqref="A2"/>
      <selection pane="bottomRight" activeCell="B9" sqref="B9"/>
    </sheetView>
  </sheetViews>
  <sheetFormatPr baseColWidth="10" defaultColWidth="6.5546875" defaultRowHeight="14.4" x14ac:dyDescent="0.2"/>
  <cols>
    <col min="1" max="1" width="7" style="720" customWidth="1"/>
    <col min="2" max="2" width="45.5546875" style="721" customWidth="1"/>
    <col min="3" max="3" width="11.88671875" style="721" customWidth="1"/>
    <col min="4" max="4" width="11.33203125" style="721" customWidth="1"/>
    <col min="5" max="5" width="4.44140625" style="721" bestFit="1" customWidth="1"/>
    <col min="6" max="6" width="3.5546875" style="721" bestFit="1" customWidth="1"/>
    <col min="7" max="7" width="5.33203125" style="721" customWidth="1"/>
    <col min="8" max="8" width="3.88671875" style="721" hidden="1" customWidth="1"/>
    <col min="9" max="169" width="2.88671875" style="721" customWidth="1"/>
    <col min="170" max="172" width="6.5546875" style="721"/>
    <col min="173" max="173" width="6.5546875" style="721" customWidth="1"/>
    <col min="174" max="236" width="6.5546875" style="721"/>
    <col min="237" max="237" width="13.5546875" style="721" customWidth="1"/>
    <col min="238" max="238" width="11.44140625" style="721" customWidth="1"/>
    <col min="239" max="281" width="2.88671875" style="721" customWidth="1"/>
    <col min="282" max="492" width="6.5546875" style="721"/>
    <col min="493" max="493" width="13.5546875" style="721" customWidth="1"/>
    <col min="494" max="494" width="11.44140625" style="721" customWidth="1"/>
    <col min="495" max="537" width="2.88671875" style="721" customWidth="1"/>
    <col min="538" max="748" width="6.5546875" style="721"/>
    <col min="749" max="749" width="13.5546875" style="721" customWidth="1"/>
    <col min="750" max="750" width="11.44140625" style="721" customWidth="1"/>
    <col min="751" max="793" width="2.88671875" style="721" customWidth="1"/>
    <col min="794" max="1004" width="6.5546875" style="721"/>
    <col min="1005" max="1005" width="13.5546875" style="721" customWidth="1"/>
    <col min="1006" max="1006" width="11.44140625" style="721" customWidth="1"/>
    <col min="1007" max="1049" width="2.88671875" style="721" customWidth="1"/>
    <col min="1050" max="1260" width="6.5546875" style="721"/>
    <col min="1261" max="1261" width="13.5546875" style="721" customWidth="1"/>
    <col min="1262" max="1262" width="11.44140625" style="721" customWidth="1"/>
    <col min="1263" max="1305" width="2.88671875" style="721" customWidth="1"/>
    <col min="1306" max="1516" width="6.5546875" style="721"/>
    <col min="1517" max="1517" width="13.5546875" style="721" customWidth="1"/>
    <col min="1518" max="1518" width="11.44140625" style="721" customWidth="1"/>
    <col min="1519" max="1561" width="2.88671875" style="721" customWidth="1"/>
    <col min="1562" max="1772" width="6.5546875" style="721"/>
    <col min="1773" max="1773" width="13.5546875" style="721" customWidth="1"/>
    <col min="1774" max="1774" width="11.44140625" style="721" customWidth="1"/>
    <col min="1775" max="1817" width="2.88671875" style="721" customWidth="1"/>
    <col min="1818" max="2028" width="6.5546875" style="721"/>
    <col min="2029" max="2029" width="13.5546875" style="721" customWidth="1"/>
    <col min="2030" max="2030" width="11.44140625" style="721" customWidth="1"/>
    <col min="2031" max="2073" width="2.88671875" style="721" customWidth="1"/>
    <col min="2074" max="2284" width="6.5546875" style="721"/>
    <col min="2285" max="2285" width="13.5546875" style="721" customWidth="1"/>
    <col min="2286" max="2286" width="11.44140625" style="721" customWidth="1"/>
    <col min="2287" max="2329" width="2.88671875" style="721" customWidth="1"/>
    <col min="2330" max="2540" width="6.5546875" style="721"/>
    <col min="2541" max="2541" width="13.5546875" style="721" customWidth="1"/>
    <col min="2542" max="2542" width="11.44140625" style="721" customWidth="1"/>
    <col min="2543" max="2585" width="2.88671875" style="721" customWidth="1"/>
    <col min="2586" max="2796" width="6.5546875" style="721"/>
    <col min="2797" max="2797" width="13.5546875" style="721" customWidth="1"/>
    <col min="2798" max="2798" width="11.44140625" style="721" customWidth="1"/>
    <col min="2799" max="2841" width="2.88671875" style="721" customWidth="1"/>
    <col min="2842" max="3052" width="6.5546875" style="721"/>
    <col min="3053" max="3053" width="13.5546875" style="721" customWidth="1"/>
    <col min="3054" max="3054" width="11.44140625" style="721" customWidth="1"/>
    <col min="3055" max="3097" width="2.88671875" style="721" customWidth="1"/>
    <col min="3098" max="3308" width="6.5546875" style="721"/>
    <col min="3309" max="3309" width="13.5546875" style="721" customWidth="1"/>
    <col min="3310" max="3310" width="11.44140625" style="721" customWidth="1"/>
    <col min="3311" max="3353" width="2.88671875" style="721" customWidth="1"/>
    <col min="3354" max="3564" width="6.5546875" style="721"/>
    <col min="3565" max="3565" width="13.5546875" style="721" customWidth="1"/>
    <col min="3566" max="3566" width="11.44140625" style="721" customWidth="1"/>
    <col min="3567" max="3609" width="2.88671875" style="721" customWidth="1"/>
    <col min="3610" max="3820" width="6.5546875" style="721"/>
    <col min="3821" max="3821" width="13.5546875" style="721" customWidth="1"/>
    <col min="3822" max="3822" width="11.44140625" style="721" customWidth="1"/>
    <col min="3823" max="3865" width="2.88671875" style="721" customWidth="1"/>
    <col min="3866" max="4076" width="6.5546875" style="721"/>
    <col min="4077" max="4077" width="13.5546875" style="721" customWidth="1"/>
    <col min="4078" max="4078" width="11.44140625" style="721" customWidth="1"/>
    <col min="4079" max="4121" width="2.88671875" style="721" customWidth="1"/>
    <col min="4122" max="4332" width="6.5546875" style="721"/>
    <col min="4333" max="4333" width="13.5546875" style="721" customWidth="1"/>
    <col min="4334" max="4334" width="11.44140625" style="721" customWidth="1"/>
    <col min="4335" max="4377" width="2.88671875" style="721" customWidth="1"/>
    <col min="4378" max="4588" width="6.5546875" style="721"/>
    <col min="4589" max="4589" width="13.5546875" style="721" customWidth="1"/>
    <col min="4590" max="4590" width="11.44140625" style="721" customWidth="1"/>
    <col min="4591" max="4633" width="2.88671875" style="721" customWidth="1"/>
    <col min="4634" max="4844" width="6.5546875" style="721"/>
    <col min="4845" max="4845" width="13.5546875" style="721" customWidth="1"/>
    <col min="4846" max="4846" width="11.44140625" style="721" customWidth="1"/>
    <col min="4847" max="4889" width="2.88671875" style="721" customWidth="1"/>
    <col min="4890" max="5100" width="6.5546875" style="721"/>
    <col min="5101" max="5101" width="13.5546875" style="721" customWidth="1"/>
    <col min="5102" max="5102" width="11.44140625" style="721" customWidth="1"/>
    <col min="5103" max="5145" width="2.88671875" style="721" customWidth="1"/>
    <col min="5146" max="5356" width="6.5546875" style="721"/>
    <col min="5357" max="5357" width="13.5546875" style="721" customWidth="1"/>
    <col min="5358" max="5358" width="11.44140625" style="721" customWidth="1"/>
    <col min="5359" max="5401" width="2.88671875" style="721" customWidth="1"/>
    <col min="5402" max="5612" width="6.5546875" style="721"/>
    <col min="5613" max="5613" width="13.5546875" style="721" customWidth="1"/>
    <col min="5614" max="5614" width="11.44140625" style="721" customWidth="1"/>
    <col min="5615" max="5657" width="2.88671875" style="721" customWidth="1"/>
    <col min="5658" max="5868" width="6.5546875" style="721"/>
    <col min="5869" max="5869" width="13.5546875" style="721" customWidth="1"/>
    <col min="5870" max="5870" width="11.44140625" style="721" customWidth="1"/>
    <col min="5871" max="5913" width="2.88671875" style="721" customWidth="1"/>
    <col min="5914" max="6124" width="6.5546875" style="721"/>
    <col min="6125" max="6125" width="13.5546875" style="721" customWidth="1"/>
    <col min="6126" max="6126" width="11.44140625" style="721" customWidth="1"/>
    <col min="6127" max="6169" width="2.88671875" style="721" customWidth="1"/>
    <col min="6170" max="6380" width="6.5546875" style="721"/>
    <col min="6381" max="6381" width="13.5546875" style="721" customWidth="1"/>
    <col min="6382" max="6382" width="11.44140625" style="721" customWidth="1"/>
    <col min="6383" max="6425" width="2.88671875" style="721" customWidth="1"/>
    <col min="6426" max="6636" width="6.5546875" style="721"/>
    <col min="6637" max="6637" width="13.5546875" style="721" customWidth="1"/>
    <col min="6638" max="6638" width="11.44140625" style="721" customWidth="1"/>
    <col min="6639" max="6681" width="2.88671875" style="721" customWidth="1"/>
    <col min="6682" max="6892" width="6.5546875" style="721"/>
    <col min="6893" max="6893" width="13.5546875" style="721" customWidth="1"/>
    <col min="6894" max="6894" width="11.44140625" style="721" customWidth="1"/>
    <col min="6895" max="6937" width="2.88671875" style="721" customWidth="1"/>
    <col min="6938" max="7148" width="6.5546875" style="721"/>
    <col min="7149" max="7149" width="13.5546875" style="721" customWidth="1"/>
    <col min="7150" max="7150" width="11.44140625" style="721" customWidth="1"/>
    <col min="7151" max="7193" width="2.88671875" style="721" customWidth="1"/>
    <col min="7194" max="7404" width="6.5546875" style="721"/>
    <col min="7405" max="7405" width="13.5546875" style="721" customWidth="1"/>
    <col min="7406" max="7406" width="11.44140625" style="721" customWidth="1"/>
    <col min="7407" max="7449" width="2.88671875" style="721" customWidth="1"/>
    <col min="7450" max="7660" width="6.5546875" style="721"/>
    <col min="7661" max="7661" width="13.5546875" style="721" customWidth="1"/>
    <col min="7662" max="7662" width="11.44140625" style="721" customWidth="1"/>
    <col min="7663" max="7705" width="2.88671875" style="721" customWidth="1"/>
    <col min="7706" max="7916" width="6.5546875" style="721"/>
    <col min="7917" max="7917" width="13.5546875" style="721" customWidth="1"/>
    <col min="7918" max="7918" width="11.44140625" style="721" customWidth="1"/>
    <col min="7919" max="7961" width="2.88671875" style="721" customWidth="1"/>
    <col min="7962" max="8172" width="6.5546875" style="721"/>
    <col min="8173" max="8173" width="13.5546875" style="721" customWidth="1"/>
    <col min="8174" max="8174" width="11.44140625" style="721" customWidth="1"/>
    <col min="8175" max="8217" width="2.88671875" style="721" customWidth="1"/>
    <col min="8218" max="8428" width="6.5546875" style="721"/>
    <col min="8429" max="8429" width="13.5546875" style="721" customWidth="1"/>
    <col min="8430" max="8430" width="11.44140625" style="721" customWidth="1"/>
    <col min="8431" max="8473" width="2.88671875" style="721" customWidth="1"/>
    <col min="8474" max="8684" width="6.5546875" style="721"/>
    <col min="8685" max="8685" width="13.5546875" style="721" customWidth="1"/>
    <col min="8686" max="8686" width="11.44140625" style="721" customWidth="1"/>
    <col min="8687" max="8729" width="2.88671875" style="721" customWidth="1"/>
    <col min="8730" max="8940" width="6.5546875" style="721"/>
    <col min="8941" max="8941" width="13.5546875" style="721" customWidth="1"/>
    <col min="8942" max="8942" width="11.44140625" style="721" customWidth="1"/>
    <col min="8943" max="8985" width="2.88671875" style="721" customWidth="1"/>
    <col min="8986" max="9196" width="6.5546875" style="721"/>
    <col min="9197" max="9197" width="13.5546875" style="721" customWidth="1"/>
    <col min="9198" max="9198" width="11.44140625" style="721" customWidth="1"/>
    <col min="9199" max="9241" width="2.88671875" style="721" customWidth="1"/>
    <col min="9242" max="9452" width="6.5546875" style="721"/>
    <col min="9453" max="9453" width="13.5546875" style="721" customWidth="1"/>
    <col min="9454" max="9454" width="11.44140625" style="721" customWidth="1"/>
    <col min="9455" max="9497" width="2.88671875" style="721" customWidth="1"/>
    <col min="9498" max="9708" width="6.5546875" style="721"/>
    <col min="9709" max="9709" width="13.5546875" style="721" customWidth="1"/>
    <col min="9710" max="9710" width="11.44140625" style="721" customWidth="1"/>
    <col min="9711" max="9753" width="2.88671875" style="721" customWidth="1"/>
    <col min="9754" max="9964" width="6.5546875" style="721"/>
    <col min="9965" max="9965" width="13.5546875" style="721" customWidth="1"/>
    <col min="9966" max="9966" width="11.44140625" style="721" customWidth="1"/>
    <col min="9967" max="10009" width="2.88671875" style="721" customWidth="1"/>
    <col min="10010" max="10220" width="6.5546875" style="721"/>
    <col min="10221" max="10221" width="13.5546875" style="721" customWidth="1"/>
    <col min="10222" max="10222" width="11.44140625" style="721" customWidth="1"/>
    <col min="10223" max="10265" width="2.88671875" style="721" customWidth="1"/>
    <col min="10266" max="10476" width="6.5546875" style="721"/>
    <col min="10477" max="10477" width="13.5546875" style="721" customWidth="1"/>
    <col min="10478" max="10478" width="11.44140625" style="721" customWidth="1"/>
    <col min="10479" max="10521" width="2.88671875" style="721" customWidth="1"/>
    <col min="10522" max="10732" width="6.5546875" style="721"/>
    <col min="10733" max="10733" width="13.5546875" style="721" customWidth="1"/>
    <col min="10734" max="10734" width="11.44140625" style="721" customWidth="1"/>
    <col min="10735" max="10777" width="2.88671875" style="721" customWidth="1"/>
    <col min="10778" max="10988" width="6.5546875" style="721"/>
    <col min="10989" max="10989" width="13.5546875" style="721" customWidth="1"/>
    <col min="10990" max="10990" width="11.44140625" style="721" customWidth="1"/>
    <col min="10991" max="11033" width="2.88671875" style="721" customWidth="1"/>
    <col min="11034" max="11244" width="6.5546875" style="721"/>
    <col min="11245" max="11245" width="13.5546875" style="721" customWidth="1"/>
    <col min="11246" max="11246" width="11.44140625" style="721" customWidth="1"/>
    <col min="11247" max="11289" width="2.88671875" style="721" customWidth="1"/>
    <col min="11290" max="11500" width="6.5546875" style="721"/>
    <col min="11501" max="11501" width="13.5546875" style="721" customWidth="1"/>
    <col min="11502" max="11502" width="11.44140625" style="721" customWidth="1"/>
    <col min="11503" max="11545" width="2.88671875" style="721" customWidth="1"/>
    <col min="11546" max="11756" width="6.5546875" style="721"/>
    <col min="11757" max="11757" width="13.5546875" style="721" customWidth="1"/>
    <col min="11758" max="11758" width="11.44140625" style="721" customWidth="1"/>
    <col min="11759" max="11801" width="2.88671875" style="721" customWidth="1"/>
    <col min="11802" max="12012" width="6.5546875" style="721"/>
    <col min="12013" max="12013" width="13.5546875" style="721" customWidth="1"/>
    <col min="12014" max="12014" width="11.44140625" style="721" customWidth="1"/>
    <col min="12015" max="12057" width="2.88671875" style="721" customWidth="1"/>
    <col min="12058" max="12268" width="6.5546875" style="721"/>
    <col min="12269" max="12269" width="13.5546875" style="721" customWidth="1"/>
    <col min="12270" max="12270" width="11.44140625" style="721" customWidth="1"/>
    <col min="12271" max="12313" width="2.88671875" style="721" customWidth="1"/>
    <col min="12314" max="12524" width="6.5546875" style="721"/>
    <col min="12525" max="12525" width="13.5546875" style="721" customWidth="1"/>
    <col min="12526" max="12526" width="11.44140625" style="721" customWidth="1"/>
    <col min="12527" max="12569" width="2.88671875" style="721" customWidth="1"/>
    <col min="12570" max="12780" width="6.5546875" style="721"/>
    <col min="12781" max="12781" width="13.5546875" style="721" customWidth="1"/>
    <col min="12782" max="12782" width="11.44140625" style="721" customWidth="1"/>
    <col min="12783" max="12825" width="2.88671875" style="721" customWidth="1"/>
    <col min="12826" max="13036" width="6.5546875" style="721"/>
    <col min="13037" max="13037" width="13.5546875" style="721" customWidth="1"/>
    <col min="13038" max="13038" width="11.44140625" style="721" customWidth="1"/>
    <col min="13039" max="13081" width="2.88671875" style="721" customWidth="1"/>
    <col min="13082" max="13292" width="6.5546875" style="721"/>
    <col min="13293" max="13293" width="13.5546875" style="721" customWidth="1"/>
    <col min="13294" max="13294" width="11.44140625" style="721" customWidth="1"/>
    <col min="13295" max="13337" width="2.88671875" style="721" customWidth="1"/>
    <col min="13338" max="13548" width="6.5546875" style="721"/>
    <col min="13549" max="13549" width="13.5546875" style="721" customWidth="1"/>
    <col min="13550" max="13550" width="11.44140625" style="721" customWidth="1"/>
    <col min="13551" max="13593" width="2.88671875" style="721" customWidth="1"/>
    <col min="13594" max="13804" width="6.5546875" style="721"/>
    <col min="13805" max="13805" width="13.5546875" style="721" customWidth="1"/>
    <col min="13806" max="13806" width="11.44140625" style="721" customWidth="1"/>
    <col min="13807" max="13849" width="2.88671875" style="721" customWidth="1"/>
    <col min="13850" max="14060" width="6.5546875" style="721"/>
    <col min="14061" max="14061" width="13.5546875" style="721" customWidth="1"/>
    <col min="14062" max="14062" width="11.44140625" style="721" customWidth="1"/>
    <col min="14063" max="14105" width="2.88671875" style="721" customWidth="1"/>
    <col min="14106" max="14316" width="6.5546875" style="721"/>
    <col min="14317" max="14317" width="13.5546875" style="721" customWidth="1"/>
    <col min="14318" max="14318" width="11.44140625" style="721" customWidth="1"/>
    <col min="14319" max="14361" width="2.88671875" style="721" customWidth="1"/>
    <col min="14362" max="14572" width="6.5546875" style="721"/>
    <col min="14573" max="14573" width="13.5546875" style="721" customWidth="1"/>
    <col min="14574" max="14574" width="11.44140625" style="721" customWidth="1"/>
    <col min="14575" max="14617" width="2.88671875" style="721" customWidth="1"/>
    <col min="14618" max="14828" width="6.5546875" style="721"/>
    <col min="14829" max="14829" width="13.5546875" style="721" customWidth="1"/>
    <col min="14830" max="14830" width="11.44140625" style="721" customWidth="1"/>
    <col min="14831" max="14873" width="2.88671875" style="721" customWidth="1"/>
    <col min="14874" max="15084" width="6.5546875" style="721"/>
    <col min="15085" max="15085" width="13.5546875" style="721" customWidth="1"/>
    <col min="15086" max="15086" width="11.44140625" style="721" customWidth="1"/>
    <col min="15087" max="15129" width="2.88671875" style="721" customWidth="1"/>
    <col min="15130" max="15340" width="6.5546875" style="721"/>
    <col min="15341" max="15341" width="13.5546875" style="721" customWidth="1"/>
    <col min="15342" max="15342" width="11.44140625" style="721" customWidth="1"/>
    <col min="15343" max="15385" width="2.88671875" style="721" customWidth="1"/>
    <col min="15386" max="15596" width="6.5546875" style="721"/>
    <col min="15597" max="15597" width="13.5546875" style="721" customWidth="1"/>
    <col min="15598" max="15598" width="11.44140625" style="721" customWidth="1"/>
    <col min="15599" max="15641" width="2.88671875" style="721" customWidth="1"/>
    <col min="15642" max="15852" width="6.5546875" style="721"/>
    <col min="15853" max="15853" width="13.5546875" style="721" customWidth="1"/>
    <col min="15854" max="15854" width="11.44140625" style="721" customWidth="1"/>
    <col min="15855" max="15897" width="2.88671875" style="721" customWidth="1"/>
    <col min="15898" max="16108" width="6.5546875" style="721"/>
    <col min="16109" max="16109" width="13.5546875" style="721" customWidth="1"/>
    <col min="16110" max="16110" width="11.44140625" style="721" customWidth="1"/>
    <col min="16111" max="16153" width="2.88671875" style="721" customWidth="1"/>
    <col min="16154" max="16384" width="6.5546875" style="721"/>
  </cols>
  <sheetData>
    <row r="1" spans="1:169" s="215" customFormat="1" ht="43.95" customHeight="1" x14ac:dyDescent="0.3">
      <c r="A1" s="705"/>
      <c r="B1" s="706" t="str">
        <f ca="1">' '!A562</f>
        <v>P L A N I F I C A T I O N    S O M M A I R E</v>
      </c>
      <c r="C1" s="707"/>
      <c r="D1" s="707"/>
      <c r="E1" s="707"/>
      <c r="F1" s="707"/>
      <c r="G1" s="707"/>
      <c r="H1" s="707"/>
      <c r="I1" s="214"/>
      <c r="J1" s="214"/>
      <c r="K1" s="214"/>
      <c r="L1" s="214"/>
      <c r="M1" s="214"/>
      <c r="N1" s="214"/>
      <c r="O1" s="214"/>
      <c r="P1" s="214"/>
      <c r="Q1" s="214"/>
      <c r="R1" s="214"/>
      <c r="S1" s="214"/>
      <c r="T1" s="214"/>
      <c r="U1" s="214"/>
      <c r="V1" s="214"/>
      <c r="W1" s="214"/>
      <c r="X1" s="214"/>
      <c r="Y1" s="214"/>
      <c r="Z1" s="214"/>
      <c r="AA1" s="214"/>
      <c r="AB1" s="214"/>
      <c r="AC1" s="214"/>
      <c r="AD1" s="214"/>
      <c r="AE1" s="214"/>
      <c r="AF1" s="708"/>
      <c r="AG1" s="263"/>
      <c r="AH1" s="214"/>
      <c r="AI1" s="214"/>
      <c r="AJ1" s="214"/>
      <c r="AK1" s="214"/>
      <c r="AL1" s="214"/>
      <c r="AM1" s="214"/>
      <c r="AN1" s="214"/>
      <c r="AO1" s="214"/>
      <c r="AP1" s="214"/>
      <c r="AQ1" s="214"/>
      <c r="AR1" s="214"/>
      <c r="AS1" s="214"/>
      <c r="AT1" s="214"/>
      <c r="AU1" s="214"/>
      <c r="AV1" s="214"/>
      <c r="AW1" s="214"/>
      <c r="AX1" s="214"/>
      <c r="AY1" s="214"/>
      <c r="AZ1" s="214"/>
      <c r="BA1" s="214"/>
      <c r="BB1" s="214"/>
      <c r="BC1" s="214"/>
      <c r="BD1" s="214"/>
      <c r="BE1" s="214"/>
      <c r="BF1" s="214"/>
      <c r="BG1" s="214"/>
      <c r="BH1" s="214"/>
      <c r="BI1" s="214"/>
      <c r="BJ1" s="214"/>
      <c r="BK1" s="214"/>
      <c r="BL1" s="214"/>
      <c r="BM1" s="214"/>
      <c r="BN1" s="214"/>
      <c r="BO1" s="214"/>
      <c r="BP1" s="214"/>
      <c r="BQ1" s="214"/>
      <c r="BR1" s="214"/>
      <c r="BS1" s="214"/>
      <c r="BT1" s="214"/>
      <c r="BU1" s="214"/>
      <c r="BV1" s="214"/>
      <c r="BW1" s="214"/>
      <c r="BX1" s="214"/>
      <c r="BY1" s="214"/>
      <c r="BZ1" s="214"/>
      <c r="CA1" s="214"/>
      <c r="CB1" s="214"/>
      <c r="CC1" s="214"/>
      <c r="CD1" s="214"/>
      <c r="CE1" s="214"/>
      <c r="CF1" s="214"/>
      <c r="CG1" s="214"/>
      <c r="CH1" s="214"/>
      <c r="CI1" s="214"/>
      <c r="CJ1" s="214"/>
      <c r="CK1" s="214"/>
      <c r="CL1" s="214"/>
      <c r="CM1" s="214"/>
      <c r="CN1" s="214"/>
      <c r="CO1" s="214"/>
      <c r="CP1" s="214"/>
      <c r="CQ1" s="214"/>
      <c r="CR1" s="214"/>
      <c r="CS1" s="214"/>
      <c r="CT1" s="214"/>
      <c r="CU1" s="214"/>
      <c r="CV1" s="214"/>
      <c r="CW1" s="214"/>
      <c r="CX1" s="214"/>
      <c r="CY1" s="214"/>
      <c r="CZ1" s="214"/>
      <c r="DA1" s="214"/>
      <c r="DB1" s="214"/>
      <c r="DC1" s="214"/>
      <c r="DD1" s="214"/>
      <c r="DE1" s="214"/>
      <c r="DF1" s="214"/>
      <c r="DG1" s="214"/>
      <c r="DH1" s="214"/>
      <c r="DI1" s="214"/>
      <c r="DJ1" s="214"/>
      <c r="DK1" s="214"/>
      <c r="DL1" s="214"/>
      <c r="DM1" s="214"/>
      <c r="DN1" s="214"/>
      <c r="DO1" s="214"/>
      <c r="DP1" s="214"/>
      <c r="DQ1" s="214"/>
      <c r="DR1" s="214"/>
      <c r="DS1" s="214"/>
      <c r="DT1" s="214"/>
      <c r="DU1" s="214"/>
      <c r="DV1" s="214"/>
      <c r="DW1" s="214"/>
      <c r="DX1" s="214"/>
      <c r="DY1" s="214"/>
      <c r="DZ1" s="214"/>
      <c r="EA1" s="214"/>
      <c r="EB1" s="214"/>
      <c r="EC1" s="214"/>
      <c r="ED1" s="214"/>
      <c r="EE1" s="214"/>
      <c r="EF1" s="214"/>
      <c r="EG1" s="214"/>
      <c r="EH1" s="214"/>
      <c r="EI1" s="214"/>
      <c r="EJ1" s="214"/>
      <c r="EK1" s="214"/>
      <c r="EL1" s="214"/>
      <c r="EM1" s="214"/>
      <c r="EN1" s="214"/>
      <c r="EO1" s="214"/>
      <c r="EP1" s="214"/>
      <c r="EQ1" s="214"/>
      <c r="ER1" s="214"/>
      <c r="ES1" s="214"/>
      <c r="ET1" s="214"/>
      <c r="EU1" s="214"/>
      <c r="EV1" s="214"/>
      <c r="EW1" s="214"/>
      <c r="EX1" s="214"/>
      <c r="EY1" s="214"/>
      <c r="EZ1" s="214"/>
      <c r="FA1" s="214"/>
      <c r="FB1" s="214"/>
      <c r="FC1" s="214"/>
      <c r="FD1" s="214"/>
      <c r="FE1" s="214"/>
      <c r="FF1" s="214"/>
      <c r="FG1" s="214"/>
      <c r="FH1" s="214"/>
      <c r="FI1" s="214"/>
      <c r="FJ1" s="214"/>
      <c r="FK1" s="214"/>
      <c r="FL1" s="214"/>
      <c r="FM1" s="214"/>
    </row>
    <row r="2" spans="1:169" s="711" customFormat="1" ht="18" customHeight="1" x14ac:dyDescent="0.3">
      <c r="A2" s="709"/>
      <c r="B2" s="710" t="str">
        <f ca="1">' '!A567</f>
        <v>Début calendrier</v>
      </c>
      <c r="H2" s="712">
        <f>'Menu Toolbox'!$I$1</f>
        <v>0</v>
      </c>
    </row>
    <row r="3" spans="1:169" s="719" customFormat="1" ht="23.4" x14ac:dyDescent="0.25">
      <c r="A3" s="713"/>
      <c r="B3" s="714">
        <f ca="1">TODAY()</f>
        <v>46049</v>
      </c>
      <c r="C3" s="715"/>
      <c r="D3" s="716"/>
      <c r="E3" s="716"/>
      <c r="F3" s="716"/>
      <c r="G3" s="717"/>
      <c r="H3" s="715"/>
      <c r="I3" s="718">
        <f ca="1">YEAR(I7)</f>
        <v>2026</v>
      </c>
      <c r="J3" s="718" t="str">
        <f t="shared" ref="J3:BU3" ca="1" si="0">IF(YEAR(I7)=YEAR(J7),"",YEAR(I7)+1)</f>
        <v/>
      </c>
      <c r="K3" s="718" t="str">
        <f t="shared" ca="1" si="0"/>
        <v/>
      </c>
      <c r="L3" s="718" t="str">
        <f t="shared" ca="1" si="0"/>
        <v/>
      </c>
      <c r="M3" s="718" t="str">
        <f t="shared" ca="1" si="0"/>
        <v/>
      </c>
      <c r="N3" s="718" t="str">
        <f t="shared" ca="1" si="0"/>
        <v/>
      </c>
      <c r="O3" s="718" t="str">
        <f t="shared" ca="1" si="0"/>
        <v/>
      </c>
      <c r="P3" s="718" t="str">
        <f t="shared" ca="1" si="0"/>
        <v/>
      </c>
      <c r="Q3" s="718" t="str">
        <f t="shared" ca="1" si="0"/>
        <v/>
      </c>
      <c r="R3" s="718" t="str">
        <f t="shared" ca="1" si="0"/>
        <v/>
      </c>
      <c r="S3" s="718" t="str">
        <f t="shared" ca="1" si="0"/>
        <v/>
      </c>
      <c r="T3" s="718" t="str">
        <f t="shared" ca="1" si="0"/>
        <v/>
      </c>
      <c r="U3" s="718" t="str">
        <f t="shared" ca="1" si="0"/>
        <v/>
      </c>
      <c r="V3" s="718" t="str">
        <f t="shared" ca="1" si="0"/>
        <v/>
      </c>
      <c r="W3" s="718" t="str">
        <f t="shared" ca="1" si="0"/>
        <v/>
      </c>
      <c r="X3" s="718" t="str">
        <f t="shared" ca="1" si="0"/>
        <v/>
      </c>
      <c r="Y3" s="718" t="str">
        <f t="shared" ca="1" si="0"/>
        <v/>
      </c>
      <c r="Z3" s="718" t="str">
        <f t="shared" ca="1" si="0"/>
        <v/>
      </c>
      <c r="AA3" s="718" t="str">
        <f t="shared" ca="1" si="0"/>
        <v/>
      </c>
      <c r="AB3" s="718" t="str">
        <f t="shared" ca="1" si="0"/>
        <v/>
      </c>
      <c r="AC3" s="718" t="str">
        <f t="shared" ca="1" si="0"/>
        <v/>
      </c>
      <c r="AD3" s="718" t="str">
        <f t="shared" ca="1" si="0"/>
        <v/>
      </c>
      <c r="AE3" s="718" t="str">
        <f t="shared" ca="1" si="0"/>
        <v/>
      </c>
      <c r="AF3" s="718" t="str">
        <f t="shared" ca="1" si="0"/>
        <v/>
      </c>
      <c r="AG3" s="718" t="str">
        <f t="shared" ca="1" si="0"/>
        <v/>
      </c>
      <c r="AH3" s="718" t="str">
        <f t="shared" ca="1" si="0"/>
        <v/>
      </c>
      <c r="AI3" s="718" t="str">
        <f t="shared" ca="1" si="0"/>
        <v/>
      </c>
      <c r="AJ3" s="718" t="str">
        <f t="shared" ca="1" si="0"/>
        <v/>
      </c>
      <c r="AK3" s="718" t="str">
        <f t="shared" ca="1" si="0"/>
        <v/>
      </c>
      <c r="AL3" s="718" t="str">
        <f t="shared" ca="1" si="0"/>
        <v/>
      </c>
      <c r="AM3" s="718" t="str">
        <f t="shared" ca="1" si="0"/>
        <v/>
      </c>
      <c r="AN3" s="718" t="str">
        <f t="shared" ca="1" si="0"/>
        <v/>
      </c>
      <c r="AO3" s="718" t="str">
        <f t="shared" ca="1" si="0"/>
        <v/>
      </c>
      <c r="AP3" s="718" t="str">
        <f t="shared" ca="1" si="0"/>
        <v/>
      </c>
      <c r="AQ3" s="718" t="str">
        <f t="shared" ca="1" si="0"/>
        <v/>
      </c>
      <c r="AR3" s="718" t="str">
        <f t="shared" ca="1" si="0"/>
        <v/>
      </c>
      <c r="AS3" s="718" t="str">
        <f t="shared" ca="1" si="0"/>
        <v/>
      </c>
      <c r="AT3" s="718" t="str">
        <f t="shared" ca="1" si="0"/>
        <v/>
      </c>
      <c r="AU3" s="718" t="str">
        <f t="shared" ca="1" si="0"/>
        <v/>
      </c>
      <c r="AV3" s="718" t="str">
        <f t="shared" ca="1" si="0"/>
        <v/>
      </c>
      <c r="AW3" s="718" t="str">
        <f t="shared" ca="1" si="0"/>
        <v/>
      </c>
      <c r="AX3" s="718" t="str">
        <f t="shared" ca="1" si="0"/>
        <v/>
      </c>
      <c r="AY3" s="718" t="str">
        <f t="shared" ca="1" si="0"/>
        <v/>
      </c>
      <c r="AZ3" s="718" t="str">
        <f t="shared" ca="1" si="0"/>
        <v/>
      </c>
      <c r="BA3" s="718" t="str">
        <f t="shared" ca="1" si="0"/>
        <v/>
      </c>
      <c r="BB3" s="718" t="str">
        <f t="shared" ca="1" si="0"/>
        <v/>
      </c>
      <c r="BC3" s="718" t="str">
        <f t="shared" ca="1" si="0"/>
        <v/>
      </c>
      <c r="BD3" s="718" t="str">
        <f t="shared" ca="1" si="0"/>
        <v/>
      </c>
      <c r="BE3" s="718" t="str">
        <f t="shared" ca="1" si="0"/>
        <v/>
      </c>
      <c r="BF3" s="718">
        <f t="shared" ca="1" si="0"/>
        <v>2027</v>
      </c>
      <c r="BG3" s="718" t="str">
        <f t="shared" ca="1" si="0"/>
        <v/>
      </c>
      <c r="BH3" s="718" t="str">
        <f t="shared" ca="1" si="0"/>
        <v/>
      </c>
      <c r="BI3" s="718" t="str">
        <f t="shared" ca="1" si="0"/>
        <v/>
      </c>
      <c r="BJ3" s="718" t="str">
        <f t="shared" ca="1" si="0"/>
        <v/>
      </c>
      <c r="BK3" s="718" t="str">
        <f t="shared" ca="1" si="0"/>
        <v/>
      </c>
      <c r="BL3" s="718" t="str">
        <f t="shared" ca="1" si="0"/>
        <v/>
      </c>
      <c r="BM3" s="718" t="str">
        <f t="shared" ca="1" si="0"/>
        <v/>
      </c>
      <c r="BN3" s="718" t="str">
        <f t="shared" ca="1" si="0"/>
        <v/>
      </c>
      <c r="BO3" s="718" t="str">
        <f t="shared" ca="1" si="0"/>
        <v/>
      </c>
      <c r="BP3" s="718" t="str">
        <f t="shared" ca="1" si="0"/>
        <v/>
      </c>
      <c r="BQ3" s="718" t="str">
        <f t="shared" ca="1" si="0"/>
        <v/>
      </c>
      <c r="BR3" s="718" t="str">
        <f t="shared" ca="1" si="0"/>
        <v/>
      </c>
      <c r="BS3" s="718" t="str">
        <f t="shared" ca="1" si="0"/>
        <v/>
      </c>
      <c r="BT3" s="718" t="str">
        <f t="shared" ca="1" si="0"/>
        <v/>
      </c>
      <c r="BU3" s="718" t="str">
        <f t="shared" ca="1" si="0"/>
        <v/>
      </c>
      <c r="BV3" s="718" t="str">
        <f t="shared" ref="BV3:EG3" ca="1" si="1">IF(YEAR(BU7)=YEAR(BV7),"",YEAR(BU7)+1)</f>
        <v/>
      </c>
      <c r="BW3" s="718" t="str">
        <f t="shared" ca="1" si="1"/>
        <v/>
      </c>
      <c r="BX3" s="718" t="str">
        <f t="shared" ca="1" si="1"/>
        <v/>
      </c>
      <c r="BY3" s="718" t="str">
        <f t="shared" ca="1" si="1"/>
        <v/>
      </c>
      <c r="BZ3" s="718" t="str">
        <f t="shared" ca="1" si="1"/>
        <v/>
      </c>
      <c r="CA3" s="718" t="str">
        <f t="shared" ca="1" si="1"/>
        <v/>
      </c>
      <c r="CB3" s="718" t="str">
        <f t="shared" ca="1" si="1"/>
        <v/>
      </c>
      <c r="CC3" s="718" t="str">
        <f t="shared" ca="1" si="1"/>
        <v/>
      </c>
      <c r="CD3" s="718" t="str">
        <f t="shared" ca="1" si="1"/>
        <v/>
      </c>
      <c r="CE3" s="718" t="str">
        <f t="shared" ca="1" si="1"/>
        <v/>
      </c>
      <c r="CF3" s="718" t="str">
        <f t="shared" ca="1" si="1"/>
        <v/>
      </c>
      <c r="CG3" s="718" t="str">
        <f t="shared" ca="1" si="1"/>
        <v/>
      </c>
      <c r="CH3" s="718" t="str">
        <f t="shared" ca="1" si="1"/>
        <v/>
      </c>
      <c r="CI3" s="718" t="str">
        <f t="shared" ca="1" si="1"/>
        <v/>
      </c>
      <c r="CJ3" s="718" t="str">
        <f t="shared" ca="1" si="1"/>
        <v/>
      </c>
      <c r="CK3" s="718" t="str">
        <f t="shared" ca="1" si="1"/>
        <v/>
      </c>
      <c r="CL3" s="718" t="str">
        <f t="shared" ca="1" si="1"/>
        <v/>
      </c>
      <c r="CM3" s="718" t="str">
        <f t="shared" ca="1" si="1"/>
        <v/>
      </c>
      <c r="CN3" s="718" t="str">
        <f t="shared" ca="1" si="1"/>
        <v/>
      </c>
      <c r="CO3" s="718" t="str">
        <f t="shared" ca="1" si="1"/>
        <v/>
      </c>
      <c r="CP3" s="718" t="str">
        <f t="shared" ca="1" si="1"/>
        <v/>
      </c>
      <c r="CQ3" s="718" t="str">
        <f t="shared" ca="1" si="1"/>
        <v/>
      </c>
      <c r="CR3" s="718" t="str">
        <f t="shared" ca="1" si="1"/>
        <v/>
      </c>
      <c r="CS3" s="718" t="str">
        <f t="shared" ca="1" si="1"/>
        <v/>
      </c>
      <c r="CT3" s="718" t="str">
        <f t="shared" ca="1" si="1"/>
        <v/>
      </c>
      <c r="CU3" s="718" t="str">
        <f t="shared" ca="1" si="1"/>
        <v/>
      </c>
      <c r="CV3" s="718" t="str">
        <f t="shared" ca="1" si="1"/>
        <v/>
      </c>
      <c r="CW3" s="718" t="str">
        <f t="shared" ca="1" si="1"/>
        <v/>
      </c>
      <c r="CX3" s="718" t="str">
        <f t="shared" ca="1" si="1"/>
        <v/>
      </c>
      <c r="CY3" s="718" t="str">
        <f t="shared" ca="1" si="1"/>
        <v/>
      </c>
      <c r="CZ3" s="718" t="str">
        <f t="shared" ca="1" si="1"/>
        <v/>
      </c>
      <c r="DA3" s="718" t="str">
        <f t="shared" ca="1" si="1"/>
        <v/>
      </c>
      <c r="DB3" s="718" t="str">
        <f t="shared" ca="1" si="1"/>
        <v/>
      </c>
      <c r="DC3" s="718" t="str">
        <f t="shared" ca="1" si="1"/>
        <v/>
      </c>
      <c r="DD3" s="718" t="str">
        <f t="shared" ca="1" si="1"/>
        <v/>
      </c>
      <c r="DE3" s="718" t="str">
        <f t="shared" ca="1" si="1"/>
        <v/>
      </c>
      <c r="DF3" s="718">
        <f t="shared" ca="1" si="1"/>
        <v>2028</v>
      </c>
      <c r="DG3" s="718" t="str">
        <f t="shared" ca="1" si="1"/>
        <v/>
      </c>
      <c r="DH3" s="718" t="str">
        <f t="shared" ca="1" si="1"/>
        <v/>
      </c>
      <c r="DI3" s="718" t="str">
        <f t="shared" ca="1" si="1"/>
        <v/>
      </c>
      <c r="DJ3" s="718" t="str">
        <f t="shared" ca="1" si="1"/>
        <v/>
      </c>
      <c r="DK3" s="718" t="str">
        <f t="shared" ca="1" si="1"/>
        <v/>
      </c>
      <c r="DL3" s="718" t="str">
        <f t="shared" ca="1" si="1"/>
        <v/>
      </c>
      <c r="DM3" s="718" t="str">
        <f t="shared" ca="1" si="1"/>
        <v/>
      </c>
      <c r="DN3" s="718" t="str">
        <f t="shared" ca="1" si="1"/>
        <v/>
      </c>
      <c r="DO3" s="718" t="str">
        <f t="shared" ca="1" si="1"/>
        <v/>
      </c>
      <c r="DP3" s="718" t="str">
        <f t="shared" ca="1" si="1"/>
        <v/>
      </c>
      <c r="DQ3" s="718" t="str">
        <f t="shared" ca="1" si="1"/>
        <v/>
      </c>
      <c r="DR3" s="718" t="str">
        <f t="shared" ca="1" si="1"/>
        <v/>
      </c>
      <c r="DS3" s="718" t="str">
        <f t="shared" ca="1" si="1"/>
        <v/>
      </c>
      <c r="DT3" s="718" t="str">
        <f t="shared" ca="1" si="1"/>
        <v/>
      </c>
      <c r="DU3" s="718" t="str">
        <f t="shared" ca="1" si="1"/>
        <v/>
      </c>
      <c r="DV3" s="718" t="str">
        <f t="shared" ca="1" si="1"/>
        <v/>
      </c>
      <c r="DW3" s="718" t="str">
        <f t="shared" ca="1" si="1"/>
        <v/>
      </c>
      <c r="DX3" s="718" t="str">
        <f t="shared" ca="1" si="1"/>
        <v/>
      </c>
      <c r="DY3" s="718" t="str">
        <f t="shared" ca="1" si="1"/>
        <v/>
      </c>
      <c r="DZ3" s="718" t="str">
        <f t="shared" ca="1" si="1"/>
        <v/>
      </c>
      <c r="EA3" s="718" t="str">
        <f t="shared" ca="1" si="1"/>
        <v/>
      </c>
      <c r="EB3" s="718" t="str">
        <f t="shared" ca="1" si="1"/>
        <v/>
      </c>
      <c r="EC3" s="718" t="str">
        <f t="shared" ca="1" si="1"/>
        <v/>
      </c>
      <c r="ED3" s="718" t="str">
        <f t="shared" ca="1" si="1"/>
        <v/>
      </c>
      <c r="EE3" s="718" t="str">
        <f t="shared" ca="1" si="1"/>
        <v/>
      </c>
      <c r="EF3" s="718" t="str">
        <f t="shared" ca="1" si="1"/>
        <v/>
      </c>
      <c r="EG3" s="718" t="str">
        <f t="shared" ca="1" si="1"/>
        <v/>
      </c>
      <c r="EH3" s="718" t="str">
        <f t="shared" ref="EH3:FL3" ca="1" si="2">IF(YEAR(EG7)=YEAR(EH7),"",YEAR(EG7)+1)</f>
        <v/>
      </c>
      <c r="EI3" s="718" t="str">
        <f t="shared" ca="1" si="2"/>
        <v/>
      </c>
      <c r="EJ3" s="718" t="str">
        <f t="shared" ca="1" si="2"/>
        <v/>
      </c>
      <c r="EK3" s="718" t="str">
        <f t="shared" ca="1" si="2"/>
        <v/>
      </c>
      <c r="EL3" s="718" t="str">
        <f t="shared" ca="1" si="2"/>
        <v/>
      </c>
      <c r="EM3" s="718" t="str">
        <f t="shared" ca="1" si="2"/>
        <v/>
      </c>
      <c r="EN3" s="718" t="str">
        <f t="shared" ca="1" si="2"/>
        <v/>
      </c>
      <c r="EO3" s="718" t="str">
        <f t="shared" ca="1" si="2"/>
        <v/>
      </c>
      <c r="EP3" s="718" t="str">
        <f t="shared" ca="1" si="2"/>
        <v/>
      </c>
      <c r="EQ3" s="718" t="str">
        <f t="shared" ca="1" si="2"/>
        <v/>
      </c>
      <c r="ER3" s="718" t="str">
        <f t="shared" ca="1" si="2"/>
        <v/>
      </c>
      <c r="ES3" s="718" t="str">
        <f t="shared" ca="1" si="2"/>
        <v/>
      </c>
      <c r="ET3" s="718" t="str">
        <f t="shared" ca="1" si="2"/>
        <v/>
      </c>
      <c r="EU3" s="718" t="str">
        <f t="shared" ca="1" si="2"/>
        <v/>
      </c>
      <c r="EV3" s="718" t="str">
        <f t="shared" ca="1" si="2"/>
        <v/>
      </c>
      <c r="EW3" s="718" t="str">
        <f t="shared" ca="1" si="2"/>
        <v/>
      </c>
      <c r="EX3" s="718" t="str">
        <f t="shared" ca="1" si="2"/>
        <v/>
      </c>
      <c r="EY3" s="718" t="str">
        <f t="shared" ca="1" si="2"/>
        <v/>
      </c>
      <c r="EZ3" s="718" t="str">
        <f t="shared" ca="1" si="2"/>
        <v/>
      </c>
      <c r="FA3" s="718" t="str">
        <f t="shared" ca="1" si="2"/>
        <v/>
      </c>
      <c r="FB3" s="718" t="str">
        <f t="shared" ca="1" si="2"/>
        <v/>
      </c>
      <c r="FC3" s="718" t="str">
        <f t="shared" ca="1" si="2"/>
        <v/>
      </c>
      <c r="FD3" s="718" t="str">
        <f t="shared" ca="1" si="2"/>
        <v/>
      </c>
      <c r="FE3" s="718" t="str">
        <f t="shared" ca="1" si="2"/>
        <v/>
      </c>
      <c r="FF3" s="718">
        <f t="shared" ca="1" si="2"/>
        <v>2029</v>
      </c>
      <c r="FG3" s="718" t="str">
        <f t="shared" ca="1" si="2"/>
        <v/>
      </c>
      <c r="FH3" s="718" t="str">
        <f t="shared" ca="1" si="2"/>
        <v/>
      </c>
      <c r="FI3" s="718" t="str">
        <f t="shared" ca="1" si="2"/>
        <v/>
      </c>
      <c r="FJ3" s="718" t="str">
        <f t="shared" ca="1" si="2"/>
        <v/>
      </c>
      <c r="FK3" s="718" t="str">
        <f t="shared" ca="1" si="2"/>
        <v/>
      </c>
      <c r="FL3" s="718" t="str">
        <f t="shared" ca="1" si="2"/>
        <v/>
      </c>
      <c r="FM3" s="718">
        <f ca="1">YEAR(FL7)</f>
        <v>2029</v>
      </c>
    </row>
    <row r="4" spans="1:169" x14ac:dyDescent="0.2">
      <c r="C4" s="722"/>
      <c r="D4" s="722"/>
      <c r="E4" s="722"/>
      <c r="F4" s="722"/>
      <c r="G4" s="722"/>
      <c r="I4" s="723">
        <f ca="1">WEEKNUM(I7)</f>
        <v>5</v>
      </c>
      <c r="J4" s="723">
        <f t="shared" ref="J4:BU4" ca="1" si="3">WEEKNUM(J7)</f>
        <v>6</v>
      </c>
      <c r="K4" s="723">
        <f t="shared" ca="1" si="3"/>
        <v>7</v>
      </c>
      <c r="L4" s="723">
        <f t="shared" ca="1" si="3"/>
        <v>8</v>
      </c>
      <c r="M4" s="723">
        <f t="shared" ca="1" si="3"/>
        <v>9</v>
      </c>
      <c r="N4" s="723">
        <f t="shared" ca="1" si="3"/>
        <v>10</v>
      </c>
      <c r="O4" s="723">
        <f t="shared" ca="1" si="3"/>
        <v>11</v>
      </c>
      <c r="P4" s="723">
        <f t="shared" ca="1" si="3"/>
        <v>12</v>
      </c>
      <c r="Q4" s="723">
        <f t="shared" ca="1" si="3"/>
        <v>13</v>
      </c>
      <c r="R4" s="723">
        <f t="shared" ca="1" si="3"/>
        <v>14</v>
      </c>
      <c r="S4" s="723">
        <f t="shared" ca="1" si="3"/>
        <v>15</v>
      </c>
      <c r="T4" s="723">
        <f t="shared" ca="1" si="3"/>
        <v>16</v>
      </c>
      <c r="U4" s="723">
        <f t="shared" ca="1" si="3"/>
        <v>17</v>
      </c>
      <c r="V4" s="723">
        <f t="shared" ca="1" si="3"/>
        <v>18</v>
      </c>
      <c r="W4" s="723">
        <f t="shared" ca="1" si="3"/>
        <v>19</v>
      </c>
      <c r="X4" s="723">
        <f t="shared" ca="1" si="3"/>
        <v>20</v>
      </c>
      <c r="Y4" s="723">
        <f t="shared" ca="1" si="3"/>
        <v>21</v>
      </c>
      <c r="Z4" s="723">
        <f t="shared" ca="1" si="3"/>
        <v>22</v>
      </c>
      <c r="AA4" s="723">
        <f t="shared" ca="1" si="3"/>
        <v>23</v>
      </c>
      <c r="AB4" s="723">
        <f t="shared" ca="1" si="3"/>
        <v>24</v>
      </c>
      <c r="AC4" s="723">
        <f t="shared" ca="1" si="3"/>
        <v>25</v>
      </c>
      <c r="AD4" s="723">
        <f t="shared" ca="1" si="3"/>
        <v>26</v>
      </c>
      <c r="AE4" s="723">
        <f t="shared" ca="1" si="3"/>
        <v>27</v>
      </c>
      <c r="AF4" s="723">
        <f t="shared" ca="1" si="3"/>
        <v>28</v>
      </c>
      <c r="AG4" s="723">
        <f t="shared" ca="1" si="3"/>
        <v>29</v>
      </c>
      <c r="AH4" s="723">
        <f t="shared" ca="1" si="3"/>
        <v>30</v>
      </c>
      <c r="AI4" s="723">
        <f t="shared" ca="1" si="3"/>
        <v>31</v>
      </c>
      <c r="AJ4" s="723">
        <f t="shared" ca="1" si="3"/>
        <v>32</v>
      </c>
      <c r="AK4" s="723">
        <f t="shared" ca="1" si="3"/>
        <v>33</v>
      </c>
      <c r="AL4" s="723">
        <f t="shared" ca="1" si="3"/>
        <v>34</v>
      </c>
      <c r="AM4" s="723">
        <f t="shared" ca="1" si="3"/>
        <v>35</v>
      </c>
      <c r="AN4" s="723">
        <f t="shared" ca="1" si="3"/>
        <v>36</v>
      </c>
      <c r="AO4" s="723">
        <f t="shared" ca="1" si="3"/>
        <v>37</v>
      </c>
      <c r="AP4" s="723">
        <f t="shared" ca="1" si="3"/>
        <v>38</v>
      </c>
      <c r="AQ4" s="723">
        <f t="shared" ca="1" si="3"/>
        <v>39</v>
      </c>
      <c r="AR4" s="723">
        <f t="shared" ca="1" si="3"/>
        <v>40</v>
      </c>
      <c r="AS4" s="723">
        <f t="shared" ca="1" si="3"/>
        <v>41</v>
      </c>
      <c r="AT4" s="723">
        <f t="shared" ca="1" si="3"/>
        <v>42</v>
      </c>
      <c r="AU4" s="723">
        <f t="shared" ca="1" si="3"/>
        <v>43</v>
      </c>
      <c r="AV4" s="723">
        <f t="shared" ca="1" si="3"/>
        <v>44</v>
      </c>
      <c r="AW4" s="723">
        <f t="shared" ca="1" si="3"/>
        <v>45</v>
      </c>
      <c r="AX4" s="723">
        <f t="shared" ca="1" si="3"/>
        <v>46</v>
      </c>
      <c r="AY4" s="723">
        <f t="shared" ca="1" si="3"/>
        <v>47</v>
      </c>
      <c r="AZ4" s="723">
        <f t="shared" ca="1" si="3"/>
        <v>48</v>
      </c>
      <c r="BA4" s="723">
        <f t="shared" ca="1" si="3"/>
        <v>49</v>
      </c>
      <c r="BB4" s="723">
        <f t="shared" ca="1" si="3"/>
        <v>50</v>
      </c>
      <c r="BC4" s="723">
        <f t="shared" ca="1" si="3"/>
        <v>51</v>
      </c>
      <c r="BD4" s="723">
        <f t="shared" ca="1" si="3"/>
        <v>52</v>
      </c>
      <c r="BE4" s="723">
        <f t="shared" ca="1" si="3"/>
        <v>53</v>
      </c>
      <c r="BF4" s="723">
        <f t="shared" ca="1" si="3"/>
        <v>2</v>
      </c>
      <c r="BG4" s="723">
        <f t="shared" ca="1" si="3"/>
        <v>3</v>
      </c>
      <c r="BH4" s="723">
        <f t="shared" ca="1" si="3"/>
        <v>4</v>
      </c>
      <c r="BI4" s="723">
        <f t="shared" ca="1" si="3"/>
        <v>5</v>
      </c>
      <c r="BJ4" s="723">
        <f t="shared" ca="1" si="3"/>
        <v>6</v>
      </c>
      <c r="BK4" s="723">
        <f t="shared" ca="1" si="3"/>
        <v>7</v>
      </c>
      <c r="BL4" s="723">
        <f t="shared" ca="1" si="3"/>
        <v>8</v>
      </c>
      <c r="BM4" s="723">
        <f t="shared" ca="1" si="3"/>
        <v>9</v>
      </c>
      <c r="BN4" s="723">
        <f t="shared" ca="1" si="3"/>
        <v>10</v>
      </c>
      <c r="BO4" s="723">
        <f t="shared" ca="1" si="3"/>
        <v>11</v>
      </c>
      <c r="BP4" s="723">
        <f t="shared" ca="1" si="3"/>
        <v>12</v>
      </c>
      <c r="BQ4" s="723">
        <f t="shared" ca="1" si="3"/>
        <v>13</v>
      </c>
      <c r="BR4" s="723">
        <f t="shared" ca="1" si="3"/>
        <v>14</v>
      </c>
      <c r="BS4" s="723">
        <f t="shared" ca="1" si="3"/>
        <v>15</v>
      </c>
      <c r="BT4" s="723">
        <f t="shared" ca="1" si="3"/>
        <v>16</v>
      </c>
      <c r="BU4" s="723">
        <f t="shared" ca="1" si="3"/>
        <v>17</v>
      </c>
      <c r="BV4" s="723">
        <f t="shared" ref="BV4:EG4" ca="1" si="4">WEEKNUM(BV7)</f>
        <v>18</v>
      </c>
      <c r="BW4" s="723">
        <f t="shared" ca="1" si="4"/>
        <v>19</v>
      </c>
      <c r="BX4" s="723">
        <f t="shared" ca="1" si="4"/>
        <v>20</v>
      </c>
      <c r="BY4" s="723">
        <f t="shared" ca="1" si="4"/>
        <v>21</v>
      </c>
      <c r="BZ4" s="723">
        <f t="shared" ca="1" si="4"/>
        <v>22</v>
      </c>
      <c r="CA4" s="723">
        <f t="shared" ca="1" si="4"/>
        <v>23</v>
      </c>
      <c r="CB4" s="723">
        <f t="shared" ca="1" si="4"/>
        <v>24</v>
      </c>
      <c r="CC4" s="723">
        <f t="shared" ca="1" si="4"/>
        <v>25</v>
      </c>
      <c r="CD4" s="723">
        <f t="shared" ca="1" si="4"/>
        <v>26</v>
      </c>
      <c r="CE4" s="723">
        <f t="shared" ca="1" si="4"/>
        <v>27</v>
      </c>
      <c r="CF4" s="723">
        <f t="shared" ca="1" si="4"/>
        <v>28</v>
      </c>
      <c r="CG4" s="723">
        <f t="shared" ca="1" si="4"/>
        <v>29</v>
      </c>
      <c r="CH4" s="723">
        <f t="shared" ca="1" si="4"/>
        <v>30</v>
      </c>
      <c r="CI4" s="723">
        <f t="shared" ca="1" si="4"/>
        <v>31</v>
      </c>
      <c r="CJ4" s="723">
        <f t="shared" ca="1" si="4"/>
        <v>32</v>
      </c>
      <c r="CK4" s="723">
        <f t="shared" ca="1" si="4"/>
        <v>33</v>
      </c>
      <c r="CL4" s="723">
        <f t="shared" ca="1" si="4"/>
        <v>34</v>
      </c>
      <c r="CM4" s="723">
        <f t="shared" ca="1" si="4"/>
        <v>35</v>
      </c>
      <c r="CN4" s="723">
        <f t="shared" ca="1" si="4"/>
        <v>36</v>
      </c>
      <c r="CO4" s="723">
        <f t="shared" ca="1" si="4"/>
        <v>37</v>
      </c>
      <c r="CP4" s="723">
        <f t="shared" ca="1" si="4"/>
        <v>38</v>
      </c>
      <c r="CQ4" s="723">
        <f t="shared" ca="1" si="4"/>
        <v>39</v>
      </c>
      <c r="CR4" s="723">
        <f t="shared" ca="1" si="4"/>
        <v>40</v>
      </c>
      <c r="CS4" s="723">
        <f t="shared" ca="1" si="4"/>
        <v>41</v>
      </c>
      <c r="CT4" s="723">
        <f t="shared" ca="1" si="4"/>
        <v>42</v>
      </c>
      <c r="CU4" s="723">
        <f t="shared" ca="1" si="4"/>
        <v>43</v>
      </c>
      <c r="CV4" s="723">
        <f t="shared" ca="1" si="4"/>
        <v>44</v>
      </c>
      <c r="CW4" s="723">
        <f t="shared" ca="1" si="4"/>
        <v>45</v>
      </c>
      <c r="CX4" s="723">
        <f t="shared" ca="1" si="4"/>
        <v>46</v>
      </c>
      <c r="CY4" s="723">
        <f t="shared" ca="1" si="4"/>
        <v>47</v>
      </c>
      <c r="CZ4" s="723">
        <f t="shared" ca="1" si="4"/>
        <v>48</v>
      </c>
      <c r="DA4" s="723">
        <f t="shared" ca="1" si="4"/>
        <v>49</v>
      </c>
      <c r="DB4" s="723">
        <f t="shared" ca="1" si="4"/>
        <v>50</v>
      </c>
      <c r="DC4" s="723">
        <f t="shared" ca="1" si="4"/>
        <v>51</v>
      </c>
      <c r="DD4" s="723">
        <f t="shared" ca="1" si="4"/>
        <v>52</v>
      </c>
      <c r="DE4" s="723">
        <f t="shared" ca="1" si="4"/>
        <v>53</v>
      </c>
      <c r="DF4" s="723">
        <f t="shared" ca="1" si="4"/>
        <v>2</v>
      </c>
      <c r="DG4" s="723">
        <f t="shared" ca="1" si="4"/>
        <v>3</v>
      </c>
      <c r="DH4" s="723">
        <f t="shared" ca="1" si="4"/>
        <v>4</v>
      </c>
      <c r="DI4" s="723">
        <f t="shared" ca="1" si="4"/>
        <v>5</v>
      </c>
      <c r="DJ4" s="723">
        <f t="shared" ca="1" si="4"/>
        <v>6</v>
      </c>
      <c r="DK4" s="723">
        <f t="shared" ca="1" si="4"/>
        <v>7</v>
      </c>
      <c r="DL4" s="723">
        <f t="shared" ca="1" si="4"/>
        <v>8</v>
      </c>
      <c r="DM4" s="723">
        <f t="shared" ca="1" si="4"/>
        <v>9</v>
      </c>
      <c r="DN4" s="723">
        <f t="shared" ca="1" si="4"/>
        <v>10</v>
      </c>
      <c r="DO4" s="723">
        <f t="shared" ca="1" si="4"/>
        <v>11</v>
      </c>
      <c r="DP4" s="723">
        <f t="shared" ca="1" si="4"/>
        <v>12</v>
      </c>
      <c r="DQ4" s="723">
        <f t="shared" ca="1" si="4"/>
        <v>13</v>
      </c>
      <c r="DR4" s="723">
        <f t="shared" ca="1" si="4"/>
        <v>14</v>
      </c>
      <c r="DS4" s="723">
        <f t="shared" ca="1" si="4"/>
        <v>15</v>
      </c>
      <c r="DT4" s="723">
        <f t="shared" ca="1" si="4"/>
        <v>16</v>
      </c>
      <c r="DU4" s="723">
        <f t="shared" ca="1" si="4"/>
        <v>17</v>
      </c>
      <c r="DV4" s="723">
        <f t="shared" ca="1" si="4"/>
        <v>18</v>
      </c>
      <c r="DW4" s="723">
        <f t="shared" ca="1" si="4"/>
        <v>19</v>
      </c>
      <c r="DX4" s="723">
        <f t="shared" ca="1" si="4"/>
        <v>20</v>
      </c>
      <c r="DY4" s="723">
        <f t="shared" ca="1" si="4"/>
        <v>21</v>
      </c>
      <c r="DZ4" s="723">
        <f t="shared" ca="1" si="4"/>
        <v>22</v>
      </c>
      <c r="EA4" s="723">
        <f t="shared" ca="1" si="4"/>
        <v>23</v>
      </c>
      <c r="EB4" s="723">
        <f t="shared" ca="1" si="4"/>
        <v>24</v>
      </c>
      <c r="EC4" s="723">
        <f t="shared" ca="1" si="4"/>
        <v>25</v>
      </c>
      <c r="ED4" s="723">
        <f t="shared" ca="1" si="4"/>
        <v>26</v>
      </c>
      <c r="EE4" s="723">
        <f t="shared" ca="1" si="4"/>
        <v>27</v>
      </c>
      <c r="EF4" s="723">
        <f t="shared" ca="1" si="4"/>
        <v>28</v>
      </c>
      <c r="EG4" s="723">
        <f t="shared" ca="1" si="4"/>
        <v>29</v>
      </c>
      <c r="EH4" s="723">
        <f t="shared" ref="EH4:FM4" ca="1" si="5">WEEKNUM(EH7)</f>
        <v>30</v>
      </c>
      <c r="EI4" s="723">
        <f t="shared" ca="1" si="5"/>
        <v>31</v>
      </c>
      <c r="EJ4" s="723">
        <f t="shared" ca="1" si="5"/>
        <v>32</v>
      </c>
      <c r="EK4" s="723">
        <f t="shared" ca="1" si="5"/>
        <v>33</v>
      </c>
      <c r="EL4" s="723">
        <f t="shared" ca="1" si="5"/>
        <v>34</v>
      </c>
      <c r="EM4" s="723">
        <f t="shared" ca="1" si="5"/>
        <v>35</v>
      </c>
      <c r="EN4" s="723">
        <f t="shared" ca="1" si="5"/>
        <v>36</v>
      </c>
      <c r="EO4" s="723">
        <f t="shared" ca="1" si="5"/>
        <v>37</v>
      </c>
      <c r="EP4" s="723">
        <f t="shared" ca="1" si="5"/>
        <v>38</v>
      </c>
      <c r="EQ4" s="723">
        <f t="shared" ca="1" si="5"/>
        <v>39</v>
      </c>
      <c r="ER4" s="723">
        <f t="shared" ca="1" si="5"/>
        <v>40</v>
      </c>
      <c r="ES4" s="723">
        <f t="shared" ca="1" si="5"/>
        <v>41</v>
      </c>
      <c r="ET4" s="723">
        <f t="shared" ca="1" si="5"/>
        <v>42</v>
      </c>
      <c r="EU4" s="723">
        <f t="shared" ca="1" si="5"/>
        <v>43</v>
      </c>
      <c r="EV4" s="723">
        <f t="shared" ca="1" si="5"/>
        <v>44</v>
      </c>
      <c r="EW4" s="723">
        <f t="shared" ca="1" si="5"/>
        <v>45</v>
      </c>
      <c r="EX4" s="723">
        <f t="shared" ca="1" si="5"/>
        <v>46</v>
      </c>
      <c r="EY4" s="723">
        <f t="shared" ca="1" si="5"/>
        <v>47</v>
      </c>
      <c r="EZ4" s="723">
        <f t="shared" ca="1" si="5"/>
        <v>48</v>
      </c>
      <c r="FA4" s="723">
        <f t="shared" ca="1" si="5"/>
        <v>49</v>
      </c>
      <c r="FB4" s="723">
        <f t="shared" ca="1" si="5"/>
        <v>50</v>
      </c>
      <c r="FC4" s="723">
        <f t="shared" ca="1" si="5"/>
        <v>51</v>
      </c>
      <c r="FD4" s="723">
        <f t="shared" ca="1" si="5"/>
        <v>52</v>
      </c>
      <c r="FE4" s="723">
        <f t="shared" ca="1" si="5"/>
        <v>53</v>
      </c>
      <c r="FF4" s="723">
        <f t="shared" ca="1" si="5"/>
        <v>1</v>
      </c>
      <c r="FG4" s="723">
        <f t="shared" ca="1" si="5"/>
        <v>2</v>
      </c>
      <c r="FH4" s="723">
        <f t="shared" ca="1" si="5"/>
        <v>3</v>
      </c>
      <c r="FI4" s="723">
        <f t="shared" ca="1" si="5"/>
        <v>4</v>
      </c>
      <c r="FJ4" s="723">
        <f t="shared" ca="1" si="5"/>
        <v>5</v>
      </c>
      <c r="FK4" s="723">
        <f t="shared" ca="1" si="5"/>
        <v>6</v>
      </c>
      <c r="FL4" s="723">
        <f t="shared" ca="1" si="5"/>
        <v>7</v>
      </c>
      <c r="FM4" s="723">
        <f t="shared" ca="1" si="5"/>
        <v>8</v>
      </c>
    </row>
    <row r="5" spans="1:169" hidden="1" x14ac:dyDescent="0.2">
      <c r="B5" s="724" t="s">
        <v>1119</v>
      </c>
      <c r="C5" s="724"/>
      <c r="D5" s="724"/>
      <c r="E5" s="724"/>
      <c r="F5" s="724"/>
      <c r="G5" s="724"/>
      <c r="H5" s="725" t="s">
        <v>1151</v>
      </c>
      <c r="I5" s="726">
        <f t="shared" ref="I5:BT5" ca="1" si="6">MONTH(I7)</f>
        <v>1</v>
      </c>
      <c r="J5" s="727">
        <f t="shared" ca="1" si="6"/>
        <v>2</v>
      </c>
      <c r="K5" s="727">
        <f ca="1">MONTH(K7)</f>
        <v>2</v>
      </c>
      <c r="L5" s="727">
        <f t="shared" ca="1" si="6"/>
        <v>2</v>
      </c>
      <c r="M5" s="727">
        <f t="shared" ca="1" si="6"/>
        <v>2</v>
      </c>
      <c r="N5" s="727">
        <f t="shared" ca="1" si="6"/>
        <v>3</v>
      </c>
      <c r="O5" s="727">
        <f t="shared" ca="1" si="6"/>
        <v>3</v>
      </c>
      <c r="P5" s="727">
        <f t="shared" ca="1" si="6"/>
        <v>3</v>
      </c>
      <c r="Q5" s="727">
        <f t="shared" ca="1" si="6"/>
        <v>3</v>
      </c>
      <c r="R5" s="727">
        <f t="shared" ca="1" si="6"/>
        <v>3</v>
      </c>
      <c r="S5" s="727">
        <f t="shared" ca="1" si="6"/>
        <v>4</v>
      </c>
      <c r="T5" s="727">
        <f t="shared" ca="1" si="6"/>
        <v>4</v>
      </c>
      <c r="U5" s="727">
        <f t="shared" ca="1" si="6"/>
        <v>4</v>
      </c>
      <c r="V5" s="727">
        <f t="shared" ca="1" si="6"/>
        <v>4</v>
      </c>
      <c r="W5" s="727">
        <f t="shared" ca="1" si="6"/>
        <v>5</v>
      </c>
      <c r="X5" s="727">
        <f t="shared" ca="1" si="6"/>
        <v>5</v>
      </c>
      <c r="Y5" s="727">
        <f t="shared" ca="1" si="6"/>
        <v>5</v>
      </c>
      <c r="Z5" s="727">
        <f t="shared" ca="1" si="6"/>
        <v>5</v>
      </c>
      <c r="AA5" s="727">
        <f t="shared" ca="1" si="6"/>
        <v>6</v>
      </c>
      <c r="AB5" s="727">
        <f t="shared" ca="1" si="6"/>
        <v>6</v>
      </c>
      <c r="AC5" s="727">
        <f t="shared" ca="1" si="6"/>
        <v>6</v>
      </c>
      <c r="AD5" s="727">
        <f t="shared" ca="1" si="6"/>
        <v>6</v>
      </c>
      <c r="AE5" s="727">
        <f t="shared" ca="1" si="6"/>
        <v>6</v>
      </c>
      <c r="AF5" s="727">
        <f t="shared" ca="1" si="6"/>
        <v>7</v>
      </c>
      <c r="AG5" s="727">
        <f t="shared" ca="1" si="6"/>
        <v>7</v>
      </c>
      <c r="AH5" s="727">
        <f t="shared" ca="1" si="6"/>
        <v>7</v>
      </c>
      <c r="AI5" s="727">
        <f t="shared" ca="1" si="6"/>
        <v>7</v>
      </c>
      <c r="AJ5" s="727">
        <f t="shared" ca="1" si="6"/>
        <v>8</v>
      </c>
      <c r="AK5" s="727">
        <f t="shared" ca="1" si="6"/>
        <v>8</v>
      </c>
      <c r="AL5" s="727">
        <f t="shared" ca="1" si="6"/>
        <v>8</v>
      </c>
      <c r="AM5" s="727">
        <f t="shared" ca="1" si="6"/>
        <v>8</v>
      </c>
      <c r="AN5" s="727">
        <f t="shared" ca="1" si="6"/>
        <v>8</v>
      </c>
      <c r="AO5" s="727">
        <f t="shared" ca="1" si="6"/>
        <v>9</v>
      </c>
      <c r="AP5" s="727">
        <f t="shared" ca="1" si="6"/>
        <v>9</v>
      </c>
      <c r="AQ5" s="727">
        <f t="shared" ca="1" si="6"/>
        <v>9</v>
      </c>
      <c r="AR5" s="727">
        <f t="shared" ca="1" si="6"/>
        <v>9</v>
      </c>
      <c r="AS5" s="727">
        <f t="shared" ca="1" si="6"/>
        <v>10</v>
      </c>
      <c r="AT5" s="727">
        <f t="shared" ca="1" si="6"/>
        <v>10</v>
      </c>
      <c r="AU5" s="727">
        <f t="shared" ca="1" si="6"/>
        <v>10</v>
      </c>
      <c r="AV5" s="727">
        <f t="shared" ca="1" si="6"/>
        <v>10</v>
      </c>
      <c r="AW5" s="727">
        <f t="shared" ca="1" si="6"/>
        <v>11</v>
      </c>
      <c r="AX5" s="727">
        <f t="shared" ca="1" si="6"/>
        <v>11</v>
      </c>
      <c r="AY5" s="727">
        <f t="shared" ca="1" si="6"/>
        <v>11</v>
      </c>
      <c r="AZ5" s="727">
        <f t="shared" ca="1" si="6"/>
        <v>11</v>
      </c>
      <c r="BA5" s="727">
        <f t="shared" ca="1" si="6"/>
        <v>11</v>
      </c>
      <c r="BB5" s="727">
        <f t="shared" ca="1" si="6"/>
        <v>12</v>
      </c>
      <c r="BC5" s="727">
        <f t="shared" ca="1" si="6"/>
        <v>12</v>
      </c>
      <c r="BD5" s="727">
        <f t="shared" ca="1" si="6"/>
        <v>12</v>
      </c>
      <c r="BE5" s="727">
        <f t="shared" ca="1" si="6"/>
        <v>12</v>
      </c>
      <c r="BF5" s="727">
        <f t="shared" ca="1" si="6"/>
        <v>1</v>
      </c>
      <c r="BG5" s="727">
        <f t="shared" ca="1" si="6"/>
        <v>1</v>
      </c>
      <c r="BH5" s="727">
        <f t="shared" ca="1" si="6"/>
        <v>1</v>
      </c>
      <c r="BI5" s="727">
        <f t="shared" ca="1" si="6"/>
        <v>1</v>
      </c>
      <c r="BJ5" s="727">
        <f t="shared" ca="1" si="6"/>
        <v>2</v>
      </c>
      <c r="BK5" s="727">
        <f t="shared" ca="1" si="6"/>
        <v>2</v>
      </c>
      <c r="BL5" s="727">
        <f t="shared" ca="1" si="6"/>
        <v>2</v>
      </c>
      <c r="BM5" s="727">
        <f t="shared" ca="1" si="6"/>
        <v>2</v>
      </c>
      <c r="BN5" s="727">
        <f t="shared" ca="1" si="6"/>
        <v>3</v>
      </c>
      <c r="BO5" s="727">
        <f t="shared" ca="1" si="6"/>
        <v>3</v>
      </c>
      <c r="BP5" s="727">
        <f t="shared" ca="1" si="6"/>
        <v>3</v>
      </c>
      <c r="BQ5" s="727">
        <f t="shared" ca="1" si="6"/>
        <v>3</v>
      </c>
      <c r="BR5" s="727">
        <f t="shared" ca="1" si="6"/>
        <v>3</v>
      </c>
      <c r="BS5" s="727">
        <f t="shared" ca="1" si="6"/>
        <v>4</v>
      </c>
      <c r="BT5" s="727">
        <f t="shared" ca="1" si="6"/>
        <v>4</v>
      </c>
      <c r="BU5" s="727">
        <f t="shared" ref="BU5:EF5" ca="1" si="7">MONTH(BU7)</f>
        <v>4</v>
      </c>
      <c r="BV5" s="727">
        <f t="shared" ca="1" si="7"/>
        <v>4</v>
      </c>
      <c r="BW5" s="727">
        <f t="shared" ca="1" si="7"/>
        <v>5</v>
      </c>
      <c r="BX5" s="727">
        <f t="shared" ca="1" si="7"/>
        <v>5</v>
      </c>
      <c r="BY5" s="727">
        <f t="shared" ca="1" si="7"/>
        <v>5</v>
      </c>
      <c r="BZ5" s="727">
        <f t="shared" ca="1" si="7"/>
        <v>5</v>
      </c>
      <c r="CA5" s="727">
        <f t="shared" ca="1" si="7"/>
        <v>5</v>
      </c>
      <c r="CB5" s="727">
        <f t="shared" ca="1" si="7"/>
        <v>6</v>
      </c>
      <c r="CC5" s="727">
        <f t="shared" ca="1" si="7"/>
        <v>6</v>
      </c>
      <c r="CD5" s="727">
        <f t="shared" ca="1" si="7"/>
        <v>6</v>
      </c>
      <c r="CE5" s="727">
        <f t="shared" ca="1" si="7"/>
        <v>6</v>
      </c>
      <c r="CF5" s="727">
        <f t="shared" ca="1" si="7"/>
        <v>7</v>
      </c>
      <c r="CG5" s="727">
        <f t="shared" ca="1" si="7"/>
        <v>7</v>
      </c>
      <c r="CH5" s="727">
        <f t="shared" ca="1" si="7"/>
        <v>7</v>
      </c>
      <c r="CI5" s="727">
        <f t="shared" ca="1" si="7"/>
        <v>7</v>
      </c>
      <c r="CJ5" s="727">
        <f t="shared" ca="1" si="7"/>
        <v>8</v>
      </c>
      <c r="CK5" s="727">
        <f t="shared" ca="1" si="7"/>
        <v>8</v>
      </c>
      <c r="CL5" s="727">
        <f t="shared" ca="1" si="7"/>
        <v>8</v>
      </c>
      <c r="CM5" s="727">
        <f t="shared" ca="1" si="7"/>
        <v>8</v>
      </c>
      <c r="CN5" s="727">
        <f t="shared" ca="1" si="7"/>
        <v>8</v>
      </c>
      <c r="CO5" s="727">
        <f t="shared" ca="1" si="7"/>
        <v>9</v>
      </c>
      <c r="CP5" s="727">
        <f t="shared" ca="1" si="7"/>
        <v>9</v>
      </c>
      <c r="CQ5" s="727">
        <f t="shared" ca="1" si="7"/>
        <v>9</v>
      </c>
      <c r="CR5" s="727">
        <f t="shared" ca="1" si="7"/>
        <v>9</v>
      </c>
      <c r="CS5" s="727">
        <f t="shared" ca="1" si="7"/>
        <v>10</v>
      </c>
      <c r="CT5" s="727">
        <f t="shared" ca="1" si="7"/>
        <v>10</v>
      </c>
      <c r="CU5" s="727">
        <f t="shared" ca="1" si="7"/>
        <v>10</v>
      </c>
      <c r="CV5" s="727">
        <f t="shared" ca="1" si="7"/>
        <v>10</v>
      </c>
      <c r="CW5" s="727">
        <f t="shared" ca="1" si="7"/>
        <v>11</v>
      </c>
      <c r="CX5" s="727">
        <f t="shared" ca="1" si="7"/>
        <v>11</v>
      </c>
      <c r="CY5" s="727">
        <f t="shared" ca="1" si="7"/>
        <v>11</v>
      </c>
      <c r="CZ5" s="727">
        <f t="shared" ca="1" si="7"/>
        <v>11</v>
      </c>
      <c r="DA5" s="727">
        <f t="shared" ca="1" si="7"/>
        <v>11</v>
      </c>
      <c r="DB5" s="727">
        <f t="shared" ca="1" si="7"/>
        <v>12</v>
      </c>
      <c r="DC5" s="727">
        <f t="shared" ca="1" si="7"/>
        <v>12</v>
      </c>
      <c r="DD5" s="727">
        <f t="shared" ca="1" si="7"/>
        <v>12</v>
      </c>
      <c r="DE5" s="727">
        <f t="shared" ca="1" si="7"/>
        <v>12</v>
      </c>
      <c r="DF5" s="727">
        <f t="shared" ca="1" si="7"/>
        <v>1</v>
      </c>
      <c r="DG5" s="727">
        <f t="shared" ca="1" si="7"/>
        <v>1</v>
      </c>
      <c r="DH5" s="727">
        <f t="shared" ca="1" si="7"/>
        <v>1</v>
      </c>
      <c r="DI5" s="727">
        <f t="shared" ca="1" si="7"/>
        <v>1</v>
      </c>
      <c r="DJ5" s="727">
        <f t="shared" ca="1" si="7"/>
        <v>1</v>
      </c>
      <c r="DK5" s="727">
        <f t="shared" ca="1" si="7"/>
        <v>2</v>
      </c>
      <c r="DL5" s="727">
        <f t="shared" ca="1" si="7"/>
        <v>2</v>
      </c>
      <c r="DM5" s="727">
        <f t="shared" ca="1" si="7"/>
        <v>2</v>
      </c>
      <c r="DN5" s="727">
        <f t="shared" ca="1" si="7"/>
        <v>2</v>
      </c>
      <c r="DO5" s="727">
        <f t="shared" ca="1" si="7"/>
        <v>3</v>
      </c>
      <c r="DP5" s="727">
        <f t="shared" ca="1" si="7"/>
        <v>3</v>
      </c>
      <c r="DQ5" s="727">
        <f t="shared" ca="1" si="7"/>
        <v>3</v>
      </c>
      <c r="DR5" s="727">
        <f t="shared" ca="1" si="7"/>
        <v>3</v>
      </c>
      <c r="DS5" s="727">
        <f t="shared" ca="1" si="7"/>
        <v>4</v>
      </c>
      <c r="DT5" s="727">
        <f t="shared" ca="1" si="7"/>
        <v>4</v>
      </c>
      <c r="DU5" s="727">
        <f t="shared" ca="1" si="7"/>
        <v>4</v>
      </c>
      <c r="DV5" s="727">
        <f t="shared" ca="1" si="7"/>
        <v>4</v>
      </c>
      <c r="DW5" s="727">
        <f t="shared" ca="1" si="7"/>
        <v>5</v>
      </c>
      <c r="DX5" s="727">
        <f t="shared" ca="1" si="7"/>
        <v>5</v>
      </c>
      <c r="DY5" s="727">
        <f t="shared" ca="1" si="7"/>
        <v>5</v>
      </c>
      <c r="DZ5" s="727">
        <f t="shared" ca="1" si="7"/>
        <v>5</v>
      </c>
      <c r="EA5" s="727">
        <f t="shared" ca="1" si="7"/>
        <v>5</v>
      </c>
      <c r="EB5" s="727">
        <f t="shared" ca="1" si="7"/>
        <v>6</v>
      </c>
      <c r="EC5" s="727">
        <f t="shared" ca="1" si="7"/>
        <v>6</v>
      </c>
      <c r="ED5" s="727">
        <f t="shared" ca="1" si="7"/>
        <v>6</v>
      </c>
      <c r="EE5" s="727">
        <f t="shared" ca="1" si="7"/>
        <v>6</v>
      </c>
      <c r="EF5" s="727">
        <f t="shared" ca="1" si="7"/>
        <v>7</v>
      </c>
      <c r="EG5" s="727">
        <f t="shared" ref="EG5:FM5" ca="1" si="8">MONTH(EG7)</f>
        <v>7</v>
      </c>
      <c r="EH5" s="727">
        <f t="shared" ca="1" si="8"/>
        <v>7</v>
      </c>
      <c r="EI5" s="727">
        <f t="shared" ca="1" si="8"/>
        <v>7</v>
      </c>
      <c r="EJ5" s="727">
        <f t="shared" ca="1" si="8"/>
        <v>7</v>
      </c>
      <c r="EK5" s="727">
        <f t="shared" ca="1" si="8"/>
        <v>8</v>
      </c>
      <c r="EL5" s="727">
        <f t="shared" ca="1" si="8"/>
        <v>8</v>
      </c>
      <c r="EM5" s="727">
        <f t="shared" ca="1" si="8"/>
        <v>8</v>
      </c>
      <c r="EN5" s="727">
        <f t="shared" ca="1" si="8"/>
        <v>8</v>
      </c>
      <c r="EO5" s="727">
        <f t="shared" ca="1" si="8"/>
        <v>9</v>
      </c>
      <c r="EP5" s="727">
        <f t="shared" ca="1" si="8"/>
        <v>9</v>
      </c>
      <c r="EQ5" s="727">
        <f t="shared" ca="1" si="8"/>
        <v>9</v>
      </c>
      <c r="ER5" s="727">
        <f t="shared" ca="1" si="8"/>
        <v>9</v>
      </c>
      <c r="ES5" s="727">
        <f t="shared" ca="1" si="8"/>
        <v>10</v>
      </c>
      <c r="ET5" s="727">
        <f t="shared" ca="1" si="8"/>
        <v>10</v>
      </c>
      <c r="EU5" s="727">
        <f t="shared" ca="1" si="8"/>
        <v>10</v>
      </c>
      <c r="EV5" s="727">
        <f t="shared" ca="1" si="8"/>
        <v>10</v>
      </c>
      <c r="EW5" s="727">
        <f t="shared" ca="1" si="8"/>
        <v>10</v>
      </c>
      <c r="EX5" s="727">
        <f t="shared" ca="1" si="8"/>
        <v>11</v>
      </c>
      <c r="EY5" s="727">
        <f t="shared" ca="1" si="8"/>
        <v>11</v>
      </c>
      <c r="EZ5" s="727">
        <f t="shared" ca="1" si="8"/>
        <v>11</v>
      </c>
      <c r="FA5" s="727">
        <f t="shared" ca="1" si="8"/>
        <v>11</v>
      </c>
      <c r="FB5" s="727">
        <f t="shared" ca="1" si="8"/>
        <v>12</v>
      </c>
      <c r="FC5" s="727">
        <f t="shared" ca="1" si="8"/>
        <v>12</v>
      </c>
      <c r="FD5" s="727">
        <f t="shared" ca="1" si="8"/>
        <v>12</v>
      </c>
      <c r="FE5" s="727">
        <f t="shared" ca="1" si="8"/>
        <v>12</v>
      </c>
      <c r="FF5" s="727">
        <f t="shared" ca="1" si="8"/>
        <v>1</v>
      </c>
      <c r="FG5" s="727">
        <f t="shared" ca="1" si="8"/>
        <v>1</v>
      </c>
      <c r="FH5" s="727">
        <f t="shared" ca="1" si="8"/>
        <v>1</v>
      </c>
      <c r="FI5" s="727">
        <f t="shared" ca="1" si="8"/>
        <v>1</v>
      </c>
      <c r="FJ5" s="727">
        <f t="shared" ca="1" si="8"/>
        <v>1</v>
      </c>
      <c r="FK5" s="727">
        <f t="shared" ca="1" si="8"/>
        <v>2</v>
      </c>
      <c r="FL5" s="727">
        <f t="shared" ca="1" si="8"/>
        <v>2</v>
      </c>
      <c r="FM5" s="727">
        <f t="shared" ca="1" si="8"/>
        <v>2</v>
      </c>
    </row>
    <row r="6" spans="1:169" ht="4.5" hidden="1" customHeight="1" x14ac:dyDescent="0.2">
      <c r="B6" s="724" t="s">
        <v>1120</v>
      </c>
      <c r="C6" s="724"/>
      <c r="D6" s="724"/>
      <c r="E6" s="724"/>
      <c r="F6" s="724"/>
      <c r="G6" s="724"/>
      <c r="H6" s="724"/>
      <c r="I6" s="728">
        <f ca="1">I7</f>
        <v>46048</v>
      </c>
      <c r="J6" s="728">
        <f t="shared" ref="J6:BU6" ca="1" si="9">J7</f>
        <v>46055</v>
      </c>
      <c r="K6" s="728">
        <f t="shared" ca="1" si="9"/>
        <v>46062</v>
      </c>
      <c r="L6" s="728">
        <f t="shared" ca="1" si="9"/>
        <v>46069</v>
      </c>
      <c r="M6" s="728">
        <f t="shared" ca="1" si="9"/>
        <v>46076</v>
      </c>
      <c r="N6" s="728">
        <f t="shared" ca="1" si="9"/>
        <v>46083</v>
      </c>
      <c r="O6" s="728">
        <f t="shared" ca="1" si="9"/>
        <v>46090</v>
      </c>
      <c r="P6" s="728">
        <f t="shared" ca="1" si="9"/>
        <v>46097</v>
      </c>
      <c r="Q6" s="728">
        <f t="shared" ca="1" si="9"/>
        <v>46104</v>
      </c>
      <c r="R6" s="728">
        <f t="shared" ca="1" si="9"/>
        <v>46111</v>
      </c>
      <c r="S6" s="728">
        <f t="shared" ca="1" si="9"/>
        <v>46118</v>
      </c>
      <c r="T6" s="728">
        <f t="shared" ca="1" si="9"/>
        <v>46125</v>
      </c>
      <c r="U6" s="728">
        <f t="shared" ca="1" si="9"/>
        <v>46132</v>
      </c>
      <c r="V6" s="728">
        <f t="shared" ca="1" si="9"/>
        <v>46139</v>
      </c>
      <c r="W6" s="728">
        <f t="shared" ca="1" si="9"/>
        <v>46146</v>
      </c>
      <c r="X6" s="728">
        <f t="shared" ca="1" si="9"/>
        <v>46153</v>
      </c>
      <c r="Y6" s="728">
        <f t="shared" ca="1" si="9"/>
        <v>46160</v>
      </c>
      <c r="Z6" s="728">
        <f t="shared" ca="1" si="9"/>
        <v>46167</v>
      </c>
      <c r="AA6" s="728">
        <f t="shared" ca="1" si="9"/>
        <v>46174</v>
      </c>
      <c r="AB6" s="728">
        <f t="shared" ca="1" si="9"/>
        <v>46181</v>
      </c>
      <c r="AC6" s="728">
        <f t="shared" ca="1" si="9"/>
        <v>46188</v>
      </c>
      <c r="AD6" s="728">
        <f t="shared" ca="1" si="9"/>
        <v>46195</v>
      </c>
      <c r="AE6" s="728">
        <f t="shared" ca="1" si="9"/>
        <v>46202</v>
      </c>
      <c r="AF6" s="728">
        <f t="shared" ca="1" si="9"/>
        <v>46209</v>
      </c>
      <c r="AG6" s="728">
        <f t="shared" ca="1" si="9"/>
        <v>46216</v>
      </c>
      <c r="AH6" s="728">
        <f t="shared" ca="1" si="9"/>
        <v>46223</v>
      </c>
      <c r="AI6" s="728">
        <f t="shared" ca="1" si="9"/>
        <v>46230</v>
      </c>
      <c r="AJ6" s="728">
        <f t="shared" ca="1" si="9"/>
        <v>46237</v>
      </c>
      <c r="AK6" s="728">
        <f t="shared" ca="1" si="9"/>
        <v>46244</v>
      </c>
      <c r="AL6" s="728">
        <f t="shared" ca="1" si="9"/>
        <v>46251</v>
      </c>
      <c r="AM6" s="728">
        <f t="shared" ca="1" si="9"/>
        <v>46258</v>
      </c>
      <c r="AN6" s="728">
        <f t="shared" ca="1" si="9"/>
        <v>46265</v>
      </c>
      <c r="AO6" s="728">
        <f t="shared" ca="1" si="9"/>
        <v>46272</v>
      </c>
      <c r="AP6" s="728">
        <f t="shared" ca="1" si="9"/>
        <v>46279</v>
      </c>
      <c r="AQ6" s="728">
        <f t="shared" ca="1" si="9"/>
        <v>46286</v>
      </c>
      <c r="AR6" s="728">
        <f t="shared" ca="1" si="9"/>
        <v>46293</v>
      </c>
      <c r="AS6" s="728">
        <f t="shared" ca="1" si="9"/>
        <v>46300</v>
      </c>
      <c r="AT6" s="728">
        <f t="shared" ca="1" si="9"/>
        <v>46307</v>
      </c>
      <c r="AU6" s="728">
        <f t="shared" ca="1" si="9"/>
        <v>46314</v>
      </c>
      <c r="AV6" s="728">
        <f t="shared" ca="1" si="9"/>
        <v>46321</v>
      </c>
      <c r="AW6" s="728">
        <f t="shared" ca="1" si="9"/>
        <v>46328</v>
      </c>
      <c r="AX6" s="728">
        <f t="shared" ca="1" si="9"/>
        <v>46335</v>
      </c>
      <c r="AY6" s="728">
        <f t="shared" ca="1" si="9"/>
        <v>46342</v>
      </c>
      <c r="AZ6" s="728">
        <f t="shared" ca="1" si="9"/>
        <v>46349</v>
      </c>
      <c r="BA6" s="728">
        <f t="shared" ca="1" si="9"/>
        <v>46356</v>
      </c>
      <c r="BB6" s="728">
        <f t="shared" ca="1" si="9"/>
        <v>46363</v>
      </c>
      <c r="BC6" s="728">
        <f t="shared" ca="1" si="9"/>
        <v>46370</v>
      </c>
      <c r="BD6" s="728">
        <f t="shared" ca="1" si="9"/>
        <v>46377</v>
      </c>
      <c r="BE6" s="728">
        <f t="shared" ca="1" si="9"/>
        <v>46384</v>
      </c>
      <c r="BF6" s="728">
        <f t="shared" ca="1" si="9"/>
        <v>46391</v>
      </c>
      <c r="BG6" s="728">
        <f t="shared" ca="1" si="9"/>
        <v>46398</v>
      </c>
      <c r="BH6" s="728">
        <f t="shared" ca="1" si="9"/>
        <v>46405</v>
      </c>
      <c r="BI6" s="728">
        <f t="shared" ca="1" si="9"/>
        <v>46412</v>
      </c>
      <c r="BJ6" s="728">
        <f t="shared" ca="1" si="9"/>
        <v>46419</v>
      </c>
      <c r="BK6" s="728">
        <f t="shared" ca="1" si="9"/>
        <v>46426</v>
      </c>
      <c r="BL6" s="728">
        <f t="shared" ca="1" si="9"/>
        <v>46433</v>
      </c>
      <c r="BM6" s="728">
        <f t="shared" ca="1" si="9"/>
        <v>46440</v>
      </c>
      <c r="BN6" s="728">
        <f t="shared" ca="1" si="9"/>
        <v>46447</v>
      </c>
      <c r="BO6" s="728">
        <f t="shared" ca="1" si="9"/>
        <v>46454</v>
      </c>
      <c r="BP6" s="728">
        <f t="shared" ca="1" si="9"/>
        <v>46461</v>
      </c>
      <c r="BQ6" s="728">
        <f t="shared" ca="1" si="9"/>
        <v>46468</v>
      </c>
      <c r="BR6" s="728">
        <f t="shared" ca="1" si="9"/>
        <v>46475</v>
      </c>
      <c r="BS6" s="728">
        <f t="shared" ca="1" si="9"/>
        <v>46482</v>
      </c>
      <c r="BT6" s="728">
        <f t="shared" ca="1" si="9"/>
        <v>46489</v>
      </c>
      <c r="BU6" s="728">
        <f t="shared" ca="1" si="9"/>
        <v>46496</v>
      </c>
      <c r="BV6" s="728">
        <f t="shared" ref="BV6:EG6" ca="1" si="10">BV7</f>
        <v>46503</v>
      </c>
      <c r="BW6" s="728">
        <f t="shared" ca="1" si="10"/>
        <v>46510</v>
      </c>
      <c r="BX6" s="728">
        <f t="shared" ca="1" si="10"/>
        <v>46517</v>
      </c>
      <c r="BY6" s="728">
        <f t="shared" ca="1" si="10"/>
        <v>46524</v>
      </c>
      <c r="BZ6" s="728">
        <f t="shared" ca="1" si="10"/>
        <v>46531</v>
      </c>
      <c r="CA6" s="728">
        <f t="shared" ca="1" si="10"/>
        <v>46538</v>
      </c>
      <c r="CB6" s="728">
        <f t="shared" ca="1" si="10"/>
        <v>46545</v>
      </c>
      <c r="CC6" s="728">
        <f t="shared" ca="1" si="10"/>
        <v>46552</v>
      </c>
      <c r="CD6" s="728">
        <f t="shared" ca="1" si="10"/>
        <v>46559</v>
      </c>
      <c r="CE6" s="728">
        <f t="shared" ca="1" si="10"/>
        <v>46566</v>
      </c>
      <c r="CF6" s="728">
        <f t="shared" ca="1" si="10"/>
        <v>46573</v>
      </c>
      <c r="CG6" s="728">
        <f t="shared" ca="1" si="10"/>
        <v>46580</v>
      </c>
      <c r="CH6" s="728">
        <f t="shared" ca="1" si="10"/>
        <v>46587</v>
      </c>
      <c r="CI6" s="728">
        <f t="shared" ca="1" si="10"/>
        <v>46594</v>
      </c>
      <c r="CJ6" s="728">
        <f t="shared" ca="1" si="10"/>
        <v>46601</v>
      </c>
      <c r="CK6" s="728">
        <f t="shared" ca="1" si="10"/>
        <v>46608</v>
      </c>
      <c r="CL6" s="728">
        <f t="shared" ca="1" si="10"/>
        <v>46615</v>
      </c>
      <c r="CM6" s="728">
        <f t="shared" ca="1" si="10"/>
        <v>46622</v>
      </c>
      <c r="CN6" s="728">
        <f t="shared" ca="1" si="10"/>
        <v>46629</v>
      </c>
      <c r="CO6" s="728">
        <f t="shared" ca="1" si="10"/>
        <v>46636</v>
      </c>
      <c r="CP6" s="728">
        <f t="shared" ca="1" si="10"/>
        <v>46643</v>
      </c>
      <c r="CQ6" s="728">
        <f t="shared" ca="1" si="10"/>
        <v>46650</v>
      </c>
      <c r="CR6" s="728">
        <f t="shared" ca="1" si="10"/>
        <v>46657</v>
      </c>
      <c r="CS6" s="728">
        <f t="shared" ca="1" si="10"/>
        <v>46664</v>
      </c>
      <c r="CT6" s="728">
        <f t="shared" ca="1" si="10"/>
        <v>46671</v>
      </c>
      <c r="CU6" s="728">
        <f t="shared" ca="1" si="10"/>
        <v>46678</v>
      </c>
      <c r="CV6" s="728">
        <f t="shared" ca="1" si="10"/>
        <v>46685</v>
      </c>
      <c r="CW6" s="728">
        <f t="shared" ca="1" si="10"/>
        <v>46692</v>
      </c>
      <c r="CX6" s="728">
        <f t="shared" ca="1" si="10"/>
        <v>46699</v>
      </c>
      <c r="CY6" s="728">
        <f t="shared" ca="1" si="10"/>
        <v>46706</v>
      </c>
      <c r="CZ6" s="728">
        <f t="shared" ca="1" si="10"/>
        <v>46713</v>
      </c>
      <c r="DA6" s="728">
        <f t="shared" ca="1" si="10"/>
        <v>46720</v>
      </c>
      <c r="DB6" s="728">
        <f t="shared" ca="1" si="10"/>
        <v>46727</v>
      </c>
      <c r="DC6" s="728">
        <f t="shared" ca="1" si="10"/>
        <v>46734</v>
      </c>
      <c r="DD6" s="728">
        <f t="shared" ca="1" si="10"/>
        <v>46741</v>
      </c>
      <c r="DE6" s="728">
        <f t="shared" ca="1" si="10"/>
        <v>46748</v>
      </c>
      <c r="DF6" s="728">
        <f t="shared" ca="1" si="10"/>
        <v>46755</v>
      </c>
      <c r="DG6" s="728">
        <f t="shared" ca="1" si="10"/>
        <v>46762</v>
      </c>
      <c r="DH6" s="728">
        <f t="shared" ca="1" si="10"/>
        <v>46769</v>
      </c>
      <c r="DI6" s="728">
        <f t="shared" ca="1" si="10"/>
        <v>46776</v>
      </c>
      <c r="DJ6" s="728">
        <f t="shared" ca="1" si="10"/>
        <v>46783</v>
      </c>
      <c r="DK6" s="728">
        <f t="shared" ca="1" si="10"/>
        <v>46790</v>
      </c>
      <c r="DL6" s="728">
        <f t="shared" ca="1" si="10"/>
        <v>46797</v>
      </c>
      <c r="DM6" s="728">
        <f t="shared" ca="1" si="10"/>
        <v>46804</v>
      </c>
      <c r="DN6" s="728">
        <f t="shared" ca="1" si="10"/>
        <v>46811</v>
      </c>
      <c r="DO6" s="728">
        <f t="shared" ca="1" si="10"/>
        <v>46818</v>
      </c>
      <c r="DP6" s="728">
        <f t="shared" ca="1" si="10"/>
        <v>46825</v>
      </c>
      <c r="DQ6" s="728">
        <f t="shared" ca="1" si="10"/>
        <v>46832</v>
      </c>
      <c r="DR6" s="728">
        <f t="shared" ca="1" si="10"/>
        <v>46839</v>
      </c>
      <c r="DS6" s="728">
        <f t="shared" ca="1" si="10"/>
        <v>46846</v>
      </c>
      <c r="DT6" s="728">
        <f t="shared" ca="1" si="10"/>
        <v>46853</v>
      </c>
      <c r="DU6" s="728">
        <f t="shared" ca="1" si="10"/>
        <v>46860</v>
      </c>
      <c r="DV6" s="728">
        <f t="shared" ca="1" si="10"/>
        <v>46867</v>
      </c>
      <c r="DW6" s="728">
        <f t="shared" ca="1" si="10"/>
        <v>46874</v>
      </c>
      <c r="DX6" s="728">
        <f t="shared" ca="1" si="10"/>
        <v>46881</v>
      </c>
      <c r="DY6" s="728">
        <f t="shared" ca="1" si="10"/>
        <v>46888</v>
      </c>
      <c r="DZ6" s="728">
        <f t="shared" ca="1" si="10"/>
        <v>46895</v>
      </c>
      <c r="EA6" s="728">
        <f t="shared" ca="1" si="10"/>
        <v>46902</v>
      </c>
      <c r="EB6" s="728">
        <f t="shared" ca="1" si="10"/>
        <v>46909</v>
      </c>
      <c r="EC6" s="728">
        <f t="shared" ca="1" si="10"/>
        <v>46916</v>
      </c>
      <c r="ED6" s="728">
        <f t="shared" ca="1" si="10"/>
        <v>46923</v>
      </c>
      <c r="EE6" s="728">
        <f t="shared" ca="1" si="10"/>
        <v>46930</v>
      </c>
      <c r="EF6" s="728">
        <f t="shared" ca="1" si="10"/>
        <v>46937</v>
      </c>
      <c r="EG6" s="728">
        <f t="shared" ca="1" si="10"/>
        <v>46944</v>
      </c>
      <c r="EH6" s="728">
        <f t="shared" ref="EH6:FM6" ca="1" si="11">EH7</f>
        <v>46951</v>
      </c>
      <c r="EI6" s="728">
        <f t="shared" ca="1" si="11"/>
        <v>46958</v>
      </c>
      <c r="EJ6" s="728">
        <f t="shared" ca="1" si="11"/>
        <v>46965</v>
      </c>
      <c r="EK6" s="728">
        <f t="shared" ca="1" si="11"/>
        <v>46972</v>
      </c>
      <c r="EL6" s="728">
        <f t="shared" ca="1" si="11"/>
        <v>46979</v>
      </c>
      <c r="EM6" s="728">
        <f t="shared" ca="1" si="11"/>
        <v>46986</v>
      </c>
      <c r="EN6" s="728">
        <f t="shared" ca="1" si="11"/>
        <v>46993</v>
      </c>
      <c r="EO6" s="728">
        <f t="shared" ca="1" si="11"/>
        <v>47000</v>
      </c>
      <c r="EP6" s="728">
        <f t="shared" ca="1" si="11"/>
        <v>47007</v>
      </c>
      <c r="EQ6" s="728">
        <f t="shared" ca="1" si="11"/>
        <v>47014</v>
      </c>
      <c r="ER6" s="728">
        <f t="shared" ca="1" si="11"/>
        <v>47021</v>
      </c>
      <c r="ES6" s="728">
        <f t="shared" ca="1" si="11"/>
        <v>47028</v>
      </c>
      <c r="ET6" s="728">
        <f t="shared" ca="1" si="11"/>
        <v>47035</v>
      </c>
      <c r="EU6" s="728">
        <f t="shared" ca="1" si="11"/>
        <v>47042</v>
      </c>
      <c r="EV6" s="728">
        <f t="shared" ca="1" si="11"/>
        <v>47049</v>
      </c>
      <c r="EW6" s="728">
        <f t="shared" ca="1" si="11"/>
        <v>47056</v>
      </c>
      <c r="EX6" s="728">
        <f t="shared" ca="1" si="11"/>
        <v>47063</v>
      </c>
      <c r="EY6" s="728">
        <f t="shared" ca="1" si="11"/>
        <v>47070</v>
      </c>
      <c r="EZ6" s="728">
        <f t="shared" ca="1" si="11"/>
        <v>47077</v>
      </c>
      <c r="FA6" s="728">
        <f t="shared" ca="1" si="11"/>
        <v>47084</v>
      </c>
      <c r="FB6" s="728">
        <f t="shared" ca="1" si="11"/>
        <v>47091</v>
      </c>
      <c r="FC6" s="728">
        <f t="shared" ca="1" si="11"/>
        <v>47098</v>
      </c>
      <c r="FD6" s="728">
        <f t="shared" ca="1" si="11"/>
        <v>47105</v>
      </c>
      <c r="FE6" s="728">
        <f t="shared" ca="1" si="11"/>
        <v>47112</v>
      </c>
      <c r="FF6" s="728">
        <f t="shared" ca="1" si="11"/>
        <v>47119</v>
      </c>
      <c r="FG6" s="728">
        <f t="shared" ca="1" si="11"/>
        <v>47126</v>
      </c>
      <c r="FH6" s="728">
        <f t="shared" ca="1" si="11"/>
        <v>47133</v>
      </c>
      <c r="FI6" s="728">
        <f t="shared" ca="1" si="11"/>
        <v>47140</v>
      </c>
      <c r="FJ6" s="728">
        <f t="shared" ca="1" si="11"/>
        <v>47147</v>
      </c>
      <c r="FK6" s="728">
        <f t="shared" ca="1" si="11"/>
        <v>47154</v>
      </c>
      <c r="FL6" s="728">
        <f t="shared" ca="1" si="11"/>
        <v>47161</v>
      </c>
      <c r="FM6" s="728">
        <f t="shared" ca="1" si="11"/>
        <v>47168</v>
      </c>
    </row>
    <row r="7" spans="1:169" s="737" customFormat="1" ht="22.8" x14ac:dyDescent="0.2">
      <c r="A7" s="720"/>
      <c r="B7" s="729" t="str">
        <f ca="1">' '!A568</f>
        <v>Tâches</v>
      </c>
      <c r="C7" s="730" t="str">
        <f ca="1">' '!A563</f>
        <v>Début</v>
      </c>
      <c r="D7" s="730" t="str">
        <f ca="1">' '!A564</f>
        <v>Fin</v>
      </c>
      <c r="E7" s="731">
        <v>0</v>
      </c>
      <c r="F7" s="731">
        <v>0</v>
      </c>
      <c r="G7" s="732"/>
      <c r="H7" s="733"/>
      <c r="I7" s="734">
        <f ca="1">DATE(YEAR($B$3),MONTH($B$3),(DAY($B$3)+(2-WEEKDAY($B$3))))</f>
        <v>46048</v>
      </c>
      <c r="J7" s="735">
        <f ca="1">I7+7</f>
        <v>46055</v>
      </c>
      <c r="K7" s="735">
        <f t="shared" ref="K7:BV7" ca="1" si="12">J7+7</f>
        <v>46062</v>
      </c>
      <c r="L7" s="735">
        <f t="shared" ca="1" si="12"/>
        <v>46069</v>
      </c>
      <c r="M7" s="736">
        <f t="shared" ca="1" si="12"/>
        <v>46076</v>
      </c>
      <c r="N7" s="736">
        <f t="shared" ca="1" si="12"/>
        <v>46083</v>
      </c>
      <c r="O7" s="736">
        <f t="shared" ca="1" si="12"/>
        <v>46090</v>
      </c>
      <c r="P7" s="736">
        <f t="shared" ca="1" si="12"/>
        <v>46097</v>
      </c>
      <c r="Q7" s="736">
        <f t="shared" ca="1" si="12"/>
        <v>46104</v>
      </c>
      <c r="R7" s="735">
        <f t="shared" ca="1" si="12"/>
        <v>46111</v>
      </c>
      <c r="S7" s="735">
        <f t="shared" ca="1" si="12"/>
        <v>46118</v>
      </c>
      <c r="T7" s="735">
        <f t="shared" ca="1" si="12"/>
        <v>46125</v>
      </c>
      <c r="U7" s="735">
        <f t="shared" ca="1" si="12"/>
        <v>46132</v>
      </c>
      <c r="V7" s="735">
        <f t="shared" ca="1" si="12"/>
        <v>46139</v>
      </c>
      <c r="W7" s="735">
        <f t="shared" ca="1" si="12"/>
        <v>46146</v>
      </c>
      <c r="X7" s="735">
        <f t="shared" ca="1" si="12"/>
        <v>46153</v>
      </c>
      <c r="Y7" s="735">
        <f t="shared" ca="1" si="12"/>
        <v>46160</v>
      </c>
      <c r="Z7" s="735">
        <f t="shared" ca="1" si="12"/>
        <v>46167</v>
      </c>
      <c r="AA7" s="735">
        <f t="shared" ca="1" si="12"/>
        <v>46174</v>
      </c>
      <c r="AB7" s="735">
        <f t="shared" ca="1" si="12"/>
        <v>46181</v>
      </c>
      <c r="AC7" s="735">
        <f t="shared" ca="1" si="12"/>
        <v>46188</v>
      </c>
      <c r="AD7" s="735">
        <f t="shared" ca="1" si="12"/>
        <v>46195</v>
      </c>
      <c r="AE7" s="735">
        <f t="shared" ca="1" si="12"/>
        <v>46202</v>
      </c>
      <c r="AF7" s="735">
        <f t="shared" ca="1" si="12"/>
        <v>46209</v>
      </c>
      <c r="AG7" s="735">
        <f t="shared" ca="1" si="12"/>
        <v>46216</v>
      </c>
      <c r="AH7" s="735">
        <f t="shared" ca="1" si="12"/>
        <v>46223</v>
      </c>
      <c r="AI7" s="735">
        <f t="shared" ca="1" si="12"/>
        <v>46230</v>
      </c>
      <c r="AJ7" s="735">
        <f t="shared" ca="1" si="12"/>
        <v>46237</v>
      </c>
      <c r="AK7" s="735">
        <f t="shared" ca="1" si="12"/>
        <v>46244</v>
      </c>
      <c r="AL7" s="735">
        <f t="shared" ca="1" si="12"/>
        <v>46251</v>
      </c>
      <c r="AM7" s="735">
        <f t="shared" ca="1" si="12"/>
        <v>46258</v>
      </c>
      <c r="AN7" s="735">
        <f t="shared" ca="1" si="12"/>
        <v>46265</v>
      </c>
      <c r="AO7" s="735">
        <f t="shared" ca="1" si="12"/>
        <v>46272</v>
      </c>
      <c r="AP7" s="735">
        <f t="shared" ca="1" si="12"/>
        <v>46279</v>
      </c>
      <c r="AQ7" s="735">
        <f t="shared" ca="1" si="12"/>
        <v>46286</v>
      </c>
      <c r="AR7" s="735">
        <f t="shared" ca="1" si="12"/>
        <v>46293</v>
      </c>
      <c r="AS7" s="735">
        <f t="shared" ca="1" si="12"/>
        <v>46300</v>
      </c>
      <c r="AT7" s="735">
        <f t="shared" ca="1" si="12"/>
        <v>46307</v>
      </c>
      <c r="AU7" s="735">
        <f t="shared" ca="1" si="12"/>
        <v>46314</v>
      </c>
      <c r="AV7" s="735">
        <f t="shared" ca="1" si="12"/>
        <v>46321</v>
      </c>
      <c r="AW7" s="735">
        <f t="shared" ca="1" si="12"/>
        <v>46328</v>
      </c>
      <c r="AX7" s="735">
        <f t="shared" ca="1" si="12"/>
        <v>46335</v>
      </c>
      <c r="AY7" s="735">
        <f t="shared" ca="1" si="12"/>
        <v>46342</v>
      </c>
      <c r="AZ7" s="735">
        <f t="shared" ca="1" si="12"/>
        <v>46349</v>
      </c>
      <c r="BA7" s="735">
        <f t="shared" ca="1" si="12"/>
        <v>46356</v>
      </c>
      <c r="BB7" s="735">
        <f t="shared" ca="1" si="12"/>
        <v>46363</v>
      </c>
      <c r="BC7" s="735">
        <f t="shared" ca="1" si="12"/>
        <v>46370</v>
      </c>
      <c r="BD7" s="735">
        <f t="shared" ca="1" si="12"/>
        <v>46377</v>
      </c>
      <c r="BE7" s="735">
        <f t="shared" ca="1" si="12"/>
        <v>46384</v>
      </c>
      <c r="BF7" s="735">
        <f t="shared" ca="1" si="12"/>
        <v>46391</v>
      </c>
      <c r="BG7" s="735">
        <f t="shared" ca="1" si="12"/>
        <v>46398</v>
      </c>
      <c r="BH7" s="735">
        <f t="shared" ca="1" si="12"/>
        <v>46405</v>
      </c>
      <c r="BI7" s="735">
        <f t="shared" ca="1" si="12"/>
        <v>46412</v>
      </c>
      <c r="BJ7" s="735">
        <f t="shared" ca="1" si="12"/>
        <v>46419</v>
      </c>
      <c r="BK7" s="735">
        <f t="shared" ca="1" si="12"/>
        <v>46426</v>
      </c>
      <c r="BL7" s="735">
        <f t="shared" ca="1" si="12"/>
        <v>46433</v>
      </c>
      <c r="BM7" s="735">
        <f t="shared" ca="1" si="12"/>
        <v>46440</v>
      </c>
      <c r="BN7" s="735">
        <f t="shared" ca="1" si="12"/>
        <v>46447</v>
      </c>
      <c r="BO7" s="735">
        <f t="shared" ca="1" si="12"/>
        <v>46454</v>
      </c>
      <c r="BP7" s="735">
        <f t="shared" ca="1" si="12"/>
        <v>46461</v>
      </c>
      <c r="BQ7" s="735">
        <f t="shared" ca="1" si="12"/>
        <v>46468</v>
      </c>
      <c r="BR7" s="735">
        <f t="shared" ca="1" si="12"/>
        <v>46475</v>
      </c>
      <c r="BS7" s="735">
        <f t="shared" ca="1" si="12"/>
        <v>46482</v>
      </c>
      <c r="BT7" s="735">
        <f t="shared" ca="1" si="12"/>
        <v>46489</v>
      </c>
      <c r="BU7" s="735">
        <f t="shared" ca="1" si="12"/>
        <v>46496</v>
      </c>
      <c r="BV7" s="735">
        <f t="shared" ca="1" si="12"/>
        <v>46503</v>
      </c>
      <c r="BW7" s="735">
        <f t="shared" ref="BW7:EH7" ca="1" si="13">BV7+7</f>
        <v>46510</v>
      </c>
      <c r="BX7" s="735">
        <f t="shared" ca="1" si="13"/>
        <v>46517</v>
      </c>
      <c r="BY7" s="735">
        <f t="shared" ca="1" si="13"/>
        <v>46524</v>
      </c>
      <c r="BZ7" s="735">
        <f t="shared" ca="1" si="13"/>
        <v>46531</v>
      </c>
      <c r="CA7" s="735">
        <f t="shared" ca="1" si="13"/>
        <v>46538</v>
      </c>
      <c r="CB7" s="735">
        <f t="shared" ca="1" si="13"/>
        <v>46545</v>
      </c>
      <c r="CC7" s="735">
        <f t="shared" ca="1" si="13"/>
        <v>46552</v>
      </c>
      <c r="CD7" s="735">
        <f t="shared" ca="1" si="13"/>
        <v>46559</v>
      </c>
      <c r="CE7" s="735">
        <f t="shared" ca="1" si="13"/>
        <v>46566</v>
      </c>
      <c r="CF7" s="735">
        <f t="shared" ca="1" si="13"/>
        <v>46573</v>
      </c>
      <c r="CG7" s="735">
        <f t="shared" ca="1" si="13"/>
        <v>46580</v>
      </c>
      <c r="CH7" s="735">
        <f t="shared" ca="1" si="13"/>
        <v>46587</v>
      </c>
      <c r="CI7" s="735">
        <f t="shared" ca="1" si="13"/>
        <v>46594</v>
      </c>
      <c r="CJ7" s="735">
        <f t="shared" ca="1" si="13"/>
        <v>46601</v>
      </c>
      <c r="CK7" s="735">
        <f t="shared" ca="1" si="13"/>
        <v>46608</v>
      </c>
      <c r="CL7" s="735">
        <f t="shared" ca="1" si="13"/>
        <v>46615</v>
      </c>
      <c r="CM7" s="735">
        <f t="shared" ca="1" si="13"/>
        <v>46622</v>
      </c>
      <c r="CN7" s="735">
        <f t="shared" ca="1" si="13"/>
        <v>46629</v>
      </c>
      <c r="CO7" s="735">
        <f t="shared" ca="1" si="13"/>
        <v>46636</v>
      </c>
      <c r="CP7" s="735">
        <f t="shared" ca="1" si="13"/>
        <v>46643</v>
      </c>
      <c r="CQ7" s="735">
        <f t="shared" ca="1" si="13"/>
        <v>46650</v>
      </c>
      <c r="CR7" s="735">
        <f t="shared" ca="1" si="13"/>
        <v>46657</v>
      </c>
      <c r="CS7" s="735">
        <f t="shared" ca="1" si="13"/>
        <v>46664</v>
      </c>
      <c r="CT7" s="735">
        <f t="shared" ca="1" si="13"/>
        <v>46671</v>
      </c>
      <c r="CU7" s="735">
        <f t="shared" ca="1" si="13"/>
        <v>46678</v>
      </c>
      <c r="CV7" s="735">
        <f t="shared" ca="1" si="13"/>
        <v>46685</v>
      </c>
      <c r="CW7" s="735">
        <f t="shared" ca="1" si="13"/>
        <v>46692</v>
      </c>
      <c r="CX7" s="735">
        <f t="shared" ca="1" si="13"/>
        <v>46699</v>
      </c>
      <c r="CY7" s="735">
        <f t="shared" ca="1" si="13"/>
        <v>46706</v>
      </c>
      <c r="CZ7" s="735">
        <f t="shared" ca="1" si="13"/>
        <v>46713</v>
      </c>
      <c r="DA7" s="735">
        <f t="shared" ca="1" si="13"/>
        <v>46720</v>
      </c>
      <c r="DB7" s="735">
        <f t="shared" ca="1" si="13"/>
        <v>46727</v>
      </c>
      <c r="DC7" s="735">
        <f t="shared" ca="1" si="13"/>
        <v>46734</v>
      </c>
      <c r="DD7" s="735">
        <f t="shared" ca="1" si="13"/>
        <v>46741</v>
      </c>
      <c r="DE7" s="735">
        <f t="shared" ca="1" si="13"/>
        <v>46748</v>
      </c>
      <c r="DF7" s="735">
        <f t="shared" ca="1" si="13"/>
        <v>46755</v>
      </c>
      <c r="DG7" s="735">
        <f t="shared" ca="1" si="13"/>
        <v>46762</v>
      </c>
      <c r="DH7" s="735">
        <f t="shared" ca="1" si="13"/>
        <v>46769</v>
      </c>
      <c r="DI7" s="735">
        <f t="shared" ca="1" si="13"/>
        <v>46776</v>
      </c>
      <c r="DJ7" s="735">
        <f t="shared" ca="1" si="13"/>
        <v>46783</v>
      </c>
      <c r="DK7" s="735">
        <f t="shared" ca="1" si="13"/>
        <v>46790</v>
      </c>
      <c r="DL7" s="735">
        <f t="shared" ca="1" si="13"/>
        <v>46797</v>
      </c>
      <c r="DM7" s="735">
        <f t="shared" ca="1" si="13"/>
        <v>46804</v>
      </c>
      <c r="DN7" s="735">
        <f t="shared" ca="1" si="13"/>
        <v>46811</v>
      </c>
      <c r="DO7" s="735">
        <f t="shared" ca="1" si="13"/>
        <v>46818</v>
      </c>
      <c r="DP7" s="735">
        <f t="shared" ca="1" si="13"/>
        <v>46825</v>
      </c>
      <c r="DQ7" s="735">
        <f t="shared" ca="1" si="13"/>
        <v>46832</v>
      </c>
      <c r="DR7" s="735">
        <f t="shared" ca="1" si="13"/>
        <v>46839</v>
      </c>
      <c r="DS7" s="735">
        <f t="shared" ca="1" si="13"/>
        <v>46846</v>
      </c>
      <c r="DT7" s="735">
        <f t="shared" ca="1" si="13"/>
        <v>46853</v>
      </c>
      <c r="DU7" s="735">
        <f t="shared" ca="1" si="13"/>
        <v>46860</v>
      </c>
      <c r="DV7" s="735">
        <f t="shared" ca="1" si="13"/>
        <v>46867</v>
      </c>
      <c r="DW7" s="735">
        <f t="shared" ca="1" si="13"/>
        <v>46874</v>
      </c>
      <c r="DX7" s="735">
        <f t="shared" ca="1" si="13"/>
        <v>46881</v>
      </c>
      <c r="DY7" s="735">
        <f t="shared" ca="1" si="13"/>
        <v>46888</v>
      </c>
      <c r="DZ7" s="735">
        <f t="shared" ca="1" si="13"/>
        <v>46895</v>
      </c>
      <c r="EA7" s="735">
        <f t="shared" ca="1" si="13"/>
        <v>46902</v>
      </c>
      <c r="EB7" s="735">
        <f t="shared" ca="1" si="13"/>
        <v>46909</v>
      </c>
      <c r="EC7" s="735">
        <f t="shared" ca="1" si="13"/>
        <v>46916</v>
      </c>
      <c r="ED7" s="735">
        <f t="shared" ca="1" si="13"/>
        <v>46923</v>
      </c>
      <c r="EE7" s="735">
        <f t="shared" ca="1" si="13"/>
        <v>46930</v>
      </c>
      <c r="EF7" s="735">
        <f t="shared" ca="1" si="13"/>
        <v>46937</v>
      </c>
      <c r="EG7" s="735">
        <f t="shared" ca="1" si="13"/>
        <v>46944</v>
      </c>
      <c r="EH7" s="735">
        <f t="shared" ca="1" si="13"/>
        <v>46951</v>
      </c>
      <c r="EI7" s="735">
        <f t="shared" ref="EI7:FM7" ca="1" si="14">EH7+7</f>
        <v>46958</v>
      </c>
      <c r="EJ7" s="735">
        <f t="shared" ca="1" si="14"/>
        <v>46965</v>
      </c>
      <c r="EK7" s="735">
        <f t="shared" ca="1" si="14"/>
        <v>46972</v>
      </c>
      <c r="EL7" s="735">
        <f t="shared" ca="1" si="14"/>
        <v>46979</v>
      </c>
      <c r="EM7" s="735">
        <f t="shared" ca="1" si="14"/>
        <v>46986</v>
      </c>
      <c r="EN7" s="735">
        <f t="shared" ca="1" si="14"/>
        <v>46993</v>
      </c>
      <c r="EO7" s="735">
        <f t="shared" ca="1" si="14"/>
        <v>47000</v>
      </c>
      <c r="EP7" s="735">
        <f t="shared" ca="1" si="14"/>
        <v>47007</v>
      </c>
      <c r="EQ7" s="735">
        <f t="shared" ca="1" si="14"/>
        <v>47014</v>
      </c>
      <c r="ER7" s="735">
        <f t="shared" ca="1" si="14"/>
        <v>47021</v>
      </c>
      <c r="ES7" s="735">
        <f t="shared" ca="1" si="14"/>
        <v>47028</v>
      </c>
      <c r="ET7" s="735">
        <f t="shared" ca="1" si="14"/>
        <v>47035</v>
      </c>
      <c r="EU7" s="735">
        <f t="shared" ca="1" si="14"/>
        <v>47042</v>
      </c>
      <c r="EV7" s="735">
        <f t="shared" ca="1" si="14"/>
        <v>47049</v>
      </c>
      <c r="EW7" s="735">
        <f t="shared" ca="1" si="14"/>
        <v>47056</v>
      </c>
      <c r="EX7" s="735">
        <f t="shared" ca="1" si="14"/>
        <v>47063</v>
      </c>
      <c r="EY7" s="735">
        <f t="shared" ca="1" si="14"/>
        <v>47070</v>
      </c>
      <c r="EZ7" s="735">
        <f t="shared" ca="1" si="14"/>
        <v>47077</v>
      </c>
      <c r="FA7" s="735">
        <f t="shared" ca="1" si="14"/>
        <v>47084</v>
      </c>
      <c r="FB7" s="735">
        <f t="shared" ca="1" si="14"/>
        <v>47091</v>
      </c>
      <c r="FC7" s="735">
        <f t="shared" ca="1" si="14"/>
        <v>47098</v>
      </c>
      <c r="FD7" s="735">
        <f t="shared" ca="1" si="14"/>
        <v>47105</v>
      </c>
      <c r="FE7" s="735">
        <f t="shared" ca="1" si="14"/>
        <v>47112</v>
      </c>
      <c r="FF7" s="735">
        <f t="shared" ca="1" si="14"/>
        <v>47119</v>
      </c>
      <c r="FG7" s="735">
        <f t="shared" ca="1" si="14"/>
        <v>47126</v>
      </c>
      <c r="FH7" s="735">
        <f t="shared" ca="1" si="14"/>
        <v>47133</v>
      </c>
      <c r="FI7" s="735">
        <f t="shared" ca="1" si="14"/>
        <v>47140</v>
      </c>
      <c r="FJ7" s="735">
        <f t="shared" ca="1" si="14"/>
        <v>47147</v>
      </c>
      <c r="FK7" s="735">
        <f t="shared" ca="1" si="14"/>
        <v>47154</v>
      </c>
      <c r="FL7" s="735">
        <f t="shared" ca="1" si="14"/>
        <v>47161</v>
      </c>
      <c r="FM7" s="735">
        <f t="shared" ca="1" si="14"/>
        <v>47168</v>
      </c>
    </row>
    <row r="8" spans="1:169" x14ac:dyDescent="0.2">
      <c r="A8" s="738">
        <v>1</v>
      </c>
      <c r="B8" s="739" t="s">
        <v>1123</v>
      </c>
      <c r="C8" s="740">
        <f ca="1">TODAY()</f>
        <v>46049</v>
      </c>
      <c r="D8" s="740">
        <f ca="1">C8+14</f>
        <v>46063</v>
      </c>
      <c r="E8" s="741">
        <v>0</v>
      </c>
      <c r="F8" s="742">
        <v>1</v>
      </c>
      <c r="G8" s="742">
        <v>2</v>
      </c>
      <c r="H8" s="743">
        <f ca="1">IF(AND(ISNUMBER($C8),ISNUMBER($D8)),$D8-$C8+1,"")</f>
        <v>15</v>
      </c>
      <c r="I8" s="744"/>
      <c r="J8" s="745"/>
      <c r="K8" s="745"/>
      <c r="L8" s="745"/>
      <c r="M8" s="745"/>
      <c r="N8" s="745"/>
      <c r="O8" s="745"/>
      <c r="P8" s="745"/>
      <c r="Q8" s="745"/>
      <c r="R8" s="745"/>
      <c r="S8" s="745"/>
      <c r="T8" s="745"/>
      <c r="U8" s="745"/>
      <c r="V8" s="745"/>
      <c r="W8" s="745"/>
      <c r="X8" s="745"/>
      <c r="Y8" s="745"/>
      <c r="Z8" s="745"/>
      <c r="AA8" s="745"/>
      <c r="AB8" s="745"/>
      <c r="AC8" s="745"/>
      <c r="AD8" s="745"/>
      <c r="AE8" s="745"/>
      <c r="AF8" s="745"/>
      <c r="AG8" s="745"/>
      <c r="AH8" s="745"/>
      <c r="AI8" s="745"/>
      <c r="AJ8" s="745"/>
      <c r="AK8" s="745"/>
      <c r="AL8" s="745"/>
      <c r="AM8" s="745"/>
      <c r="AN8" s="745"/>
      <c r="AO8" s="745"/>
      <c r="AP8" s="745"/>
      <c r="AQ8" s="745"/>
      <c r="AR8" s="745"/>
      <c r="AS8" s="745"/>
      <c r="AT8" s="745"/>
      <c r="AU8" s="745"/>
      <c r="AV8" s="745"/>
      <c r="AW8" s="745"/>
      <c r="AX8" s="745"/>
      <c r="AY8" s="745"/>
      <c r="AZ8" s="745"/>
      <c r="BA8" s="745"/>
      <c r="BB8" s="745"/>
      <c r="BC8" s="745"/>
      <c r="BD8" s="745"/>
      <c r="BE8" s="745"/>
      <c r="BF8" s="745"/>
      <c r="BG8" s="745"/>
      <c r="BH8" s="745"/>
      <c r="BI8" s="745"/>
      <c r="BJ8" s="745"/>
      <c r="BK8" s="745"/>
      <c r="BL8" s="745"/>
      <c r="BM8" s="745"/>
      <c r="BN8" s="745"/>
      <c r="BO8" s="745"/>
      <c r="BP8" s="745"/>
      <c r="BQ8" s="745"/>
      <c r="BR8" s="745"/>
      <c r="BS8" s="745"/>
      <c r="BT8" s="745"/>
      <c r="BU8" s="745"/>
      <c r="BV8" s="745"/>
      <c r="BW8" s="745"/>
      <c r="BX8" s="745"/>
      <c r="BY8" s="745"/>
      <c r="BZ8" s="745"/>
      <c r="CA8" s="745"/>
      <c r="CB8" s="745"/>
      <c r="CC8" s="745"/>
      <c r="CD8" s="745"/>
      <c r="CE8" s="745"/>
      <c r="CF8" s="745"/>
      <c r="CG8" s="745"/>
      <c r="CH8" s="745"/>
      <c r="CI8" s="745"/>
      <c r="CJ8" s="745"/>
      <c r="CK8" s="745"/>
      <c r="CL8" s="745"/>
      <c r="CM8" s="745"/>
      <c r="CN8" s="745"/>
      <c r="CO8" s="745"/>
      <c r="CP8" s="745"/>
      <c r="CQ8" s="745"/>
      <c r="CR8" s="745"/>
      <c r="CS8" s="745"/>
      <c r="CT8" s="745"/>
      <c r="CU8" s="745"/>
      <c r="CV8" s="745"/>
      <c r="CW8" s="745"/>
      <c r="CX8" s="745"/>
      <c r="CY8" s="745"/>
      <c r="CZ8" s="745"/>
      <c r="DA8" s="745"/>
      <c r="DB8" s="745"/>
      <c r="DC8" s="745"/>
      <c r="DD8" s="745"/>
      <c r="DE8" s="745"/>
      <c r="DF8" s="745"/>
      <c r="DG8" s="745"/>
      <c r="DH8" s="745"/>
      <c r="DI8" s="745"/>
      <c r="DJ8" s="745"/>
      <c r="DK8" s="745"/>
      <c r="DL8" s="745"/>
      <c r="DM8" s="745"/>
      <c r="DN8" s="745"/>
      <c r="DO8" s="745"/>
      <c r="DP8" s="745"/>
      <c r="DQ8" s="745"/>
      <c r="DR8" s="745"/>
      <c r="DS8" s="745"/>
      <c r="DT8" s="745"/>
      <c r="DU8" s="745"/>
      <c r="DV8" s="745"/>
      <c r="DW8" s="745"/>
      <c r="DX8" s="745"/>
      <c r="DY8" s="745"/>
      <c r="DZ8" s="745"/>
      <c r="EA8" s="745"/>
      <c r="EB8" s="745"/>
      <c r="EC8" s="745"/>
      <c r="ED8" s="745"/>
      <c r="EE8" s="745"/>
      <c r="EF8" s="745"/>
      <c r="EG8" s="745"/>
      <c r="EH8" s="745"/>
      <c r="EI8" s="745"/>
      <c r="EJ8" s="745"/>
      <c r="EK8" s="745"/>
      <c r="EL8" s="745"/>
      <c r="EM8" s="745"/>
      <c r="EN8" s="745"/>
      <c r="EO8" s="745"/>
      <c r="EP8" s="745"/>
      <c r="EQ8" s="745"/>
      <c r="ER8" s="745"/>
      <c r="ES8" s="745"/>
      <c r="ET8" s="745"/>
      <c r="EU8" s="745"/>
      <c r="EV8" s="745"/>
      <c r="EW8" s="745"/>
      <c r="EX8" s="745"/>
      <c r="EY8" s="745"/>
      <c r="EZ8" s="745"/>
      <c r="FA8" s="745"/>
      <c r="FB8" s="745"/>
      <c r="FC8" s="745"/>
      <c r="FD8" s="745"/>
      <c r="FE8" s="745"/>
      <c r="FF8" s="745"/>
      <c r="FG8" s="745"/>
      <c r="FH8" s="745"/>
      <c r="FI8" s="745"/>
      <c r="FJ8" s="745"/>
      <c r="FK8" s="745"/>
      <c r="FL8" s="745"/>
      <c r="FM8" s="746"/>
    </row>
    <row r="9" spans="1:169" x14ac:dyDescent="0.2">
      <c r="A9" s="738">
        <v>2</v>
      </c>
      <c r="B9" s="747" t="s">
        <v>1122</v>
      </c>
      <c r="C9" s="748">
        <f ca="1">C8</f>
        <v>46049</v>
      </c>
      <c r="D9" s="748">
        <f ca="1">C9</f>
        <v>46049</v>
      </c>
      <c r="E9" s="749">
        <v>1</v>
      </c>
      <c r="F9" s="750">
        <v>1</v>
      </c>
      <c r="G9" s="750">
        <v>1</v>
      </c>
      <c r="H9" s="751">
        <f t="shared" ref="H9:H51" ca="1" si="15">IF(AND(ISNUMBER($C9),ISNUMBER($D9)),$D9-$C9+1,"")</f>
        <v>1</v>
      </c>
      <c r="I9" s="752"/>
      <c r="J9" s="753"/>
      <c r="K9" s="753"/>
      <c r="L9" s="753"/>
      <c r="M9" s="753"/>
      <c r="N9" s="753"/>
      <c r="O9" s="753"/>
      <c r="P9" s="753"/>
      <c r="Q9" s="753"/>
      <c r="R9" s="753"/>
      <c r="S9" s="753"/>
      <c r="T9" s="753"/>
      <c r="U9" s="753"/>
      <c r="V9" s="753"/>
      <c r="W9" s="753"/>
      <c r="X9" s="753"/>
      <c r="Y9" s="753"/>
      <c r="Z9" s="753"/>
      <c r="AA9" s="753"/>
      <c r="AB9" s="753"/>
      <c r="AC9" s="753"/>
      <c r="AD9" s="753"/>
      <c r="AE9" s="753"/>
      <c r="AF9" s="753"/>
      <c r="AG9" s="753"/>
      <c r="AH9" s="753"/>
      <c r="AI9" s="753"/>
      <c r="AJ9" s="753"/>
      <c r="AK9" s="753"/>
      <c r="AL9" s="753"/>
      <c r="AM9" s="753"/>
      <c r="AN9" s="753"/>
      <c r="AO9" s="753"/>
      <c r="AP9" s="753"/>
      <c r="AQ9" s="753"/>
      <c r="AR9" s="753"/>
      <c r="AS9" s="753"/>
      <c r="AT9" s="753"/>
      <c r="AU9" s="753"/>
      <c r="AV9" s="753"/>
      <c r="AW9" s="753"/>
      <c r="AX9" s="753"/>
      <c r="AY9" s="753"/>
      <c r="AZ9" s="753"/>
      <c r="BA9" s="753"/>
      <c r="BB9" s="753"/>
      <c r="BC9" s="753"/>
      <c r="BD9" s="753"/>
      <c r="BE9" s="753"/>
      <c r="BF9" s="753"/>
      <c r="BG9" s="753"/>
      <c r="BH9" s="753"/>
      <c r="BI9" s="753"/>
      <c r="BJ9" s="753"/>
      <c r="BK9" s="753"/>
      <c r="BL9" s="753"/>
      <c r="BM9" s="753"/>
      <c r="BN9" s="753"/>
      <c r="BO9" s="753"/>
      <c r="BP9" s="753"/>
      <c r="BQ9" s="753"/>
      <c r="BR9" s="753"/>
      <c r="BS9" s="753"/>
      <c r="BT9" s="753"/>
      <c r="BU9" s="753"/>
      <c r="BV9" s="753"/>
      <c r="BW9" s="753"/>
      <c r="BX9" s="753"/>
      <c r="BY9" s="753"/>
      <c r="BZ9" s="753"/>
      <c r="CA9" s="753"/>
      <c r="CB9" s="753"/>
      <c r="CC9" s="753"/>
      <c r="CD9" s="753"/>
      <c r="CE9" s="753"/>
      <c r="CF9" s="753"/>
      <c r="CG9" s="753"/>
      <c r="CH9" s="753"/>
      <c r="CI9" s="753"/>
      <c r="CJ9" s="753"/>
      <c r="CK9" s="753"/>
      <c r="CL9" s="753"/>
      <c r="CM9" s="753"/>
      <c r="CN9" s="753"/>
      <c r="CO9" s="753"/>
      <c r="CP9" s="753"/>
      <c r="CQ9" s="753"/>
      <c r="CR9" s="753"/>
      <c r="CS9" s="753"/>
      <c r="CT9" s="753"/>
      <c r="CU9" s="753"/>
      <c r="CV9" s="753"/>
      <c r="CW9" s="753"/>
      <c r="CX9" s="753"/>
      <c r="CY9" s="753"/>
      <c r="CZ9" s="753"/>
      <c r="DA9" s="753"/>
      <c r="DB9" s="753"/>
      <c r="DC9" s="753"/>
      <c r="DD9" s="753"/>
      <c r="DE9" s="753"/>
      <c r="DF9" s="753"/>
      <c r="DG9" s="753"/>
      <c r="DH9" s="753"/>
      <c r="DI9" s="753"/>
      <c r="DJ9" s="753"/>
      <c r="DK9" s="753"/>
      <c r="DL9" s="753"/>
      <c r="DM9" s="753"/>
      <c r="DN9" s="753"/>
      <c r="DO9" s="753"/>
      <c r="DP9" s="753"/>
      <c r="DQ9" s="753"/>
      <c r="DR9" s="753"/>
      <c r="DS9" s="753"/>
      <c r="DT9" s="753"/>
      <c r="DU9" s="753"/>
      <c r="DV9" s="753"/>
      <c r="DW9" s="753"/>
      <c r="DX9" s="753"/>
      <c r="DY9" s="753"/>
      <c r="DZ9" s="753"/>
      <c r="EA9" s="753"/>
      <c r="EB9" s="753"/>
      <c r="EC9" s="753"/>
      <c r="ED9" s="753"/>
      <c r="EE9" s="753"/>
      <c r="EF9" s="753"/>
      <c r="EG9" s="753"/>
      <c r="EH9" s="753"/>
      <c r="EI9" s="753"/>
      <c r="EJ9" s="753"/>
      <c r="EK9" s="753"/>
      <c r="EL9" s="753"/>
      <c r="EM9" s="753"/>
      <c r="EN9" s="753"/>
      <c r="EO9" s="753"/>
      <c r="EP9" s="753"/>
      <c r="EQ9" s="753"/>
      <c r="ER9" s="753"/>
      <c r="ES9" s="753"/>
      <c r="ET9" s="753"/>
      <c r="EU9" s="753"/>
      <c r="EV9" s="753"/>
      <c r="EW9" s="753"/>
      <c r="EX9" s="753"/>
      <c r="EY9" s="753"/>
      <c r="EZ9" s="753"/>
      <c r="FA9" s="753"/>
      <c r="FB9" s="753"/>
      <c r="FC9" s="753"/>
      <c r="FD9" s="753"/>
      <c r="FE9" s="753"/>
      <c r="FF9" s="753"/>
      <c r="FG9" s="753"/>
      <c r="FH9" s="753"/>
      <c r="FI9" s="753"/>
      <c r="FJ9" s="753"/>
      <c r="FK9" s="753"/>
      <c r="FL9" s="753"/>
      <c r="FM9" s="754"/>
    </row>
    <row r="10" spans="1:169" x14ac:dyDescent="0.2">
      <c r="A10" s="738">
        <v>3</v>
      </c>
      <c r="B10" s="747"/>
      <c r="C10" s="748"/>
      <c r="D10" s="748"/>
      <c r="E10" s="749"/>
      <c r="F10" s="750">
        <v>3</v>
      </c>
      <c r="G10" s="750">
        <v>8</v>
      </c>
      <c r="H10" s="751" t="str">
        <f t="shared" si="15"/>
        <v/>
      </c>
      <c r="I10" s="752"/>
      <c r="J10" s="753"/>
      <c r="K10" s="753"/>
      <c r="L10" s="753"/>
      <c r="M10" s="753"/>
      <c r="N10" s="753"/>
      <c r="O10" s="753"/>
      <c r="P10" s="753"/>
      <c r="Q10" s="753"/>
      <c r="R10" s="753"/>
      <c r="S10" s="753"/>
      <c r="T10" s="753"/>
      <c r="U10" s="753"/>
      <c r="V10" s="753"/>
      <c r="W10" s="753"/>
      <c r="X10" s="753"/>
      <c r="Y10" s="753"/>
      <c r="Z10" s="753"/>
      <c r="AA10" s="753"/>
      <c r="AB10" s="753"/>
      <c r="AC10" s="753"/>
      <c r="AD10" s="753"/>
      <c r="AE10" s="753"/>
      <c r="AF10" s="753"/>
      <c r="AG10" s="753"/>
      <c r="AH10" s="753"/>
      <c r="AI10" s="753"/>
      <c r="AJ10" s="753"/>
      <c r="AK10" s="753"/>
      <c r="AL10" s="753"/>
      <c r="AM10" s="753"/>
      <c r="AN10" s="753"/>
      <c r="AO10" s="753"/>
      <c r="AP10" s="753"/>
      <c r="AQ10" s="753"/>
      <c r="AR10" s="753"/>
      <c r="AS10" s="753"/>
      <c r="AT10" s="753"/>
      <c r="AU10" s="753"/>
      <c r="AV10" s="753"/>
      <c r="AW10" s="753"/>
      <c r="AX10" s="753"/>
      <c r="AY10" s="753"/>
      <c r="AZ10" s="753"/>
      <c r="BA10" s="753"/>
      <c r="BB10" s="753"/>
      <c r="BC10" s="753"/>
      <c r="BD10" s="753"/>
      <c r="BE10" s="753"/>
      <c r="BF10" s="753"/>
      <c r="BG10" s="753"/>
      <c r="BH10" s="753"/>
      <c r="BI10" s="753"/>
      <c r="BJ10" s="753"/>
      <c r="BK10" s="753"/>
      <c r="BL10" s="753"/>
      <c r="BM10" s="753"/>
      <c r="BN10" s="753"/>
      <c r="BO10" s="753"/>
      <c r="BP10" s="753"/>
      <c r="BQ10" s="753"/>
      <c r="BR10" s="753"/>
      <c r="BS10" s="753"/>
      <c r="BT10" s="753"/>
      <c r="BU10" s="753"/>
      <c r="BV10" s="753"/>
      <c r="BW10" s="753"/>
      <c r="BX10" s="753"/>
      <c r="BY10" s="753"/>
      <c r="BZ10" s="753"/>
      <c r="CA10" s="753"/>
      <c r="CB10" s="753"/>
      <c r="CC10" s="753"/>
      <c r="CD10" s="753"/>
      <c r="CE10" s="753"/>
      <c r="CF10" s="753"/>
      <c r="CG10" s="753"/>
      <c r="CH10" s="753"/>
      <c r="CI10" s="753"/>
      <c r="CJ10" s="753"/>
      <c r="CK10" s="753"/>
      <c r="CL10" s="753"/>
      <c r="CM10" s="753"/>
      <c r="CN10" s="753"/>
      <c r="CO10" s="753"/>
      <c r="CP10" s="753"/>
      <c r="CQ10" s="753"/>
      <c r="CR10" s="753"/>
      <c r="CS10" s="753"/>
      <c r="CT10" s="753"/>
      <c r="CU10" s="753"/>
      <c r="CV10" s="753"/>
      <c r="CW10" s="753"/>
      <c r="CX10" s="753"/>
      <c r="CY10" s="753"/>
      <c r="CZ10" s="753"/>
      <c r="DA10" s="753"/>
      <c r="DB10" s="753"/>
      <c r="DC10" s="753"/>
      <c r="DD10" s="753"/>
      <c r="DE10" s="753"/>
      <c r="DF10" s="753"/>
      <c r="DG10" s="753"/>
      <c r="DH10" s="753"/>
      <c r="DI10" s="753"/>
      <c r="DJ10" s="753"/>
      <c r="DK10" s="753"/>
      <c r="DL10" s="753"/>
      <c r="DM10" s="753"/>
      <c r="DN10" s="753"/>
      <c r="DO10" s="753"/>
      <c r="DP10" s="753"/>
      <c r="DQ10" s="753"/>
      <c r="DR10" s="753"/>
      <c r="DS10" s="753"/>
      <c r="DT10" s="753"/>
      <c r="DU10" s="753"/>
      <c r="DV10" s="753"/>
      <c r="DW10" s="753"/>
      <c r="DX10" s="753"/>
      <c r="DY10" s="753"/>
      <c r="DZ10" s="753"/>
      <c r="EA10" s="753"/>
      <c r="EB10" s="753"/>
      <c r="EC10" s="753"/>
      <c r="ED10" s="753"/>
      <c r="EE10" s="753"/>
      <c r="EF10" s="753"/>
      <c r="EG10" s="753"/>
      <c r="EH10" s="753"/>
      <c r="EI10" s="753"/>
      <c r="EJ10" s="753"/>
      <c r="EK10" s="753"/>
      <c r="EL10" s="753"/>
      <c r="EM10" s="753"/>
      <c r="EN10" s="753"/>
      <c r="EO10" s="753"/>
      <c r="EP10" s="753"/>
      <c r="EQ10" s="753"/>
      <c r="ER10" s="753"/>
      <c r="ES10" s="753"/>
      <c r="ET10" s="753"/>
      <c r="EU10" s="753"/>
      <c r="EV10" s="753"/>
      <c r="EW10" s="753"/>
      <c r="EX10" s="753"/>
      <c r="EY10" s="753"/>
      <c r="EZ10" s="753"/>
      <c r="FA10" s="753"/>
      <c r="FB10" s="753"/>
      <c r="FC10" s="753"/>
      <c r="FD10" s="753"/>
      <c r="FE10" s="753"/>
      <c r="FF10" s="753"/>
      <c r="FG10" s="753"/>
      <c r="FH10" s="753"/>
      <c r="FI10" s="753"/>
      <c r="FJ10" s="753"/>
      <c r="FK10" s="753"/>
      <c r="FL10" s="753"/>
      <c r="FM10" s="754"/>
    </row>
    <row r="11" spans="1:169" x14ac:dyDescent="0.2">
      <c r="A11" s="738">
        <v>4</v>
      </c>
      <c r="B11" s="747"/>
      <c r="C11" s="748"/>
      <c r="D11" s="748"/>
      <c r="E11" s="749"/>
      <c r="F11" s="750">
        <v>3</v>
      </c>
      <c r="G11" s="750"/>
      <c r="H11" s="751" t="str">
        <f t="shared" si="15"/>
        <v/>
      </c>
      <c r="I11" s="752"/>
      <c r="J11" s="753"/>
      <c r="K11" s="753"/>
      <c r="L11" s="753"/>
      <c r="M11" s="753"/>
      <c r="N11" s="753"/>
      <c r="O11" s="753"/>
      <c r="P11" s="753"/>
      <c r="Q11" s="753"/>
      <c r="R11" s="753"/>
      <c r="S11" s="753"/>
      <c r="T11" s="753"/>
      <c r="U11" s="753"/>
      <c r="V11" s="753"/>
      <c r="W11" s="753"/>
      <c r="X11" s="753"/>
      <c r="Y11" s="753"/>
      <c r="Z11" s="753"/>
      <c r="AA11" s="753"/>
      <c r="AB11" s="753"/>
      <c r="AC11" s="753"/>
      <c r="AD11" s="753"/>
      <c r="AE11" s="753"/>
      <c r="AF11" s="753"/>
      <c r="AG11" s="753"/>
      <c r="AH11" s="753"/>
      <c r="AI11" s="753"/>
      <c r="AJ11" s="753"/>
      <c r="AK11" s="753"/>
      <c r="AL11" s="753"/>
      <c r="AM11" s="753"/>
      <c r="AN11" s="753"/>
      <c r="AO11" s="753"/>
      <c r="AP11" s="753"/>
      <c r="AQ11" s="753"/>
      <c r="AR11" s="753"/>
      <c r="AS11" s="753"/>
      <c r="AT11" s="753"/>
      <c r="AU11" s="753"/>
      <c r="AV11" s="753"/>
      <c r="AW11" s="753"/>
      <c r="AX11" s="753"/>
      <c r="AY11" s="753"/>
      <c r="AZ11" s="753"/>
      <c r="BA11" s="753"/>
      <c r="BB11" s="753"/>
      <c r="BC11" s="753"/>
      <c r="BD11" s="753"/>
      <c r="BE11" s="753"/>
      <c r="BF11" s="753"/>
      <c r="BG11" s="753"/>
      <c r="BH11" s="753"/>
      <c r="BI11" s="753"/>
      <c r="BJ11" s="753"/>
      <c r="BK11" s="753"/>
      <c r="BL11" s="753"/>
      <c r="BM11" s="753"/>
      <c r="BN11" s="753"/>
      <c r="BO11" s="753"/>
      <c r="BP11" s="753"/>
      <c r="BQ11" s="753"/>
      <c r="BR11" s="753"/>
      <c r="BS11" s="753"/>
      <c r="BT11" s="753"/>
      <c r="BU11" s="753"/>
      <c r="BV11" s="753"/>
      <c r="BW11" s="753"/>
      <c r="BX11" s="753"/>
      <c r="BY11" s="753"/>
      <c r="BZ11" s="753"/>
      <c r="CA11" s="753"/>
      <c r="CB11" s="753"/>
      <c r="CC11" s="753"/>
      <c r="CD11" s="753"/>
      <c r="CE11" s="753"/>
      <c r="CF11" s="753"/>
      <c r="CG11" s="753"/>
      <c r="CH11" s="753"/>
      <c r="CI11" s="753"/>
      <c r="CJ11" s="753"/>
      <c r="CK11" s="753"/>
      <c r="CL11" s="753"/>
      <c r="CM11" s="753"/>
      <c r="CN11" s="753"/>
      <c r="CO11" s="753"/>
      <c r="CP11" s="753"/>
      <c r="CQ11" s="753"/>
      <c r="CR11" s="753"/>
      <c r="CS11" s="753"/>
      <c r="CT11" s="753"/>
      <c r="CU11" s="753"/>
      <c r="CV11" s="753"/>
      <c r="CW11" s="753"/>
      <c r="CX11" s="753"/>
      <c r="CY11" s="753"/>
      <c r="CZ11" s="753"/>
      <c r="DA11" s="753"/>
      <c r="DB11" s="753"/>
      <c r="DC11" s="753"/>
      <c r="DD11" s="753"/>
      <c r="DE11" s="753"/>
      <c r="DF11" s="753"/>
      <c r="DG11" s="753"/>
      <c r="DH11" s="753"/>
      <c r="DI11" s="753"/>
      <c r="DJ11" s="753"/>
      <c r="DK11" s="753"/>
      <c r="DL11" s="753"/>
      <c r="DM11" s="753"/>
      <c r="DN11" s="753"/>
      <c r="DO11" s="753"/>
      <c r="DP11" s="753"/>
      <c r="DQ11" s="753"/>
      <c r="DR11" s="753"/>
      <c r="DS11" s="753"/>
      <c r="DT11" s="753"/>
      <c r="DU11" s="753"/>
      <c r="DV11" s="753"/>
      <c r="DW11" s="753"/>
      <c r="DX11" s="753"/>
      <c r="DY11" s="753"/>
      <c r="DZ11" s="753"/>
      <c r="EA11" s="753"/>
      <c r="EB11" s="753"/>
      <c r="EC11" s="753"/>
      <c r="ED11" s="753"/>
      <c r="EE11" s="753"/>
      <c r="EF11" s="753"/>
      <c r="EG11" s="753"/>
      <c r="EH11" s="753"/>
      <c r="EI11" s="753"/>
      <c r="EJ11" s="753"/>
      <c r="EK11" s="753"/>
      <c r="EL11" s="753"/>
      <c r="EM11" s="753"/>
      <c r="EN11" s="753"/>
      <c r="EO11" s="753"/>
      <c r="EP11" s="753"/>
      <c r="EQ11" s="753"/>
      <c r="ER11" s="753"/>
      <c r="ES11" s="753"/>
      <c r="ET11" s="753"/>
      <c r="EU11" s="753"/>
      <c r="EV11" s="753"/>
      <c r="EW11" s="753"/>
      <c r="EX11" s="753"/>
      <c r="EY11" s="753"/>
      <c r="EZ11" s="753"/>
      <c r="FA11" s="753"/>
      <c r="FB11" s="753"/>
      <c r="FC11" s="753"/>
      <c r="FD11" s="753"/>
      <c r="FE11" s="753"/>
      <c r="FF11" s="753"/>
      <c r="FG11" s="753"/>
      <c r="FH11" s="753"/>
      <c r="FI11" s="753"/>
      <c r="FJ11" s="753"/>
      <c r="FK11" s="753"/>
      <c r="FL11" s="753"/>
      <c r="FM11" s="754"/>
    </row>
    <row r="12" spans="1:169" x14ac:dyDescent="0.2">
      <c r="A12" s="738">
        <v>5</v>
      </c>
      <c r="B12" s="747"/>
      <c r="C12" s="748"/>
      <c r="D12" s="748"/>
      <c r="E12" s="749"/>
      <c r="F12" s="750">
        <v>3</v>
      </c>
      <c r="G12" s="750"/>
      <c r="H12" s="751" t="str">
        <f t="shared" si="15"/>
        <v/>
      </c>
      <c r="I12" s="752"/>
      <c r="J12" s="753"/>
      <c r="K12" s="753"/>
      <c r="L12" s="753"/>
      <c r="M12" s="753"/>
      <c r="N12" s="753"/>
      <c r="O12" s="753"/>
      <c r="P12" s="753"/>
      <c r="Q12" s="753"/>
      <c r="R12" s="753"/>
      <c r="S12" s="753"/>
      <c r="T12" s="753"/>
      <c r="U12" s="753"/>
      <c r="V12" s="753"/>
      <c r="W12" s="753"/>
      <c r="X12" s="753"/>
      <c r="Y12" s="753"/>
      <c r="Z12" s="753"/>
      <c r="AA12" s="753"/>
      <c r="AB12" s="753"/>
      <c r="AC12" s="753"/>
      <c r="AD12" s="753"/>
      <c r="AE12" s="753"/>
      <c r="AF12" s="753"/>
      <c r="AG12" s="753"/>
      <c r="AH12" s="753"/>
      <c r="AI12" s="753"/>
      <c r="AJ12" s="753"/>
      <c r="AK12" s="753"/>
      <c r="AL12" s="753"/>
      <c r="AM12" s="753"/>
      <c r="AN12" s="753"/>
      <c r="AO12" s="753"/>
      <c r="AP12" s="753"/>
      <c r="AQ12" s="753"/>
      <c r="AR12" s="753"/>
      <c r="AS12" s="753"/>
      <c r="AT12" s="753"/>
      <c r="AU12" s="753"/>
      <c r="AV12" s="753"/>
      <c r="AW12" s="753"/>
      <c r="AX12" s="753"/>
      <c r="AY12" s="753"/>
      <c r="AZ12" s="753"/>
      <c r="BA12" s="753"/>
      <c r="BB12" s="753"/>
      <c r="BC12" s="753"/>
      <c r="BD12" s="753"/>
      <c r="BE12" s="753"/>
      <c r="BF12" s="753"/>
      <c r="BG12" s="753"/>
      <c r="BH12" s="753"/>
      <c r="BI12" s="753"/>
      <c r="BJ12" s="753"/>
      <c r="BK12" s="753"/>
      <c r="BL12" s="753"/>
      <c r="BM12" s="753"/>
      <c r="BN12" s="753"/>
      <c r="BO12" s="753"/>
      <c r="BP12" s="753"/>
      <c r="BQ12" s="753"/>
      <c r="BR12" s="753"/>
      <c r="BS12" s="753"/>
      <c r="BT12" s="753"/>
      <c r="BU12" s="753"/>
      <c r="BV12" s="753"/>
      <c r="BW12" s="753"/>
      <c r="BX12" s="753"/>
      <c r="BY12" s="753"/>
      <c r="BZ12" s="753"/>
      <c r="CA12" s="753"/>
      <c r="CB12" s="753"/>
      <c r="CC12" s="753"/>
      <c r="CD12" s="753"/>
      <c r="CE12" s="753"/>
      <c r="CF12" s="753"/>
      <c r="CG12" s="753"/>
      <c r="CH12" s="753"/>
      <c r="CI12" s="753"/>
      <c r="CJ12" s="753"/>
      <c r="CK12" s="753"/>
      <c r="CL12" s="753"/>
      <c r="CM12" s="753"/>
      <c r="CN12" s="753"/>
      <c r="CO12" s="753"/>
      <c r="CP12" s="753"/>
      <c r="CQ12" s="753"/>
      <c r="CR12" s="753"/>
      <c r="CS12" s="753"/>
      <c r="CT12" s="753"/>
      <c r="CU12" s="753"/>
      <c r="CV12" s="753"/>
      <c r="CW12" s="753"/>
      <c r="CX12" s="753"/>
      <c r="CY12" s="753"/>
      <c r="CZ12" s="753"/>
      <c r="DA12" s="753"/>
      <c r="DB12" s="753"/>
      <c r="DC12" s="753"/>
      <c r="DD12" s="753"/>
      <c r="DE12" s="753"/>
      <c r="DF12" s="753"/>
      <c r="DG12" s="753"/>
      <c r="DH12" s="753"/>
      <c r="DI12" s="753"/>
      <c r="DJ12" s="753"/>
      <c r="DK12" s="753"/>
      <c r="DL12" s="753"/>
      <c r="DM12" s="753"/>
      <c r="DN12" s="753"/>
      <c r="DO12" s="753"/>
      <c r="DP12" s="753"/>
      <c r="DQ12" s="753"/>
      <c r="DR12" s="753"/>
      <c r="DS12" s="753"/>
      <c r="DT12" s="753"/>
      <c r="DU12" s="753"/>
      <c r="DV12" s="753"/>
      <c r="DW12" s="753"/>
      <c r="DX12" s="753"/>
      <c r="DY12" s="753"/>
      <c r="DZ12" s="753"/>
      <c r="EA12" s="753"/>
      <c r="EB12" s="753"/>
      <c r="EC12" s="753"/>
      <c r="ED12" s="753"/>
      <c r="EE12" s="753"/>
      <c r="EF12" s="753"/>
      <c r="EG12" s="753"/>
      <c r="EH12" s="753"/>
      <c r="EI12" s="753"/>
      <c r="EJ12" s="753"/>
      <c r="EK12" s="753"/>
      <c r="EL12" s="753"/>
      <c r="EM12" s="753"/>
      <c r="EN12" s="753"/>
      <c r="EO12" s="753"/>
      <c r="EP12" s="753"/>
      <c r="EQ12" s="753"/>
      <c r="ER12" s="753"/>
      <c r="ES12" s="753"/>
      <c r="ET12" s="753"/>
      <c r="EU12" s="753"/>
      <c r="EV12" s="753"/>
      <c r="EW12" s="753"/>
      <c r="EX12" s="753"/>
      <c r="EY12" s="753"/>
      <c r="EZ12" s="753"/>
      <c r="FA12" s="753"/>
      <c r="FB12" s="753"/>
      <c r="FC12" s="753"/>
      <c r="FD12" s="753"/>
      <c r="FE12" s="753"/>
      <c r="FF12" s="753"/>
      <c r="FG12" s="753"/>
      <c r="FH12" s="753"/>
      <c r="FI12" s="753"/>
      <c r="FJ12" s="753"/>
      <c r="FK12" s="753"/>
      <c r="FL12" s="753"/>
      <c r="FM12" s="754"/>
    </row>
    <row r="13" spans="1:169" x14ac:dyDescent="0.2">
      <c r="A13" s="738">
        <v>6</v>
      </c>
      <c r="B13" s="747"/>
      <c r="C13" s="748"/>
      <c r="D13" s="748"/>
      <c r="E13" s="749"/>
      <c r="F13" s="750">
        <v>3</v>
      </c>
      <c r="G13" s="750"/>
      <c r="H13" s="751" t="str">
        <f t="shared" si="15"/>
        <v/>
      </c>
      <c r="I13" s="752"/>
      <c r="J13" s="753" t="s">
        <v>1121</v>
      </c>
      <c r="K13" s="753"/>
      <c r="L13" s="753"/>
      <c r="M13" s="753"/>
      <c r="N13" s="753"/>
      <c r="O13" s="753"/>
      <c r="P13" s="753"/>
      <c r="Q13" s="753"/>
      <c r="R13" s="753"/>
      <c r="S13" s="753"/>
      <c r="T13" s="753"/>
      <c r="U13" s="753"/>
      <c r="V13" s="753"/>
      <c r="W13" s="753"/>
      <c r="X13" s="753"/>
      <c r="Y13" s="753"/>
      <c r="Z13" s="753"/>
      <c r="AA13" s="753"/>
      <c r="AB13" s="753"/>
      <c r="AC13" s="753"/>
      <c r="AD13" s="753"/>
      <c r="AE13" s="753"/>
      <c r="AF13" s="753"/>
      <c r="AG13" s="753"/>
      <c r="AH13" s="753"/>
      <c r="AI13" s="753"/>
      <c r="AJ13" s="753"/>
      <c r="AK13" s="753"/>
      <c r="AL13" s="753"/>
      <c r="AM13" s="753"/>
      <c r="AN13" s="753"/>
      <c r="AO13" s="753"/>
      <c r="AP13" s="753"/>
      <c r="AQ13" s="753"/>
      <c r="AR13" s="753"/>
      <c r="AS13" s="753"/>
      <c r="AT13" s="753"/>
      <c r="AU13" s="753"/>
      <c r="AV13" s="753"/>
      <c r="AW13" s="753"/>
      <c r="AX13" s="753"/>
      <c r="AY13" s="753"/>
      <c r="AZ13" s="753"/>
      <c r="BA13" s="753"/>
      <c r="BB13" s="753"/>
      <c r="BC13" s="753"/>
      <c r="BD13" s="753"/>
      <c r="BE13" s="753"/>
      <c r="BF13" s="753"/>
      <c r="BG13" s="753"/>
      <c r="BH13" s="753"/>
      <c r="BI13" s="753"/>
      <c r="BJ13" s="753"/>
      <c r="BK13" s="753"/>
      <c r="BL13" s="753"/>
      <c r="BM13" s="753"/>
      <c r="BN13" s="753"/>
      <c r="BO13" s="753"/>
      <c r="BP13" s="753"/>
      <c r="BQ13" s="753"/>
      <c r="BR13" s="753"/>
      <c r="BS13" s="753"/>
      <c r="BT13" s="753"/>
      <c r="BU13" s="753"/>
      <c r="BV13" s="753"/>
      <c r="BW13" s="753"/>
      <c r="BX13" s="753"/>
      <c r="BY13" s="753"/>
      <c r="BZ13" s="753"/>
      <c r="CA13" s="753"/>
      <c r="CB13" s="753"/>
      <c r="CC13" s="753"/>
      <c r="CD13" s="753"/>
      <c r="CE13" s="753"/>
      <c r="CF13" s="753"/>
      <c r="CG13" s="753"/>
      <c r="CH13" s="753"/>
      <c r="CI13" s="753"/>
      <c r="CJ13" s="753"/>
      <c r="CK13" s="753"/>
      <c r="CL13" s="753"/>
      <c r="CM13" s="753"/>
      <c r="CN13" s="753"/>
      <c r="CO13" s="753"/>
      <c r="CP13" s="753"/>
      <c r="CQ13" s="753"/>
      <c r="CR13" s="753"/>
      <c r="CS13" s="753"/>
      <c r="CT13" s="753"/>
      <c r="CU13" s="753"/>
      <c r="CV13" s="753"/>
      <c r="CW13" s="753"/>
      <c r="CX13" s="753"/>
      <c r="CY13" s="753"/>
      <c r="CZ13" s="753"/>
      <c r="DA13" s="753"/>
      <c r="DB13" s="753"/>
      <c r="DC13" s="753"/>
      <c r="DD13" s="753"/>
      <c r="DE13" s="753"/>
      <c r="DF13" s="753"/>
      <c r="DG13" s="753"/>
      <c r="DH13" s="753"/>
      <c r="DI13" s="753"/>
      <c r="DJ13" s="753"/>
      <c r="DK13" s="753"/>
      <c r="DL13" s="753"/>
      <c r="DM13" s="753"/>
      <c r="DN13" s="753"/>
      <c r="DO13" s="753"/>
      <c r="DP13" s="753"/>
      <c r="DQ13" s="753"/>
      <c r="DR13" s="753"/>
      <c r="DS13" s="753"/>
      <c r="DT13" s="753"/>
      <c r="DU13" s="753"/>
      <c r="DV13" s="753"/>
      <c r="DW13" s="753"/>
      <c r="DX13" s="753"/>
      <c r="DY13" s="753"/>
      <c r="DZ13" s="753"/>
      <c r="EA13" s="753"/>
      <c r="EB13" s="753"/>
      <c r="EC13" s="753"/>
      <c r="ED13" s="753"/>
      <c r="EE13" s="753"/>
      <c r="EF13" s="753"/>
      <c r="EG13" s="753"/>
      <c r="EH13" s="753"/>
      <c r="EI13" s="753"/>
      <c r="EJ13" s="753"/>
      <c r="EK13" s="753"/>
      <c r="EL13" s="753"/>
      <c r="EM13" s="753"/>
      <c r="EN13" s="753"/>
      <c r="EO13" s="753"/>
      <c r="EP13" s="753"/>
      <c r="EQ13" s="753"/>
      <c r="ER13" s="753"/>
      <c r="ES13" s="753"/>
      <c r="ET13" s="753"/>
      <c r="EU13" s="753"/>
      <c r="EV13" s="753"/>
      <c r="EW13" s="753"/>
      <c r="EX13" s="753"/>
      <c r="EY13" s="753"/>
      <c r="EZ13" s="753"/>
      <c r="FA13" s="753"/>
      <c r="FB13" s="753"/>
      <c r="FC13" s="753"/>
      <c r="FD13" s="753"/>
      <c r="FE13" s="753"/>
      <c r="FF13" s="753"/>
      <c r="FG13" s="753"/>
      <c r="FH13" s="753"/>
      <c r="FI13" s="753"/>
      <c r="FJ13" s="753"/>
      <c r="FK13" s="753"/>
      <c r="FL13" s="753"/>
      <c r="FM13" s="754"/>
    </row>
    <row r="14" spans="1:169" x14ac:dyDescent="0.2">
      <c r="A14" s="738">
        <v>7</v>
      </c>
      <c r="B14" s="747"/>
      <c r="C14" s="748"/>
      <c r="D14" s="748"/>
      <c r="E14" s="749"/>
      <c r="F14" s="750">
        <v>3</v>
      </c>
      <c r="G14" s="750"/>
      <c r="H14" s="751" t="str">
        <f t="shared" si="15"/>
        <v/>
      </c>
      <c r="I14" s="752"/>
      <c r="J14" s="753"/>
      <c r="K14" s="753"/>
      <c r="L14" s="753"/>
      <c r="M14" s="753"/>
      <c r="N14" s="753"/>
      <c r="O14" s="753"/>
      <c r="P14" s="753"/>
      <c r="Q14" s="753"/>
      <c r="R14" s="753"/>
      <c r="S14" s="753"/>
      <c r="T14" s="753"/>
      <c r="U14" s="753"/>
      <c r="V14" s="753"/>
      <c r="W14" s="753"/>
      <c r="X14" s="753"/>
      <c r="Y14" s="753"/>
      <c r="Z14" s="753"/>
      <c r="AA14" s="753"/>
      <c r="AB14" s="753"/>
      <c r="AC14" s="753"/>
      <c r="AD14" s="753"/>
      <c r="AE14" s="753"/>
      <c r="AF14" s="753"/>
      <c r="AG14" s="753"/>
      <c r="AH14" s="753"/>
      <c r="AI14" s="753"/>
      <c r="AJ14" s="753"/>
      <c r="AK14" s="753"/>
      <c r="AL14" s="753"/>
      <c r="AM14" s="753"/>
      <c r="AN14" s="753"/>
      <c r="AO14" s="753"/>
      <c r="AP14" s="753"/>
      <c r="AQ14" s="753"/>
      <c r="AR14" s="753"/>
      <c r="AS14" s="753"/>
      <c r="AT14" s="753"/>
      <c r="AU14" s="753"/>
      <c r="AV14" s="753"/>
      <c r="AW14" s="753"/>
      <c r="AX14" s="753"/>
      <c r="AY14" s="753"/>
      <c r="AZ14" s="753"/>
      <c r="BA14" s="753"/>
      <c r="BB14" s="753"/>
      <c r="BC14" s="753"/>
      <c r="BD14" s="753"/>
      <c r="BE14" s="753"/>
      <c r="BF14" s="753"/>
      <c r="BG14" s="753"/>
      <c r="BH14" s="753"/>
      <c r="BI14" s="753"/>
      <c r="BJ14" s="753"/>
      <c r="BK14" s="753"/>
      <c r="BL14" s="753"/>
      <c r="BM14" s="753"/>
      <c r="BN14" s="753"/>
      <c r="BO14" s="753"/>
      <c r="BP14" s="753"/>
      <c r="BQ14" s="753"/>
      <c r="BR14" s="753"/>
      <c r="BS14" s="753"/>
      <c r="BT14" s="753"/>
      <c r="BU14" s="753"/>
      <c r="BV14" s="753"/>
      <c r="BW14" s="753"/>
      <c r="BX14" s="753"/>
      <c r="BY14" s="753"/>
      <c r="BZ14" s="753"/>
      <c r="CA14" s="753"/>
      <c r="CB14" s="753"/>
      <c r="CC14" s="753"/>
      <c r="CD14" s="753"/>
      <c r="CE14" s="753"/>
      <c r="CF14" s="753"/>
      <c r="CG14" s="753"/>
      <c r="CH14" s="753"/>
      <c r="CI14" s="753"/>
      <c r="CJ14" s="753"/>
      <c r="CK14" s="753"/>
      <c r="CL14" s="753"/>
      <c r="CM14" s="753"/>
      <c r="CN14" s="753"/>
      <c r="CO14" s="753"/>
      <c r="CP14" s="753"/>
      <c r="CQ14" s="753"/>
      <c r="CR14" s="753"/>
      <c r="CS14" s="753"/>
      <c r="CT14" s="753"/>
      <c r="CU14" s="753"/>
      <c r="CV14" s="753"/>
      <c r="CW14" s="753"/>
      <c r="CX14" s="753"/>
      <c r="CY14" s="753"/>
      <c r="CZ14" s="753"/>
      <c r="DA14" s="753"/>
      <c r="DB14" s="753"/>
      <c r="DC14" s="753"/>
      <c r="DD14" s="753"/>
      <c r="DE14" s="753"/>
      <c r="DF14" s="753"/>
      <c r="DG14" s="753"/>
      <c r="DH14" s="753"/>
      <c r="DI14" s="753"/>
      <c r="DJ14" s="753"/>
      <c r="DK14" s="753"/>
      <c r="DL14" s="753"/>
      <c r="DM14" s="753"/>
      <c r="DN14" s="753"/>
      <c r="DO14" s="753"/>
      <c r="DP14" s="753"/>
      <c r="DQ14" s="753"/>
      <c r="DR14" s="753"/>
      <c r="DS14" s="753"/>
      <c r="DT14" s="753"/>
      <c r="DU14" s="753"/>
      <c r="DV14" s="753"/>
      <c r="DW14" s="753"/>
      <c r="DX14" s="753"/>
      <c r="DY14" s="753"/>
      <c r="DZ14" s="753"/>
      <c r="EA14" s="753"/>
      <c r="EB14" s="753"/>
      <c r="EC14" s="753"/>
      <c r="ED14" s="753"/>
      <c r="EE14" s="753"/>
      <c r="EF14" s="753"/>
      <c r="EG14" s="753"/>
      <c r="EH14" s="753"/>
      <c r="EI14" s="753"/>
      <c r="EJ14" s="753"/>
      <c r="EK14" s="753"/>
      <c r="EL14" s="753"/>
      <c r="EM14" s="753"/>
      <c r="EN14" s="753"/>
      <c r="EO14" s="753"/>
      <c r="EP14" s="753"/>
      <c r="EQ14" s="753"/>
      <c r="ER14" s="753"/>
      <c r="ES14" s="753"/>
      <c r="ET14" s="753"/>
      <c r="EU14" s="753"/>
      <c r="EV14" s="753"/>
      <c r="EW14" s="753"/>
      <c r="EX14" s="753"/>
      <c r="EY14" s="753"/>
      <c r="EZ14" s="753"/>
      <c r="FA14" s="753"/>
      <c r="FB14" s="753"/>
      <c r="FC14" s="753"/>
      <c r="FD14" s="753"/>
      <c r="FE14" s="753"/>
      <c r="FF14" s="753"/>
      <c r="FG14" s="753"/>
      <c r="FH14" s="753"/>
      <c r="FI14" s="753"/>
      <c r="FJ14" s="753"/>
      <c r="FK14" s="753"/>
      <c r="FL14" s="753"/>
      <c r="FM14" s="754"/>
    </row>
    <row r="15" spans="1:169" x14ac:dyDescent="0.2">
      <c r="A15" s="738">
        <v>8</v>
      </c>
      <c r="B15" s="747"/>
      <c r="C15" s="748"/>
      <c r="D15" s="748"/>
      <c r="E15" s="749"/>
      <c r="F15" s="750">
        <v>3</v>
      </c>
      <c r="G15" s="750"/>
      <c r="H15" s="751" t="str">
        <f t="shared" si="15"/>
        <v/>
      </c>
      <c r="I15" s="752"/>
      <c r="J15" s="753"/>
      <c r="K15" s="753"/>
      <c r="L15" s="753"/>
      <c r="M15" s="753"/>
      <c r="N15" s="753"/>
      <c r="O15" s="753"/>
      <c r="P15" s="753"/>
      <c r="Q15" s="753"/>
      <c r="R15" s="753"/>
      <c r="S15" s="753"/>
      <c r="T15" s="753"/>
      <c r="U15" s="753"/>
      <c r="V15" s="753"/>
      <c r="W15" s="753"/>
      <c r="X15" s="753"/>
      <c r="Y15" s="753"/>
      <c r="Z15" s="753"/>
      <c r="AA15" s="753"/>
      <c r="AB15" s="753"/>
      <c r="AC15" s="753"/>
      <c r="AD15" s="753"/>
      <c r="AE15" s="753"/>
      <c r="AF15" s="753"/>
      <c r="AG15" s="753"/>
      <c r="AH15" s="753"/>
      <c r="AI15" s="753"/>
      <c r="AJ15" s="753"/>
      <c r="AK15" s="753"/>
      <c r="AL15" s="753"/>
      <c r="AM15" s="753"/>
      <c r="AN15" s="753"/>
      <c r="AO15" s="753"/>
      <c r="AP15" s="753"/>
      <c r="AQ15" s="753"/>
      <c r="AR15" s="753"/>
      <c r="AS15" s="753"/>
      <c r="AT15" s="753"/>
      <c r="AU15" s="753"/>
      <c r="AV15" s="753"/>
      <c r="AW15" s="753"/>
      <c r="AX15" s="753"/>
      <c r="AY15" s="753"/>
      <c r="AZ15" s="753"/>
      <c r="BA15" s="753"/>
      <c r="BB15" s="753"/>
      <c r="BC15" s="753"/>
      <c r="BD15" s="753"/>
      <c r="BE15" s="753"/>
      <c r="BF15" s="753"/>
      <c r="BG15" s="753"/>
      <c r="BH15" s="753"/>
      <c r="BI15" s="753"/>
      <c r="BJ15" s="753"/>
      <c r="BK15" s="753"/>
      <c r="BL15" s="753"/>
      <c r="BM15" s="753"/>
      <c r="BN15" s="753"/>
      <c r="BO15" s="753"/>
      <c r="BP15" s="753"/>
      <c r="BQ15" s="753"/>
      <c r="BR15" s="753"/>
      <c r="BS15" s="753"/>
      <c r="BT15" s="753"/>
      <c r="BU15" s="753"/>
      <c r="BV15" s="753"/>
      <c r="BW15" s="753"/>
      <c r="BX15" s="753"/>
      <c r="BY15" s="753"/>
      <c r="BZ15" s="753"/>
      <c r="CA15" s="753"/>
      <c r="CB15" s="753"/>
      <c r="CC15" s="753"/>
      <c r="CD15" s="753"/>
      <c r="CE15" s="753"/>
      <c r="CF15" s="753"/>
      <c r="CG15" s="753"/>
      <c r="CH15" s="753"/>
      <c r="CI15" s="753"/>
      <c r="CJ15" s="753"/>
      <c r="CK15" s="753"/>
      <c r="CL15" s="753"/>
      <c r="CM15" s="753"/>
      <c r="CN15" s="753"/>
      <c r="CO15" s="753"/>
      <c r="CP15" s="753"/>
      <c r="CQ15" s="753"/>
      <c r="CR15" s="753"/>
      <c r="CS15" s="753"/>
      <c r="CT15" s="753"/>
      <c r="CU15" s="753"/>
      <c r="CV15" s="753"/>
      <c r="CW15" s="753"/>
      <c r="CX15" s="753"/>
      <c r="CY15" s="753"/>
      <c r="CZ15" s="753"/>
      <c r="DA15" s="753"/>
      <c r="DB15" s="753"/>
      <c r="DC15" s="753"/>
      <c r="DD15" s="753"/>
      <c r="DE15" s="753"/>
      <c r="DF15" s="753"/>
      <c r="DG15" s="753"/>
      <c r="DH15" s="753"/>
      <c r="DI15" s="753"/>
      <c r="DJ15" s="753"/>
      <c r="DK15" s="753"/>
      <c r="DL15" s="753"/>
      <c r="DM15" s="753"/>
      <c r="DN15" s="753"/>
      <c r="DO15" s="753"/>
      <c r="DP15" s="753"/>
      <c r="DQ15" s="753"/>
      <c r="DR15" s="753"/>
      <c r="DS15" s="753"/>
      <c r="DT15" s="753"/>
      <c r="DU15" s="753"/>
      <c r="DV15" s="753"/>
      <c r="DW15" s="753"/>
      <c r="DX15" s="753"/>
      <c r="DY15" s="753"/>
      <c r="DZ15" s="753"/>
      <c r="EA15" s="753"/>
      <c r="EB15" s="753"/>
      <c r="EC15" s="753"/>
      <c r="ED15" s="753"/>
      <c r="EE15" s="753"/>
      <c r="EF15" s="753"/>
      <c r="EG15" s="753"/>
      <c r="EH15" s="753"/>
      <c r="EI15" s="753"/>
      <c r="EJ15" s="753"/>
      <c r="EK15" s="753"/>
      <c r="EL15" s="753"/>
      <c r="EM15" s="753"/>
      <c r="EN15" s="753"/>
      <c r="EO15" s="753"/>
      <c r="EP15" s="753"/>
      <c r="EQ15" s="753"/>
      <c r="ER15" s="753"/>
      <c r="ES15" s="753"/>
      <c r="ET15" s="753"/>
      <c r="EU15" s="753"/>
      <c r="EV15" s="753"/>
      <c r="EW15" s="753"/>
      <c r="EX15" s="753"/>
      <c r="EY15" s="753"/>
      <c r="EZ15" s="753"/>
      <c r="FA15" s="753"/>
      <c r="FB15" s="753"/>
      <c r="FC15" s="753"/>
      <c r="FD15" s="753"/>
      <c r="FE15" s="753"/>
      <c r="FF15" s="753"/>
      <c r="FG15" s="753"/>
      <c r="FH15" s="753"/>
      <c r="FI15" s="753"/>
      <c r="FJ15" s="753"/>
      <c r="FK15" s="753"/>
      <c r="FL15" s="753"/>
      <c r="FM15" s="754"/>
    </row>
    <row r="16" spans="1:169" x14ac:dyDescent="0.2">
      <c r="A16" s="738">
        <v>9</v>
      </c>
      <c r="B16" s="747"/>
      <c r="C16" s="748"/>
      <c r="D16" s="748"/>
      <c r="E16" s="749"/>
      <c r="F16" s="750">
        <v>3</v>
      </c>
      <c r="G16" s="750"/>
      <c r="H16" s="751" t="str">
        <f t="shared" si="15"/>
        <v/>
      </c>
      <c r="I16" s="752"/>
      <c r="J16" s="753"/>
      <c r="K16" s="753"/>
      <c r="L16" s="753"/>
      <c r="M16" s="753"/>
      <c r="N16" s="753"/>
      <c r="O16" s="753"/>
      <c r="P16" s="753"/>
      <c r="Q16" s="753"/>
      <c r="R16" s="753"/>
      <c r="S16" s="753"/>
      <c r="T16" s="753"/>
      <c r="U16" s="753"/>
      <c r="V16" s="753"/>
      <c r="W16" s="753"/>
      <c r="X16" s="753"/>
      <c r="Y16" s="753"/>
      <c r="Z16" s="753"/>
      <c r="AA16" s="753"/>
      <c r="AB16" s="753"/>
      <c r="AC16" s="753"/>
      <c r="AD16" s="753"/>
      <c r="AE16" s="753"/>
      <c r="AF16" s="753"/>
      <c r="AG16" s="753"/>
      <c r="AH16" s="753"/>
      <c r="AI16" s="753"/>
      <c r="AJ16" s="753"/>
      <c r="AK16" s="753"/>
      <c r="AL16" s="753"/>
      <c r="AM16" s="753"/>
      <c r="AN16" s="753"/>
      <c r="AO16" s="753"/>
      <c r="AP16" s="753"/>
      <c r="AQ16" s="753"/>
      <c r="AR16" s="753"/>
      <c r="AS16" s="753"/>
      <c r="AT16" s="753"/>
      <c r="AU16" s="753"/>
      <c r="AV16" s="753"/>
      <c r="AW16" s="753"/>
      <c r="AX16" s="753"/>
      <c r="AY16" s="753"/>
      <c r="AZ16" s="753"/>
      <c r="BA16" s="753"/>
      <c r="BB16" s="753"/>
      <c r="BC16" s="753"/>
      <c r="BD16" s="753"/>
      <c r="BE16" s="753"/>
      <c r="BF16" s="753"/>
      <c r="BG16" s="753"/>
      <c r="BH16" s="753"/>
      <c r="BI16" s="753"/>
      <c r="BJ16" s="753"/>
      <c r="BK16" s="753"/>
      <c r="BL16" s="753"/>
      <c r="BM16" s="753"/>
      <c r="BN16" s="753"/>
      <c r="BO16" s="753"/>
      <c r="BP16" s="753"/>
      <c r="BQ16" s="753"/>
      <c r="BR16" s="753"/>
      <c r="BS16" s="753"/>
      <c r="BT16" s="753"/>
      <c r="BU16" s="753"/>
      <c r="BV16" s="753"/>
      <c r="BW16" s="753"/>
      <c r="BX16" s="753"/>
      <c r="BY16" s="753"/>
      <c r="BZ16" s="753"/>
      <c r="CA16" s="753"/>
      <c r="CB16" s="753"/>
      <c r="CC16" s="753"/>
      <c r="CD16" s="753"/>
      <c r="CE16" s="753"/>
      <c r="CF16" s="753"/>
      <c r="CG16" s="753"/>
      <c r="CH16" s="753"/>
      <c r="CI16" s="753"/>
      <c r="CJ16" s="753"/>
      <c r="CK16" s="753"/>
      <c r="CL16" s="753"/>
      <c r="CM16" s="753"/>
      <c r="CN16" s="753"/>
      <c r="CO16" s="753"/>
      <c r="CP16" s="753"/>
      <c r="CQ16" s="753"/>
      <c r="CR16" s="753"/>
      <c r="CS16" s="753"/>
      <c r="CT16" s="753"/>
      <c r="CU16" s="753"/>
      <c r="CV16" s="753"/>
      <c r="CW16" s="753"/>
      <c r="CX16" s="753"/>
      <c r="CY16" s="753"/>
      <c r="CZ16" s="753"/>
      <c r="DA16" s="753"/>
      <c r="DB16" s="753"/>
      <c r="DC16" s="753"/>
      <c r="DD16" s="753"/>
      <c r="DE16" s="753"/>
      <c r="DF16" s="753"/>
      <c r="DG16" s="753"/>
      <c r="DH16" s="753"/>
      <c r="DI16" s="753"/>
      <c r="DJ16" s="753"/>
      <c r="DK16" s="753"/>
      <c r="DL16" s="753"/>
      <c r="DM16" s="753"/>
      <c r="DN16" s="753"/>
      <c r="DO16" s="753"/>
      <c r="DP16" s="753"/>
      <c r="DQ16" s="753"/>
      <c r="DR16" s="753"/>
      <c r="DS16" s="753"/>
      <c r="DT16" s="753"/>
      <c r="DU16" s="753"/>
      <c r="DV16" s="753"/>
      <c r="DW16" s="753"/>
      <c r="DX16" s="753"/>
      <c r="DY16" s="753"/>
      <c r="DZ16" s="753"/>
      <c r="EA16" s="753"/>
      <c r="EB16" s="753"/>
      <c r="EC16" s="753"/>
      <c r="ED16" s="753"/>
      <c r="EE16" s="753"/>
      <c r="EF16" s="753"/>
      <c r="EG16" s="753"/>
      <c r="EH16" s="753"/>
      <c r="EI16" s="753"/>
      <c r="EJ16" s="753"/>
      <c r="EK16" s="753"/>
      <c r="EL16" s="753"/>
      <c r="EM16" s="753"/>
      <c r="EN16" s="753"/>
      <c r="EO16" s="753"/>
      <c r="EP16" s="753"/>
      <c r="EQ16" s="753"/>
      <c r="ER16" s="753"/>
      <c r="ES16" s="753"/>
      <c r="ET16" s="753"/>
      <c r="EU16" s="753"/>
      <c r="EV16" s="753"/>
      <c r="EW16" s="753"/>
      <c r="EX16" s="753"/>
      <c r="EY16" s="753"/>
      <c r="EZ16" s="753"/>
      <c r="FA16" s="753"/>
      <c r="FB16" s="753"/>
      <c r="FC16" s="753"/>
      <c r="FD16" s="753"/>
      <c r="FE16" s="753"/>
      <c r="FF16" s="753"/>
      <c r="FG16" s="753"/>
      <c r="FH16" s="753"/>
      <c r="FI16" s="753"/>
      <c r="FJ16" s="753"/>
      <c r="FK16" s="753"/>
      <c r="FL16" s="753"/>
      <c r="FM16" s="754"/>
    </row>
    <row r="17" spans="1:169" x14ac:dyDescent="0.3">
      <c r="A17" s="738">
        <v>10</v>
      </c>
      <c r="B17" s="747"/>
      <c r="C17" s="748"/>
      <c r="D17" s="748"/>
      <c r="E17" s="749"/>
      <c r="F17" s="750">
        <v>3</v>
      </c>
      <c r="G17" s="750"/>
      <c r="H17" s="751" t="str">
        <f t="shared" si="15"/>
        <v/>
      </c>
      <c r="I17" s="752"/>
      <c r="J17" s="753"/>
      <c r="K17" s="753"/>
      <c r="L17" s="753"/>
      <c r="M17" s="753"/>
      <c r="N17" s="404"/>
      <c r="O17" s="753"/>
      <c r="P17" s="753"/>
      <c r="Q17" s="753"/>
      <c r="R17" s="753"/>
      <c r="S17" s="753"/>
      <c r="T17" s="753"/>
      <c r="U17" s="753"/>
      <c r="V17" s="753"/>
      <c r="W17" s="753"/>
      <c r="X17" s="753"/>
      <c r="Y17" s="753"/>
      <c r="Z17" s="753"/>
      <c r="AA17" s="753"/>
      <c r="AB17" s="753"/>
      <c r="AC17" s="753"/>
      <c r="AD17" s="753"/>
      <c r="AE17" s="753"/>
      <c r="AF17" s="753"/>
      <c r="AG17" s="753"/>
      <c r="AH17" s="753"/>
      <c r="AI17" s="753"/>
      <c r="AJ17" s="753"/>
      <c r="AK17" s="753"/>
      <c r="AL17" s="753"/>
      <c r="AM17" s="753"/>
      <c r="AN17" s="753"/>
      <c r="AO17" s="753"/>
      <c r="AP17" s="753"/>
      <c r="AQ17" s="753"/>
      <c r="AR17" s="753"/>
      <c r="AS17" s="753"/>
      <c r="AT17" s="753"/>
      <c r="AU17" s="753"/>
      <c r="AV17" s="753"/>
      <c r="AW17" s="753"/>
      <c r="AX17" s="753"/>
      <c r="AY17" s="753"/>
      <c r="AZ17" s="753"/>
      <c r="BA17" s="753"/>
      <c r="BB17" s="753"/>
      <c r="BC17" s="753"/>
      <c r="BD17" s="753"/>
      <c r="BE17" s="753"/>
      <c r="BF17" s="753"/>
      <c r="BG17" s="753"/>
      <c r="BH17" s="753"/>
      <c r="BI17" s="753"/>
      <c r="BJ17" s="753"/>
      <c r="BK17" s="753"/>
      <c r="BL17" s="753"/>
      <c r="BM17" s="753"/>
      <c r="BN17" s="753"/>
      <c r="BO17" s="753"/>
      <c r="BP17" s="753"/>
      <c r="BQ17" s="753"/>
      <c r="BR17" s="753"/>
      <c r="BS17" s="753"/>
      <c r="BT17" s="753"/>
      <c r="BU17" s="753"/>
      <c r="BV17" s="753"/>
      <c r="BW17" s="753"/>
      <c r="BX17" s="753"/>
      <c r="BY17" s="753"/>
      <c r="BZ17" s="753"/>
      <c r="CA17" s="753"/>
      <c r="CB17" s="753"/>
      <c r="CC17" s="753"/>
      <c r="CD17" s="753"/>
      <c r="CE17" s="753"/>
      <c r="CF17" s="753"/>
      <c r="CG17" s="753"/>
      <c r="CH17" s="753"/>
      <c r="CI17" s="753"/>
      <c r="CJ17" s="753"/>
      <c r="CK17" s="753"/>
      <c r="CL17" s="753"/>
      <c r="CM17" s="753"/>
      <c r="CN17" s="753"/>
      <c r="CO17" s="753"/>
      <c r="CP17" s="753"/>
      <c r="CQ17" s="753"/>
      <c r="CR17" s="753"/>
      <c r="CS17" s="753"/>
      <c r="CT17" s="753"/>
      <c r="CU17" s="753"/>
      <c r="CV17" s="753"/>
      <c r="CW17" s="753"/>
      <c r="CX17" s="753"/>
      <c r="CY17" s="753"/>
      <c r="CZ17" s="753"/>
      <c r="DA17" s="753"/>
      <c r="DB17" s="753"/>
      <c r="DC17" s="753"/>
      <c r="DD17" s="753"/>
      <c r="DE17" s="753"/>
      <c r="DF17" s="753"/>
      <c r="DG17" s="753"/>
      <c r="DH17" s="753"/>
      <c r="DI17" s="753"/>
      <c r="DJ17" s="753"/>
      <c r="DK17" s="753"/>
      <c r="DL17" s="753"/>
      <c r="DM17" s="753"/>
      <c r="DN17" s="753"/>
      <c r="DO17" s="753"/>
      <c r="DP17" s="753"/>
      <c r="DQ17" s="753"/>
      <c r="DR17" s="753"/>
      <c r="DS17" s="753"/>
      <c r="DT17" s="753"/>
      <c r="DU17" s="753"/>
      <c r="DV17" s="753"/>
      <c r="DW17" s="753"/>
      <c r="DX17" s="753"/>
      <c r="DY17" s="753"/>
      <c r="DZ17" s="753"/>
      <c r="EA17" s="753"/>
      <c r="EB17" s="753"/>
      <c r="EC17" s="753"/>
      <c r="ED17" s="753"/>
      <c r="EE17" s="753"/>
      <c r="EF17" s="753"/>
      <c r="EG17" s="753"/>
      <c r="EH17" s="753"/>
      <c r="EI17" s="753"/>
      <c r="EJ17" s="753"/>
      <c r="EK17" s="753"/>
      <c r="EL17" s="753"/>
      <c r="EM17" s="753"/>
      <c r="EN17" s="753"/>
      <c r="EO17" s="753"/>
      <c r="EP17" s="753"/>
      <c r="EQ17" s="753"/>
      <c r="ER17" s="753"/>
      <c r="ES17" s="753"/>
      <c r="ET17" s="753"/>
      <c r="EU17" s="753"/>
      <c r="EV17" s="753"/>
      <c r="EW17" s="753"/>
      <c r="EX17" s="753"/>
      <c r="EY17" s="753"/>
      <c r="EZ17" s="753"/>
      <c r="FA17" s="753"/>
      <c r="FB17" s="753"/>
      <c r="FC17" s="753"/>
      <c r="FD17" s="753"/>
      <c r="FE17" s="753"/>
      <c r="FF17" s="753"/>
      <c r="FG17" s="753"/>
      <c r="FH17" s="753"/>
      <c r="FI17" s="753"/>
      <c r="FJ17" s="753"/>
      <c r="FK17" s="753"/>
      <c r="FL17" s="753"/>
      <c r="FM17" s="754"/>
    </row>
    <row r="18" spans="1:169" x14ac:dyDescent="0.2">
      <c r="A18" s="738">
        <v>11</v>
      </c>
      <c r="B18" s="747"/>
      <c r="C18" s="748"/>
      <c r="D18" s="748"/>
      <c r="E18" s="749"/>
      <c r="F18" s="750">
        <v>3</v>
      </c>
      <c r="G18" s="750"/>
      <c r="H18" s="751" t="str">
        <f t="shared" si="15"/>
        <v/>
      </c>
      <c r="I18" s="752"/>
      <c r="J18" s="753"/>
      <c r="K18" s="753"/>
      <c r="L18" s="753"/>
      <c r="M18" s="753"/>
      <c r="N18" s="753"/>
      <c r="O18" s="753"/>
      <c r="P18" s="753"/>
      <c r="Q18" s="753"/>
      <c r="R18" s="753"/>
      <c r="S18" s="753"/>
      <c r="T18" s="753"/>
      <c r="U18" s="753"/>
      <c r="V18" s="753"/>
      <c r="W18" s="753"/>
      <c r="X18" s="753"/>
      <c r="Y18" s="753"/>
      <c r="Z18" s="753"/>
      <c r="AA18" s="753"/>
      <c r="AB18" s="753"/>
      <c r="AC18" s="753"/>
      <c r="AD18" s="753"/>
      <c r="AE18" s="753"/>
      <c r="AF18" s="753"/>
      <c r="AG18" s="753"/>
      <c r="AH18" s="753"/>
      <c r="AI18" s="753"/>
      <c r="AJ18" s="753"/>
      <c r="AK18" s="753"/>
      <c r="AL18" s="753"/>
      <c r="AM18" s="753"/>
      <c r="AN18" s="753"/>
      <c r="AO18" s="753"/>
      <c r="AP18" s="753"/>
      <c r="AQ18" s="753"/>
      <c r="AR18" s="753"/>
      <c r="AS18" s="753"/>
      <c r="AT18" s="753"/>
      <c r="AU18" s="753"/>
      <c r="AV18" s="753"/>
      <c r="AW18" s="753"/>
      <c r="AX18" s="753"/>
      <c r="AY18" s="753"/>
      <c r="AZ18" s="753"/>
      <c r="BA18" s="753"/>
      <c r="BB18" s="753"/>
      <c r="BC18" s="753"/>
      <c r="BD18" s="753"/>
      <c r="BE18" s="753"/>
      <c r="BF18" s="753"/>
      <c r="BG18" s="753"/>
      <c r="BH18" s="753"/>
      <c r="BI18" s="753"/>
      <c r="BJ18" s="753"/>
      <c r="BK18" s="753"/>
      <c r="BL18" s="753"/>
      <c r="BM18" s="753"/>
      <c r="BN18" s="753"/>
      <c r="BO18" s="753"/>
      <c r="BP18" s="753"/>
      <c r="BQ18" s="753"/>
      <c r="BR18" s="753"/>
      <c r="BS18" s="753"/>
      <c r="BT18" s="753"/>
      <c r="BU18" s="753"/>
      <c r="BV18" s="753"/>
      <c r="BW18" s="753"/>
      <c r="BX18" s="753"/>
      <c r="BY18" s="753"/>
      <c r="BZ18" s="753"/>
      <c r="CA18" s="753"/>
      <c r="CB18" s="753"/>
      <c r="CC18" s="753"/>
      <c r="CD18" s="753"/>
      <c r="CE18" s="753"/>
      <c r="CF18" s="753"/>
      <c r="CG18" s="753"/>
      <c r="CH18" s="753"/>
      <c r="CI18" s="753"/>
      <c r="CJ18" s="753"/>
      <c r="CK18" s="753"/>
      <c r="CL18" s="753"/>
      <c r="CM18" s="753"/>
      <c r="CN18" s="753"/>
      <c r="CO18" s="753"/>
      <c r="CP18" s="753"/>
      <c r="CQ18" s="753"/>
      <c r="CR18" s="753"/>
      <c r="CS18" s="753"/>
      <c r="CT18" s="753"/>
      <c r="CU18" s="753"/>
      <c r="CV18" s="753"/>
      <c r="CW18" s="753"/>
      <c r="CX18" s="753"/>
      <c r="CY18" s="753"/>
      <c r="CZ18" s="753"/>
      <c r="DA18" s="753"/>
      <c r="DB18" s="753"/>
      <c r="DC18" s="753"/>
      <c r="DD18" s="753"/>
      <c r="DE18" s="753"/>
      <c r="DF18" s="753"/>
      <c r="DG18" s="753"/>
      <c r="DH18" s="753"/>
      <c r="DI18" s="753"/>
      <c r="DJ18" s="753"/>
      <c r="DK18" s="753"/>
      <c r="DL18" s="753"/>
      <c r="DM18" s="753"/>
      <c r="DN18" s="753"/>
      <c r="DO18" s="753"/>
      <c r="DP18" s="753"/>
      <c r="DQ18" s="753"/>
      <c r="DR18" s="753"/>
      <c r="DS18" s="753"/>
      <c r="DT18" s="753"/>
      <c r="DU18" s="753"/>
      <c r="DV18" s="753"/>
      <c r="DW18" s="753"/>
      <c r="DX18" s="753"/>
      <c r="DY18" s="753"/>
      <c r="DZ18" s="753"/>
      <c r="EA18" s="753"/>
      <c r="EB18" s="753"/>
      <c r="EC18" s="753"/>
      <c r="ED18" s="753"/>
      <c r="EE18" s="753"/>
      <c r="EF18" s="753"/>
      <c r="EG18" s="753"/>
      <c r="EH18" s="753"/>
      <c r="EI18" s="753"/>
      <c r="EJ18" s="753"/>
      <c r="EK18" s="753"/>
      <c r="EL18" s="753"/>
      <c r="EM18" s="753"/>
      <c r="EN18" s="753"/>
      <c r="EO18" s="753"/>
      <c r="EP18" s="753"/>
      <c r="EQ18" s="753"/>
      <c r="ER18" s="753"/>
      <c r="ES18" s="753"/>
      <c r="ET18" s="753"/>
      <c r="EU18" s="753"/>
      <c r="EV18" s="753"/>
      <c r="EW18" s="753"/>
      <c r="EX18" s="753"/>
      <c r="EY18" s="753"/>
      <c r="EZ18" s="753"/>
      <c r="FA18" s="753"/>
      <c r="FB18" s="753"/>
      <c r="FC18" s="753"/>
      <c r="FD18" s="753"/>
      <c r="FE18" s="753"/>
      <c r="FF18" s="753"/>
      <c r="FG18" s="753"/>
      <c r="FH18" s="753"/>
      <c r="FI18" s="753"/>
      <c r="FJ18" s="753"/>
      <c r="FK18" s="753"/>
      <c r="FL18" s="753"/>
      <c r="FM18" s="754"/>
    </row>
    <row r="19" spans="1:169" x14ac:dyDescent="0.2">
      <c r="A19" s="738">
        <v>12</v>
      </c>
      <c r="B19" s="747"/>
      <c r="C19" s="748"/>
      <c r="D19" s="748"/>
      <c r="E19" s="749"/>
      <c r="F19" s="750">
        <v>3</v>
      </c>
      <c r="G19" s="750"/>
      <c r="H19" s="751" t="str">
        <f t="shared" si="15"/>
        <v/>
      </c>
      <c r="I19" s="752"/>
      <c r="J19" s="753"/>
      <c r="K19" s="753"/>
      <c r="L19" s="753"/>
      <c r="M19" s="753"/>
      <c r="N19" s="753"/>
      <c r="O19" s="753"/>
      <c r="P19" s="753"/>
      <c r="Q19" s="753"/>
      <c r="R19" s="753"/>
      <c r="S19" s="753"/>
      <c r="T19" s="753"/>
      <c r="U19" s="753"/>
      <c r="V19" s="753"/>
      <c r="W19" s="753"/>
      <c r="X19" s="753"/>
      <c r="Y19" s="753"/>
      <c r="Z19" s="753"/>
      <c r="AA19" s="753"/>
      <c r="AB19" s="753"/>
      <c r="AC19" s="753"/>
      <c r="AD19" s="753"/>
      <c r="AE19" s="753"/>
      <c r="AF19" s="753"/>
      <c r="AG19" s="753"/>
      <c r="AH19" s="753"/>
      <c r="AI19" s="753"/>
      <c r="AJ19" s="753"/>
      <c r="AK19" s="753"/>
      <c r="AL19" s="753"/>
      <c r="AM19" s="753"/>
      <c r="AN19" s="753"/>
      <c r="AO19" s="753"/>
      <c r="AP19" s="753"/>
      <c r="AQ19" s="753"/>
      <c r="AR19" s="753"/>
      <c r="AS19" s="753"/>
      <c r="AT19" s="753"/>
      <c r="AU19" s="753"/>
      <c r="AV19" s="753"/>
      <c r="AW19" s="753"/>
      <c r="AX19" s="753"/>
      <c r="AY19" s="753"/>
      <c r="AZ19" s="753"/>
      <c r="BA19" s="753"/>
      <c r="BB19" s="753"/>
      <c r="BC19" s="753"/>
      <c r="BD19" s="753"/>
      <c r="BE19" s="753"/>
      <c r="BF19" s="753"/>
      <c r="BG19" s="753"/>
      <c r="BH19" s="753"/>
      <c r="BI19" s="753"/>
      <c r="BJ19" s="753"/>
      <c r="BK19" s="753"/>
      <c r="BL19" s="753"/>
      <c r="BM19" s="753"/>
      <c r="BN19" s="753"/>
      <c r="BO19" s="753"/>
      <c r="BP19" s="753"/>
      <c r="BQ19" s="753"/>
      <c r="BR19" s="753"/>
      <c r="BS19" s="753"/>
      <c r="BT19" s="753"/>
      <c r="BU19" s="753"/>
      <c r="BV19" s="753"/>
      <c r="BW19" s="753"/>
      <c r="BX19" s="753"/>
      <c r="BY19" s="753"/>
      <c r="BZ19" s="753"/>
      <c r="CA19" s="753"/>
      <c r="CB19" s="753"/>
      <c r="CC19" s="753"/>
      <c r="CD19" s="753"/>
      <c r="CE19" s="753"/>
      <c r="CF19" s="753"/>
      <c r="CG19" s="753"/>
      <c r="CH19" s="753"/>
      <c r="CI19" s="753"/>
      <c r="CJ19" s="753"/>
      <c r="CK19" s="753"/>
      <c r="CL19" s="753"/>
      <c r="CM19" s="753"/>
      <c r="CN19" s="753"/>
      <c r="CO19" s="753"/>
      <c r="CP19" s="753"/>
      <c r="CQ19" s="753"/>
      <c r="CR19" s="753"/>
      <c r="CS19" s="753"/>
      <c r="CT19" s="753"/>
      <c r="CU19" s="753"/>
      <c r="CV19" s="753"/>
      <c r="CW19" s="753"/>
      <c r="CX19" s="753"/>
      <c r="CY19" s="753"/>
      <c r="CZ19" s="753"/>
      <c r="DA19" s="753"/>
      <c r="DB19" s="753"/>
      <c r="DC19" s="753"/>
      <c r="DD19" s="753"/>
      <c r="DE19" s="753"/>
      <c r="DF19" s="753"/>
      <c r="DG19" s="753"/>
      <c r="DH19" s="753"/>
      <c r="DI19" s="753"/>
      <c r="DJ19" s="753"/>
      <c r="DK19" s="753"/>
      <c r="DL19" s="753"/>
      <c r="DM19" s="753"/>
      <c r="DN19" s="753"/>
      <c r="DO19" s="753"/>
      <c r="DP19" s="753"/>
      <c r="DQ19" s="753"/>
      <c r="DR19" s="753"/>
      <c r="DS19" s="753"/>
      <c r="DT19" s="753"/>
      <c r="DU19" s="753"/>
      <c r="DV19" s="753"/>
      <c r="DW19" s="753"/>
      <c r="DX19" s="753"/>
      <c r="DY19" s="753"/>
      <c r="DZ19" s="753"/>
      <c r="EA19" s="753"/>
      <c r="EB19" s="753"/>
      <c r="EC19" s="753"/>
      <c r="ED19" s="753"/>
      <c r="EE19" s="753"/>
      <c r="EF19" s="753"/>
      <c r="EG19" s="753"/>
      <c r="EH19" s="753"/>
      <c r="EI19" s="753"/>
      <c r="EJ19" s="753"/>
      <c r="EK19" s="753"/>
      <c r="EL19" s="753"/>
      <c r="EM19" s="753"/>
      <c r="EN19" s="753"/>
      <c r="EO19" s="753"/>
      <c r="EP19" s="753"/>
      <c r="EQ19" s="753"/>
      <c r="ER19" s="753"/>
      <c r="ES19" s="753"/>
      <c r="ET19" s="753"/>
      <c r="EU19" s="753"/>
      <c r="EV19" s="753"/>
      <c r="EW19" s="753"/>
      <c r="EX19" s="753"/>
      <c r="EY19" s="753"/>
      <c r="EZ19" s="753"/>
      <c r="FA19" s="753"/>
      <c r="FB19" s="753"/>
      <c r="FC19" s="753"/>
      <c r="FD19" s="753"/>
      <c r="FE19" s="753"/>
      <c r="FF19" s="753"/>
      <c r="FG19" s="753"/>
      <c r="FH19" s="753"/>
      <c r="FI19" s="753"/>
      <c r="FJ19" s="753"/>
      <c r="FK19" s="753"/>
      <c r="FL19" s="753"/>
      <c r="FM19" s="754"/>
    </row>
    <row r="20" spans="1:169" x14ac:dyDescent="0.2">
      <c r="A20" s="738">
        <v>13</v>
      </c>
      <c r="B20" s="747"/>
      <c r="C20" s="748"/>
      <c r="D20" s="748"/>
      <c r="E20" s="749"/>
      <c r="F20" s="750">
        <v>3</v>
      </c>
      <c r="G20" s="750"/>
      <c r="H20" s="751" t="str">
        <f t="shared" si="15"/>
        <v/>
      </c>
      <c r="I20" s="752"/>
      <c r="J20" s="753"/>
      <c r="K20" s="753"/>
      <c r="L20" s="753"/>
      <c r="M20" s="753"/>
      <c r="N20" s="753"/>
      <c r="O20" s="753"/>
      <c r="P20" s="753"/>
      <c r="Q20" s="753"/>
      <c r="R20" s="753"/>
      <c r="S20" s="753"/>
      <c r="T20" s="753"/>
      <c r="U20" s="753"/>
      <c r="V20" s="753"/>
      <c r="W20" s="753"/>
      <c r="X20" s="753"/>
      <c r="Y20" s="753"/>
      <c r="Z20" s="753"/>
      <c r="AA20" s="753"/>
      <c r="AB20" s="753"/>
      <c r="AC20" s="753"/>
      <c r="AD20" s="753"/>
      <c r="AE20" s="753"/>
      <c r="AF20" s="753"/>
      <c r="AG20" s="753"/>
      <c r="AH20" s="753"/>
      <c r="AI20" s="753"/>
      <c r="AJ20" s="753"/>
      <c r="AK20" s="753"/>
      <c r="AL20" s="753"/>
      <c r="AM20" s="753"/>
      <c r="AN20" s="753"/>
      <c r="AO20" s="753"/>
      <c r="AP20" s="753"/>
      <c r="AQ20" s="753"/>
      <c r="AR20" s="753"/>
      <c r="AS20" s="753"/>
      <c r="AT20" s="753"/>
      <c r="AU20" s="753"/>
      <c r="AV20" s="753"/>
      <c r="AW20" s="753"/>
      <c r="AX20" s="753"/>
      <c r="AY20" s="753"/>
      <c r="AZ20" s="753"/>
      <c r="BA20" s="753"/>
      <c r="BB20" s="753"/>
      <c r="BC20" s="753"/>
      <c r="BD20" s="753"/>
      <c r="BE20" s="753"/>
      <c r="BF20" s="753"/>
      <c r="BG20" s="753"/>
      <c r="BH20" s="753"/>
      <c r="BI20" s="753"/>
      <c r="BJ20" s="753"/>
      <c r="BK20" s="753"/>
      <c r="BL20" s="753"/>
      <c r="BM20" s="753"/>
      <c r="BN20" s="753"/>
      <c r="BO20" s="753"/>
      <c r="BP20" s="753"/>
      <c r="BQ20" s="753"/>
      <c r="BR20" s="753"/>
      <c r="BS20" s="753"/>
      <c r="BT20" s="753"/>
      <c r="BU20" s="753"/>
      <c r="BV20" s="753"/>
      <c r="BW20" s="753"/>
      <c r="BX20" s="753"/>
      <c r="BY20" s="753"/>
      <c r="BZ20" s="753"/>
      <c r="CA20" s="753"/>
      <c r="CB20" s="753"/>
      <c r="CC20" s="753"/>
      <c r="CD20" s="753"/>
      <c r="CE20" s="753"/>
      <c r="CF20" s="753"/>
      <c r="CG20" s="753"/>
      <c r="CH20" s="753"/>
      <c r="CI20" s="753"/>
      <c r="CJ20" s="753"/>
      <c r="CK20" s="753"/>
      <c r="CL20" s="753"/>
      <c r="CM20" s="753"/>
      <c r="CN20" s="753"/>
      <c r="CO20" s="753"/>
      <c r="CP20" s="753"/>
      <c r="CQ20" s="753"/>
      <c r="CR20" s="753"/>
      <c r="CS20" s="753"/>
      <c r="CT20" s="753"/>
      <c r="CU20" s="753"/>
      <c r="CV20" s="753"/>
      <c r="CW20" s="753"/>
      <c r="CX20" s="753"/>
      <c r="CY20" s="753"/>
      <c r="CZ20" s="753"/>
      <c r="DA20" s="753"/>
      <c r="DB20" s="753"/>
      <c r="DC20" s="753"/>
      <c r="DD20" s="753"/>
      <c r="DE20" s="753"/>
      <c r="DF20" s="753"/>
      <c r="DG20" s="753"/>
      <c r="DH20" s="753"/>
      <c r="DI20" s="753"/>
      <c r="DJ20" s="753"/>
      <c r="DK20" s="753"/>
      <c r="DL20" s="753"/>
      <c r="DM20" s="753"/>
      <c r="DN20" s="753"/>
      <c r="DO20" s="753"/>
      <c r="DP20" s="753"/>
      <c r="DQ20" s="753"/>
      <c r="DR20" s="753"/>
      <c r="DS20" s="753"/>
      <c r="DT20" s="753"/>
      <c r="DU20" s="753"/>
      <c r="DV20" s="753"/>
      <c r="DW20" s="753"/>
      <c r="DX20" s="753"/>
      <c r="DY20" s="753"/>
      <c r="DZ20" s="753"/>
      <c r="EA20" s="753"/>
      <c r="EB20" s="753"/>
      <c r="EC20" s="753"/>
      <c r="ED20" s="753"/>
      <c r="EE20" s="753"/>
      <c r="EF20" s="753"/>
      <c r="EG20" s="753"/>
      <c r="EH20" s="753"/>
      <c r="EI20" s="753"/>
      <c r="EJ20" s="753"/>
      <c r="EK20" s="753"/>
      <c r="EL20" s="753"/>
      <c r="EM20" s="753"/>
      <c r="EN20" s="753"/>
      <c r="EO20" s="753"/>
      <c r="EP20" s="753"/>
      <c r="EQ20" s="753"/>
      <c r="ER20" s="753"/>
      <c r="ES20" s="753"/>
      <c r="ET20" s="753"/>
      <c r="EU20" s="753"/>
      <c r="EV20" s="753"/>
      <c r="EW20" s="753"/>
      <c r="EX20" s="753"/>
      <c r="EY20" s="753"/>
      <c r="EZ20" s="753"/>
      <c r="FA20" s="753"/>
      <c r="FB20" s="753"/>
      <c r="FC20" s="753"/>
      <c r="FD20" s="753"/>
      <c r="FE20" s="753"/>
      <c r="FF20" s="753"/>
      <c r="FG20" s="753"/>
      <c r="FH20" s="753"/>
      <c r="FI20" s="753"/>
      <c r="FJ20" s="753"/>
      <c r="FK20" s="753"/>
      <c r="FL20" s="753"/>
      <c r="FM20" s="754"/>
    </row>
    <row r="21" spans="1:169" x14ac:dyDescent="0.2">
      <c r="A21" s="738">
        <v>14</v>
      </c>
      <c r="B21" s="747"/>
      <c r="C21" s="748"/>
      <c r="D21" s="748"/>
      <c r="E21" s="749"/>
      <c r="F21" s="750">
        <v>3</v>
      </c>
      <c r="G21" s="750"/>
      <c r="H21" s="751" t="str">
        <f t="shared" si="15"/>
        <v/>
      </c>
      <c r="I21" s="752"/>
      <c r="J21" s="753"/>
      <c r="K21" s="753"/>
      <c r="L21" s="753"/>
      <c r="M21" s="753"/>
      <c r="N21" s="753"/>
      <c r="O21" s="753"/>
      <c r="P21" s="753"/>
      <c r="Q21" s="753"/>
      <c r="R21" s="753"/>
      <c r="S21" s="753"/>
      <c r="T21" s="753"/>
      <c r="U21" s="753"/>
      <c r="V21" s="753"/>
      <c r="W21" s="753"/>
      <c r="X21" s="753"/>
      <c r="Y21" s="753"/>
      <c r="Z21" s="753"/>
      <c r="AA21" s="753"/>
      <c r="AB21" s="753"/>
      <c r="AC21" s="753"/>
      <c r="AD21" s="753"/>
      <c r="AE21" s="753"/>
      <c r="AF21" s="753"/>
      <c r="AG21" s="753"/>
      <c r="AH21" s="753"/>
      <c r="AI21" s="753"/>
      <c r="AJ21" s="753"/>
      <c r="AK21" s="753"/>
      <c r="AL21" s="753"/>
      <c r="AM21" s="753"/>
      <c r="AN21" s="753"/>
      <c r="AO21" s="753"/>
      <c r="AP21" s="753"/>
      <c r="AQ21" s="753"/>
      <c r="AR21" s="753"/>
      <c r="AS21" s="753"/>
      <c r="AT21" s="753"/>
      <c r="AU21" s="753"/>
      <c r="AV21" s="753"/>
      <c r="AW21" s="753"/>
      <c r="AX21" s="753"/>
      <c r="AY21" s="753"/>
      <c r="AZ21" s="753"/>
      <c r="BA21" s="753"/>
      <c r="BB21" s="753"/>
      <c r="BC21" s="753"/>
      <c r="BD21" s="753"/>
      <c r="BE21" s="753"/>
      <c r="BF21" s="753"/>
      <c r="BG21" s="753"/>
      <c r="BH21" s="753"/>
      <c r="BI21" s="753"/>
      <c r="BJ21" s="753"/>
      <c r="BK21" s="753"/>
      <c r="BL21" s="753"/>
      <c r="BM21" s="753"/>
      <c r="BN21" s="753"/>
      <c r="BO21" s="753"/>
      <c r="BP21" s="753"/>
      <c r="BQ21" s="753"/>
      <c r="BR21" s="753"/>
      <c r="BS21" s="753"/>
      <c r="BT21" s="753"/>
      <c r="BU21" s="753"/>
      <c r="BV21" s="753"/>
      <c r="BW21" s="753"/>
      <c r="BX21" s="753"/>
      <c r="BY21" s="753"/>
      <c r="BZ21" s="753"/>
      <c r="CA21" s="753"/>
      <c r="CB21" s="753"/>
      <c r="CC21" s="753"/>
      <c r="CD21" s="753"/>
      <c r="CE21" s="753"/>
      <c r="CF21" s="753"/>
      <c r="CG21" s="753"/>
      <c r="CH21" s="753"/>
      <c r="CI21" s="753"/>
      <c r="CJ21" s="753"/>
      <c r="CK21" s="753"/>
      <c r="CL21" s="753"/>
      <c r="CM21" s="753"/>
      <c r="CN21" s="753"/>
      <c r="CO21" s="753"/>
      <c r="CP21" s="753"/>
      <c r="CQ21" s="753"/>
      <c r="CR21" s="753"/>
      <c r="CS21" s="753"/>
      <c r="CT21" s="753"/>
      <c r="CU21" s="753"/>
      <c r="CV21" s="753"/>
      <c r="CW21" s="753"/>
      <c r="CX21" s="753"/>
      <c r="CY21" s="753"/>
      <c r="CZ21" s="753"/>
      <c r="DA21" s="753"/>
      <c r="DB21" s="753"/>
      <c r="DC21" s="753"/>
      <c r="DD21" s="753"/>
      <c r="DE21" s="753"/>
      <c r="DF21" s="753"/>
      <c r="DG21" s="753"/>
      <c r="DH21" s="753"/>
      <c r="DI21" s="753"/>
      <c r="DJ21" s="753"/>
      <c r="DK21" s="753"/>
      <c r="DL21" s="753"/>
      <c r="DM21" s="753"/>
      <c r="DN21" s="753"/>
      <c r="DO21" s="753"/>
      <c r="DP21" s="753"/>
      <c r="DQ21" s="753"/>
      <c r="DR21" s="753"/>
      <c r="DS21" s="753"/>
      <c r="DT21" s="753"/>
      <c r="DU21" s="753"/>
      <c r="DV21" s="753"/>
      <c r="DW21" s="753"/>
      <c r="DX21" s="753"/>
      <c r="DY21" s="753"/>
      <c r="DZ21" s="753"/>
      <c r="EA21" s="753"/>
      <c r="EB21" s="753"/>
      <c r="EC21" s="753"/>
      <c r="ED21" s="753"/>
      <c r="EE21" s="753"/>
      <c r="EF21" s="753"/>
      <c r="EG21" s="753"/>
      <c r="EH21" s="753"/>
      <c r="EI21" s="753"/>
      <c r="EJ21" s="753"/>
      <c r="EK21" s="753"/>
      <c r="EL21" s="753"/>
      <c r="EM21" s="753"/>
      <c r="EN21" s="753"/>
      <c r="EO21" s="753"/>
      <c r="EP21" s="753"/>
      <c r="EQ21" s="753"/>
      <c r="ER21" s="753"/>
      <c r="ES21" s="753"/>
      <c r="ET21" s="753"/>
      <c r="EU21" s="753"/>
      <c r="EV21" s="753"/>
      <c r="EW21" s="753"/>
      <c r="EX21" s="753"/>
      <c r="EY21" s="753"/>
      <c r="EZ21" s="753"/>
      <c r="FA21" s="753"/>
      <c r="FB21" s="753"/>
      <c r="FC21" s="753"/>
      <c r="FD21" s="753"/>
      <c r="FE21" s="753"/>
      <c r="FF21" s="753"/>
      <c r="FG21" s="753"/>
      <c r="FH21" s="753"/>
      <c r="FI21" s="753"/>
      <c r="FJ21" s="753"/>
      <c r="FK21" s="753"/>
      <c r="FL21" s="753"/>
      <c r="FM21" s="754"/>
    </row>
    <row r="22" spans="1:169" x14ac:dyDescent="0.2">
      <c r="A22" s="738">
        <v>15</v>
      </c>
      <c r="B22" s="747"/>
      <c r="C22" s="748"/>
      <c r="D22" s="748"/>
      <c r="E22" s="749"/>
      <c r="F22" s="750">
        <v>3</v>
      </c>
      <c r="G22" s="750"/>
      <c r="H22" s="751" t="str">
        <f t="shared" si="15"/>
        <v/>
      </c>
      <c r="I22" s="752"/>
      <c r="J22" s="753"/>
      <c r="K22" s="753"/>
      <c r="L22" s="753"/>
      <c r="M22" s="753"/>
      <c r="N22" s="753"/>
      <c r="O22" s="753"/>
      <c r="P22" s="753"/>
      <c r="Q22" s="753"/>
      <c r="R22" s="753"/>
      <c r="S22" s="753"/>
      <c r="T22" s="753"/>
      <c r="U22" s="753"/>
      <c r="V22" s="753"/>
      <c r="W22" s="753"/>
      <c r="X22" s="753"/>
      <c r="Y22" s="753"/>
      <c r="Z22" s="753"/>
      <c r="AA22" s="753"/>
      <c r="AB22" s="753"/>
      <c r="AC22" s="753"/>
      <c r="AD22" s="753"/>
      <c r="AE22" s="753"/>
      <c r="AF22" s="753"/>
      <c r="AG22" s="753"/>
      <c r="AH22" s="753"/>
      <c r="AI22" s="753"/>
      <c r="AJ22" s="753"/>
      <c r="AK22" s="753"/>
      <c r="AL22" s="753"/>
      <c r="AM22" s="753"/>
      <c r="AN22" s="753"/>
      <c r="AO22" s="753"/>
      <c r="AP22" s="753"/>
      <c r="AQ22" s="753"/>
      <c r="AR22" s="753"/>
      <c r="AS22" s="753"/>
      <c r="AT22" s="753"/>
      <c r="AU22" s="753"/>
      <c r="AV22" s="753"/>
      <c r="AW22" s="753"/>
      <c r="AX22" s="753"/>
      <c r="AY22" s="753"/>
      <c r="AZ22" s="753"/>
      <c r="BA22" s="753"/>
      <c r="BB22" s="753"/>
      <c r="BC22" s="753"/>
      <c r="BD22" s="753"/>
      <c r="BE22" s="753"/>
      <c r="BF22" s="753"/>
      <c r="BG22" s="753"/>
      <c r="BH22" s="753"/>
      <c r="BI22" s="753"/>
      <c r="BJ22" s="753"/>
      <c r="BK22" s="753"/>
      <c r="BL22" s="753"/>
      <c r="BM22" s="753"/>
      <c r="BN22" s="753"/>
      <c r="BO22" s="753"/>
      <c r="BP22" s="753"/>
      <c r="BQ22" s="753"/>
      <c r="BR22" s="753"/>
      <c r="BS22" s="753"/>
      <c r="BT22" s="753"/>
      <c r="BU22" s="753"/>
      <c r="BV22" s="753"/>
      <c r="BW22" s="753"/>
      <c r="BX22" s="753"/>
      <c r="BY22" s="753"/>
      <c r="BZ22" s="753"/>
      <c r="CA22" s="753"/>
      <c r="CB22" s="753"/>
      <c r="CC22" s="753"/>
      <c r="CD22" s="753"/>
      <c r="CE22" s="753"/>
      <c r="CF22" s="753"/>
      <c r="CG22" s="753"/>
      <c r="CH22" s="753"/>
      <c r="CI22" s="753"/>
      <c r="CJ22" s="753"/>
      <c r="CK22" s="753"/>
      <c r="CL22" s="753"/>
      <c r="CM22" s="753"/>
      <c r="CN22" s="753"/>
      <c r="CO22" s="753"/>
      <c r="CP22" s="753"/>
      <c r="CQ22" s="753"/>
      <c r="CR22" s="753"/>
      <c r="CS22" s="753"/>
      <c r="CT22" s="753"/>
      <c r="CU22" s="753"/>
      <c r="CV22" s="753"/>
      <c r="CW22" s="753"/>
      <c r="CX22" s="753"/>
      <c r="CY22" s="753"/>
      <c r="CZ22" s="753"/>
      <c r="DA22" s="753"/>
      <c r="DB22" s="753"/>
      <c r="DC22" s="753"/>
      <c r="DD22" s="753"/>
      <c r="DE22" s="753"/>
      <c r="DF22" s="753"/>
      <c r="DG22" s="753"/>
      <c r="DH22" s="753"/>
      <c r="DI22" s="753"/>
      <c r="DJ22" s="753"/>
      <c r="DK22" s="753"/>
      <c r="DL22" s="753"/>
      <c r="DM22" s="753"/>
      <c r="DN22" s="753"/>
      <c r="DO22" s="753"/>
      <c r="DP22" s="753"/>
      <c r="DQ22" s="753"/>
      <c r="DR22" s="753"/>
      <c r="DS22" s="753"/>
      <c r="DT22" s="753"/>
      <c r="DU22" s="753"/>
      <c r="DV22" s="753"/>
      <c r="DW22" s="753"/>
      <c r="DX22" s="753"/>
      <c r="DY22" s="753"/>
      <c r="DZ22" s="753"/>
      <c r="EA22" s="753"/>
      <c r="EB22" s="753"/>
      <c r="EC22" s="753"/>
      <c r="ED22" s="753"/>
      <c r="EE22" s="753"/>
      <c r="EF22" s="753"/>
      <c r="EG22" s="753"/>
      <c r="EH22" s="753"/>
      <c r="EI22" s="753"/>
      <c r="EJ22" s="753"/>
      <c r="EK22" s="753"/>
      <c r="EL22" s="753"/>
      <c r="EM22" s="753"/>
      <c r="EN22" s="753"/>
      <c r="EO22" s="753"/>
      <c r="EP22" s="753"/>
      <c r="EQ22" s="753"/>
      <c r="ER22" s="753"/>
      <c r="ES22" s="753"/>
      <c r="ET22" s="753"/>
      <c r="EU22" s="753"/>
      <c r="EV22" s="753"/>
      <c r="EW22" s="753"/>
      <c r="EX22" s="753"/>
      <c r="EY22" s="753"/>
      <c r="EZ22" s="753"/>
      <c r="FA22" s="753"/>
      <c r="FB22" s="753"/>
      <c r="FC22" s="753"/>
      <c r="FD22" s="753"/>
      <c r="FE22" s="753"/>
      <c r="FF22" s="753"/>
      <c r="FG22" s="753"/>
      <c r="FH22" s="753"/>
      <c r="FI22" s="753"/>
      <c r="FJ22" s="753"/>
      <c r="FK22" s="753"/>
      <c r="FL22" s="753"/>
      <c r="FM22" s="754"/>
    </row>
    <row r="23" spans="1:169" x14ac:dyDescent="0.2">
      <c r="A23" s="738">
        <v>16</v>
      </c>
      <c r="B23" s="747"/>
      <c r="C23" s="748"/>
      <c r="D23" s="748"/>
      <c r="E23" s="749"/>
      <c r="F23" s="750">
        <v>3</v>
      </c>
      <c r="G23" s="750"/>
      <c r="H23" s="751" t="str">
        <f t="shared" si="15"/>
        <v/>
      </c>
      <c r="I23" s="752"/>
      <c r="J23" s="753"/>
      <c r="K23" s="753"/>
      <c r="L23" s="753"/>
      <c r="M23" s="753"/>
      <c r="N23" s="753"/>
      <c r="O23" s="753"/>
      <c r="P23" s="753"/>
      <c r="Q23" s="753"/>
      <c r="R23" s="753"/>
      <c r="S23" s="753"/>
      <c r="T23" s="753"/>
      <c r="U23" s="753"/>
      <c r="V23" s="753"/>
      <c r="W23" s="753"/>
      <c r="X23" s="753"/>
      <c r="Y23" s="753"/>
      <c r="Z23" s="753"/>
      <c r="AA23" s="753"/>
      <c r="AB23" s="753"/>
      <c r="AC23" s="753"/>
      <c r="AD23" s="753"/>
      <c r="AE23" s="753"/>
      <c r="AF23" s="753"/>
      <c r="AG23" s="753"/>
      <c r="AH23" s="753"/>
      <c r="AI23" s="753"/>
      <c r="AJ23" s="753"/>
      <c r="AK23" s="753"/>
      <c r="AL23" s="753"/>
      <c r="AM23" s="753"/>
      <c r="AN23" s="753"/>
      <c r="AO23" s="753"/>
      <c r="AP23" s="753"/>
      <c r="AQ23" s="753"/>
      <c r="AR23" s="753"/>
      <c r="AS23" s="753"/>
      <c r="AT23" s="753"/>
      <c r="AU23" s="753"/>
      <c r="AV23" s="753"/>
      <c r="AW23" s="753"/>
      <c r="AX23" s="753"/>
      <c r="AY23" s="753"/>
      <c r="AZ23" s="753"/>
      <c r="BA23" s="753"/>
      <c r="BB23" s="753"/>
      <c r="BC23" s="753"/>
      <c r="BD23" s="753"/>
      <c r="BE23" s="753"/>
      <c r="BF23" s="753"/>
      <c r="BG23" s="753"/>
      <c r="BH23" s="753"/>
      <c r="BI23" s="753"/>
      <c r="BJ23" s="753"/>
      <c r="BK23" s="753"/>
      <c r="BL23" s="753"/>
      <c r="BM23" s="753"/>
      <c r="BN23" s="753"/>
      <c r="BO23" s="753"/>
      <c r="BP23" s="753"/>
      <c r="BQ23" s="753"/>
      <c r="BR23" s="753"/>
      <c r="BS23" s="753"/>
      <c r="BT23" s="753"/>
      <c r="BU23" s="753"/>
      <c r="BV23" s="753"/>
      <c r="BW23" s="753"/>
      <c r="BX23" s="753"/>
      <c r="BY23" s="753"/>
      <c r="BZ23" s="753"/>
      <c r="CA23" s="753"/>
      <c r="CB23" s="753"/>
      <c r="CC23" s="753"/>
      <c r="CD23" s="753"/>
      <c r="CE23" s="753"/>
      <c r="CF23" s="753"/>
      <c r="CG23" s="753"/>
      <c r="CH23" s="753"/>
      <c r="CI23" s="753"/>
      <c r="CJ23" s="753"/>
      <c r="CK23" s="753"/>
      <c r="CL23" s="753"/>
      <c r="CM23" s="753"/>
      <c r="CN23" s="753"/>
      <c r="CO23" s="753"/>
      <c r="CP23" s="753"/>
      <c r="CQ23" s="753"/>
      <c r="CR23" s="753"/>
      <c r="CS23" s="753"/>
      <c r="CT23" s="753"/>
      <c r="CU23" s="753"/>
      <c r="CV23" s="753"/>
      <c r="CW23" s="753"/>
      <c r="CX23" s="753"/>
      <c r="CY23" s="753"/>
      <c r="CZ23" s="753"/>
      <c r="DA23" s="753"/>
      <c r="DB23" s="753"/>
      <c r="DC23" s="753"/>
      <c r="DD23" s="753"/>
      <c r="DE23" s="753"/>
      <c r="DF23" s="753"/>
      <c r="DG23" s="753"/>
      <c r="DH23" s="753"/>
      <c r="DI23" s="753"/>
      <c r="DJ23" s="753"/>
      <c r="DK23" s="753"/>
      <c r="DL23" s="753"/>
      <c r="DM23" s="753"/>
      <c r="DN23" s="753"/>
      <c r="DO23" s="753"/>
      <c r="DP23" s="753"/>
      <c r="DQ23" s="753"/>
      <c r="DR23" s="753"/>
      <c r="DS23" s="753"/>
      <c r="DT23" s="753"/>
      <c r="DU23" s="753"/>
      <c r="DV23" s="753"/>
      <c r="DW23" s="753"/>
      <c r="DX23" s="753"/>
      <c r="DY23" s="753"/>
      <c r="DZ23" s="753"/>
      <c r="EA23" s="753"/>
      <c r="EB23" s="753"/>
      <c r="EC23" s="753"/>
      <c r="ED23" s="753"/>
      <c r="EE23" s="753"/>
      <c r="EF23" s="753"/>
      <c r="EG23" s="753"/>
      <c r="EH23" s="753"/>
      <c r="EI23" s="753"/>
      <c r="EJ23" s="753"/>
      <c r="EK23" s="753"/>
      <c r="EL23" s="753"/>
      <c r="EM23" s="753"/>
      <c r="EN23" s="753"/>
      <c r="EO23" s="753"/>
      <c r="EP23" s="753"/>
      <c r="EQ23" s="753"/>
      <c r="ER23" s="753"/>
      <c r="ES23" s="753"/>
      <c r="ET23" s="753"/>
      <c r="EU23" s="753"/>
      <c r="EV23" s="753"/>
      <c r="EW23" s="753"/>
      <c r="EX23" s="753"/>
      <c r="EY23" s="753"/>
      <c r="EZ23" s="753"/>
      <c r="FA23" s="753"/>
      <c r="FB23" s="753"/>
      <c r="FC23" s="753"/>
      <c r="FD23" s="753"/>
      <c r="FE23" s="753"/>
      <c r="FF23" s="753"/>
      <c r="FG23" s="753"/>
      <c r="FH23" s="753"/>
      <c r="FI23" s="753"/>
      <c r="FJ23" s="753"/>
      <c r="FK23" s="753"/>
      <c r="FL23" s="753"/>
      <c r="FM23" s="754"/>
    </row>
    <row r="24" spans="1:169" x14ac:dyDescent="0.2">
      <c r="A24" s="738">
        <v>17</v>
      </c>
      <c r="B24" s="747"/>
      <c r="C24" s="748"/>
      <c r="D24" s="748"/>
      <c r="E24" s="749"/>
      <c r="F24" s="750">
        <v>3</v>
      </c>
      <c r="G24" s="750"/>
      <c r="H24" s="751" t="str">
        <f t="shared" si="15"/>
        <v/>
      </c>
      <c r="I24" s="752"/>
      <c r="J24" s="753"/>
      <c r="K24" s="753"/>
      <c r="L24" s="753"/>
      <c r="M24" s="753"/>
      <c r="N24" s="753"/>
      <c r="O24" s="753"/>
      <c r="P24" s="753"/>
      <c r="Q24" s="753"/>
      <c r="R24" s="753"/>
      <c r="S24" s="753"/>
      <c r="T24" s="753"/>
      <c r="U24" s="753"/>
      <c r="V24" s="753"/>
      <c r="W24" s="753"/>
      <c r="X24" s="753"/>
      <c r="Y24" s="753"/>
      <c r="Z24" s="753"/>
      <c r="AA24" s="753"/>
      <c r="AB24" s="753"/>
      <c r="AC24" s="753"/>
      <c r="AD24" s="753"/>
      <c r="AE24" s="753"/>
      <c r="AF24" s="753"/>
      <c r="AG24" s="753"/>
      <c r="AH24" s="753"/>
      <c r="AI24" s="753"/>
      <c r="AJ24" s="753"/>
      <c r="AK24" s="753"/>
      <c r="AL24" s="753"/>
      <c r="AM24" s="753"/>
      <c r="AN24" s="753"/>
      <c r="AO24" s="753"/>
      <c r="AP24" s="753"/>
      <c r="AQ24" s="753"/>
      <c r="AR24" s="753"/>
      <c r="AS24" s="753"/>
      <c r="AT24" s="753"/>
      <c r="AU24" s="753"/>
      <c r="AV24" s="753"/>
      <c r="AW24" s="753"/>
      <c r="AX24" s="753"/>
      <c r="AY24" s="753"/>
      <c r="AZ24" s="753"/>
      <c r="BA24" s="753"/>
      <c r="BB24" s="753"/>
      <c r="BC24" s="753"/>
      <c r="BD24" s="753"/>
      <c r="BE24" s="753"/>
      <c r="BF24" s="753"/>
      <c r="BG24" s="753"/>
      <c r="BH24" s="753"/>
      <c r="BI24" s="753"/>
      <c r="BJ24" s="753"/>
      <c r="BK24" s="753"/>
      <c r="BL24" s="753"/>
      <c r="BM24" s="753"/>
      <c r="BN24" s="753"/>
      <c r="BO24" s="753"/>
      <c r="BP24" s="753"/>
      <c r="BQ24" s="753"/>
      <c r="BR24" s="753"/>
      <c r="BS24" s="753"/>
      <c r="BT24" s="753"/>
      <c r="BU24" s="753"/>
      <c r="BV24" s="753"/>
      <c r="BW24" s="753"/>
      <c r="BX24" s="753"/>
      <c r="BY24" s="753"/>
      <c r="BZ24" s="753"/>
      <c r="CA24" s="753"/>
      <c r="CB24" s="753"/>
      <c r="CC24" s="753"/>
      <c r="CD24" s="753"/>
      <c r="CE24" s="753"/>
      <c r="CF24" s="753"/>
      <c r="CG24" s="753"/>
      <c r="CH24" s="753"/>
      <c r="CI24" s="753"/>
      <c r="CJ24" s="753"/>
      <c r="CK24" s="753"/>
      <c r="CL24" s="753"/>
      <c r="CM24" s="753"/>
      <c r="CN24" s="753"/>
      <c r="CO24" s="753"/>
      <c r="CP24" s="753"/>
      <c r="CQ24" s="753"/>
      <c r="CR24" s="753"/>
      <c r="CS24" s="753"/>
      <c r="CT24" s="753"/>
      <c r="CU24" s="753"/>
      <c r="CV24" s="753"/>
      <c r="CW24" s="753"/>
      <c r="CX24" s="753"/>
      <c r="CY24" s="753"/>
      <c r="CZ24" s="753"/>
      <c r="DA24" s="753"/>
      <c r="DB24" s="753"/>
      <c r="DC24" s="753"/>
      <c r="DD24" s="753"/>
      <c r="DE24" s="753"/>
      <c r="DF24" s="753"/>
      <c r="DG24" s="753"/>
      <c r="DH24" s="753"/>
      <c r="DI24" s="753"/>
      <c r="DJ24" s="753"/>
      <c r="DK24" s="753"/>
      <c r="DL24" s="753"/>
      <c r="DM24" s="753"/>
      <c r="DN24" s="753"/>
      <c r="DO24" s="753"/>
      <c r="DP24" s="753"/>
      <c r="DQ24" s="753"/>
      <c r="DR24" s="753"/>
      <c r="DS24" s="753"/>
      <c r="DT24" s="753"/>
      <c r="DU24" s="753"/>
      <c r="DV24" s="753"/>
      <c r="DW24" s="753"/>
      <c r="DX24" s="753"/>
      <c r="DY24" s="753"/>
      <c r="DZ24" s="753"/>
      <c r="EA24" s="753"/>
      <c r="EB24" s="753"/>
      <c r="EC24" s="753"/>
      <c r="ED24" s="753"/>
      <c r="EE24" s="753"/>
      <c r="EF24" s="753"/>
      <c r="EG24" s="753"/>
      <c r="EH24" s="753"/>
      <c r="EI24" s="753"/>
      <c r="EJ24" s="753"/>
      <c r="EK24" s="753"/>
      <c r="EL24" s="753"/>
      <c r="EM24" s="753"/>
      <c r="EN24" s="753"/>
      <c r="EO24" s="753"/>
      <c r="EP24" s="753"/>
      <c r="EQ24" s="753"/>
      <c r="ER24" s="753"/>
      <c r="ES24" s="753"/>
      <c r="ET24" s="753"/>
      <c r="EU24" s="753"/>
      <c r="EV24" s="753"/>
      <c r="EW24" s="753"/>
      <c r="EX24" s="753"/>
      <c r="EY24" s="753"/>
      <c r="EZ24" s="753"/>
      <c r="FA24" s="753"/>
      <c r="FB24" s="753"/>
      <c r="FC24" s="753"/>
      <c r="FD24" s="753"/>
      <c r="FE24" s="753"/>
      <c r="FF24" s="753"/>
      <c r="FG24" s="753"/>
      <c r="FH24" s="753"/>
      <c r="FI24" s="753"/>
      <c r="FJ24" s="753"/>
      <c r="FK24" s="753"/>
      <c r="FL24" s="753"/>
      <c r="FM24" s="754"/>
    </row>
    <row r="25" spans="1:169" x14ac:dyDescent="0.2">
      <c r="A25" s="738">
        <v>18</v>
      </c>
      <c r="B25" s="747"/>
      <c r="C25" s="748"/>
      <c r="D25" s="748"/>
      <c r="E25" s="749"/>
      <c r="F25" s="750">
        <v>3</v>
      </c>
      <c r="G25" s="750"/>
      <c r="H25" s="751" t="str">
        <f t="shared" si="15"/>
        <v/>
      </c>
      <c r="I25" s="752"/>
      <c r="J25" s="753"/>
      <c r="K25" s="753"/>
      <c r="L25" s="753"/>
      <c r="M25" s="753"/>
      <c r="N25" s="753"/>
      <c r="O25" s="753"/>
      <c r="P25" s="753"/>
      <c r="Q25" s="753"/>
      <c r="R25" s="753"/>
      <c r="S25" s="753"/>
      <c r="T25" s="753"/>
      <c r="U25" s="753"/>
      <c r="V25" s="753"/>
      <c r="W25" s="753"/>
      <c r="X25" s="753"/>
      <c r="Y25" s="753"/>
      <c r="Z25" s="753"/>
      <c r="AA25" s="753"/>
      <c r="AB25" s="753"/>
      <c r="AC25" s="753"/>
      <c r="AD25" s="753"/>
      <c r="AE25" s="753"/>
      <c r="AF25" s="753"/>
      <c r="AG25" s="753"/>
      <c r="AH25" s="753"/>
      <c r="AI25" s="753"/>
      <c r="AJ25" s="753"/>
      <c r="AK25" s="753"/>
      <c r="AL25" s="753"/>
      <c r="AM25" s="753"/>
      <c r="AN25" s="753"/>
      <c r="AO25" s="753"/>
      <c r="AP25" s="753"/>
      <c r="AQ25" s="753"/>
      <c r="AR25" s="753"/>
      <c r="AS25" s="753"/>
      <c r="AT25" s="753"/>
      <c r="AU25" s="753"/>
      <c r="AV25" s="753"/>
      <c r="AW25" s="753"/>
      <c r="AX25" s="753"/>
      <c r="AY25" s="753"/>
      <c r="AZ25" s="753"/>
      <c r="BA25" s="753"/>
      <c r="BB25" s="753"/>
      <c r="BC25" s="753"/>
      <c r="BD25" s="753"/>
      <c r="BE25" s="753"/>
      <c r="BF25" s="753"/>
      <c r="BG25" s="753"/>
      <c r="BH25" s="753"/>
      <c r="BI25" s="753"/>
      <c r="BJ25" s="753"/>
      <c r="BK25" s="753"/>
      <c r="BL25" s="753"/>
      <c r="BM25" s="753"/>
      <c r="BN25" s="753"/>
      <c r="BO25" s="753"/>
      <c r="BP25" s="753"/>
      <c r="BQ25" s="753"/>
      <c r="BR25" s="753"/>
      <c r="BS25" s="753"/>
      <c r="BT25" s="753"/>
      <c r="BU25" s="753"/>
      <c r="BV25" s="753"/>
      <c r="BW25" s="753"/>
      <c r="BX25" s="753"/>
      <c r="BY25" s="753"/>
      <c r="BZ25" s="753"/>
      <c r="CA25" s="753"/>
      <c r="CB25" s="753"/>
      <c r="CC25" s="753"/>
      <c r="CD25" s="753"/>
      <c r="CE25" s="753"/>
      <c r="CF25" s="753"/>
      <c r="CG25" s="753"/>
      <c r="CH25" s="753"/>
      <c r="CI25" s="753"/>
      <c r="CJ25" s="753"/>
      <c r="CK25" s="753"/>
      <c r="CL25" s="753"/>
      <c r="CM25" s="753"/>
      <c r="CN25" s="753"/>
      <c r="CO25" s="753"/>
      <c r="CP25" s="753"/>
      <c r="CQ25" s="753"/>
      <c r="CR25" s="753"/>
      <c r="CS25" s="753"/>
      <c r="CT25" s="753"/>
      <c r="CU25" s="753"/>
      <c r="CV25" s="753"/>
      <c r="CW25" s="753"/>
      <c r="CX25" s="753"/>
      <c r="CY25" s="753"/>
      <c r="CZ25" s="753"/>
      <c r="DA25" s="753"/>
      <c r="DB25" s="753"/>
      <c r="DC25" s="753"/>
      <c r="DD25" s="753"/>
      <c r="DE25" s="753"/>
      <c r="DF25" s="753"/>
      <c r="DG25" s="753"/>
      <c r="DH25" s="753"/>
      <c r="DI25" s="753"/>
      <c r="DJ25" s="753"/>
      <c r="DK25" s="753"/>
      <c r="DL25" s="753"/>
      <c r="DM25" s="753"/>
      <c r="DN25" s="753"/>
      <c r="DO25" s="753"/>
      <c r="DP25" s="753"/>
      <c r="DQ25" s="753"/>
      <c r="DR25" s="753"/>
      <c r="DS25" s="753"/>
      <c r="DT25" s="753"/>
      <c r="DU25" s="753"/>
      <c r="DV25" s="753"/>
      <c r="DW25" s="753"/>
      <c r="DX25" s="753"/>
      <c r="DY25" s="753"/>
      <c r="DZ25" s="753"/>
      <c r="EA25" s="753"/>
      <c r="EB25" s="753"/>
      <c r="EC25" s="753"/>
      <c r="ED25" s="753"/>
      <c r="EE25" s="753"/>
      <c r="EF25" s="753"/>
      <c r="EG25" s="753"/>
      <c r="EH25" s="753"/>
      <c r="EI25" s="753"/>
      <c r="EJ25" s="753"/>
      <c r="EK25" s="753"/>
      <c r="EL25" s="753"/>
      <c r="EM25" s="753"/>
      <c r="EN25" s="753"/>
      <c r="EO25" s="753"/>
      <c r="EP25" s="753"/>
      <c r="EQ25" s="753"/>
      <c r="ER25" s="753"/>
      <c r="ES25" s="753"/>
      <c r="ET25" s="753"/>
      <c r="EU25" s="753"/>
      <c r="EV25" s="753"/>
      <c r="EW25" s="753"/>
      <c r="EX25" s="753"/>
      <c r="EY25" s="753"/>
      <c r="EZ25" s="753"/>
      <c r="FA25" s="753"/>
      <c r="FB25" s="753"/>
      <c r="FC25" s="753"/>
      <c r="FD25" s="753"/>
      <c r="FE25" s="753"/>
      <c r="FF25" s="753"/>
      <c r="FG25" s="753"/>
      <c r="FH25" s="753"/>
      <c r="FI25" s="753"/>
      <c r="FJ25" s="753"/>
      <c r="FK25" s="753"/>
      <c r="FL25" s="753"/>
      <c r="FM25" s="754"/>
    </row>
    <row r="26" spans="1:169" x14ac:dyDescent="0.2">
      <c r="A26" s="738">
        <v>19</v>
      </c>
      <c r="B26" s="747"/>
      <c r="C26" s="748"/>
      <c r="D26" s="748"/>
      <c r="E26" s="749"/>
      <c r="F26" s="750">
        <v>3</v>
      </c>
      <c r="G26" s="750"/>
      <c r="H26" s="751" t="str">
        <f t="shared" si="15"/>
        <v/>
      </c>
      <c r="I26" s="752"/>
      <c r="J26" s="753"/>
      <c r="K26" s="753"/>
      <c r="L26" s="753"/>
      <c r="M26" s="753"/>
      <c r="N26" s="753"/>
      <c r="O26" s="753"/>
      <c r="P26" s="753"/>
      <c r="Q26" s="753"/>
      <c r="R26" s="753"/>
      <c r="S26" s="753"/>
      <c r="T26" s="753"/>
      <c r="U26" s="753"/>
      <c r="V26" s="753"/>
      <c r="W26" s="753"/>
      <c r="X26" s="753"/>
      <c r="Y26" s="753"/>
      <c r="Z26" s="753"/>
      <c r="AA26" s="753"/>
      <c r="AB26" s="753"/>
      <c r="AC26" s="753"/>
      <c r="AD26" s="753"/>
      <c r="AE26" s="753"/>
      <c r="AF26" s="753"/>
      <c r="AG26" s="753"/>
      <c r="AH26" s="753"/>
      <c r="AI26" s="753"/>
      <c r="AJ26" s="753"/>
      <c r="AK26" s="753"/>
      <c r="AL26" s="753"/>
      <c r="AM26" s="753"/>
      <c r="AN26" s="753"/>
      <c r="AO26" s="753"/>
      <c r="AP26" s="753"/>
      <c r="AQ26" s="753"/>
      <c r="AR26" s="753"/>
      <c r="AS26" s="753"/>
      <c r="AT26" s="753"/>
      <c r="AU26" s="753"/>
      <c r="AV26" s="753"/>
      <c r="AW26" s="753"/>
      <c r="AX26" s="753"/>
      <c r="AY26" s="753"/>
      <c r="AZ26" s="753"/>
      <c r="BA26" s="753"/>
      <c r="BB26" s="753"/>
      <c r="BC26" s="753"/>
      <c r="BD26" s="753"/>
      <c r="BE26" s="753"/>
      <c r="BF26" s="753"/>
      <c r="BG26" s="753"/>
      <c r="BH26" s="753"/>
      <c r="BI26" s="753"/>
      <c r="BJ26" s="753"/>
      <c r="BK26" s="753"/>
      <c r="BL26" s="753"/>
      <c r="BM26" s="753"/>
      <c r="BN26" s="753"/>
      <c r="BO26" s="753"/>
      <c r="BP26" s="753"/>
      <c r="BQ26" s="753"/>
      <c r="BR26" s="753"/>
      <c r="BS26" s="753"/>
      <c r="BT26" s="753"/>
      <c r="BU26" s="753"/>
      <c r="BV26" s="753"/>
      <c r="BW26" s="753"/>
      <c r="BX26" s="753"/>
      <c r="BY26" s="753"/>
      <c r="BZ26" s="753"/>
      <c r="CA26" s="753"/>
      <c r="CB26" s="753"/>
      <c r="CC26" s="753"/>
      <c r="CD26" s="753"/>
      <c r="CE26" s="753"/>
      <c r="CF26" s="753"/>
      <c r="CG26" s="753"/>
      <c r="CH26" s="753"/>
      <c r="CI26" s="753"/>
      <c r="CJ26" s="753"/>
      <c r="CK26" s="753"/>
      <c r="CL26" s="753"/>
      <c r="CM26" s="753"/>
      <c r="CN26" s="753"/>
      <c r="CO26" s="753"/>
      <c r="CP26" s="753"/>
      <c r="CQ26" s="753"/>
      <c r="CR26" s="753"/>
      <c r="CS26" s="753"/>
      <c r="CT26" s="753"/>
      <c r="CU26" s="753"/>
      <c r="CV26" s="753"/>
      <c r="CW26" s="753"/>
      <c r="CX26" s="753"/>
      <c r="CY26" s="753"/>
      <c r="CZ26" s="753"/>
      <c r="DA26" s="753"/>
      <c r="DB26" s="753"/>
      <c r="DC26" s="753"/>
      <c r="DD26" s="753"/>
      <c r="DE26" s="753"/>
      <c r="DF26" s="753"/>
      <c r="DG26" s="753"/>
      <c r="DH26" s="753"/>
      <c r="DI26" s="753"/>
      <c r="DJ26" s="753"/>
      <c r="DK26" s="753"/>
      <c r="DL26" s="753"/>
      <c r="DM26" s="753"/>
      <c r="DN26" s="753"/>
      <c r="DO26" s="753"/>
      <c r="DP26" s="753"/>
      <c r="DQ26" s="753"/>
      <c r="DR26" s="753"/>
      <c r="DS26" s="753"/>
      <c r="DT26" s="753"/>
      <c r="DU26" s="753"/>
      <c r="DV26" s="753"/>
      <c r="DW26" s="753"/>
      <c r="DX26" s="753"/>
      <c r="DY26" s="753"/>
      <c r="DZ26" s="753"/>
      <c r="EA26" s="753"/>
      <c r="EB26" s="753"/>
      <c r="EC26" s="753"/>
      <c r="ED26" s="753"/>
      <c r="EE26" s="753"/>
      <c r="EF26" s="753"/>
      <c r="EG26" s="753"/>
      <c r="EH26" s="753"/>
      <c r="EI26" s="753"/>
      <c r="EJ26" s="753"/>
      <c r="EK26" s="753"/>
      <c r="EL26" s="753"/>
      <c r="EM26" s="753"/>
      <c r="EN26" s="753"/>
      <c r="EO26" s="753"/>
      <c r="EP26" s="753"/>
      <c r="EQ26" s="753"/>
      <c r="ER26" s="753"/>
      <c r="ES26" s="753"/>
      <c r="ET26" s="753"/>
      <c r="EU26" s="753"/>
      <c r="EV26" s="753"/>
      <c r="EW26" s="753"/>
      <c r="EX26" s="753"/>
      <c r="EY26" s="753"/>
      <c r="EZ26" s="753"/>
      <c r="FA26" s="753"/>
      <c r="FB26" s="753"/>
      <c r="FC26" s="753"/>
      <c r="FD26" s="753"/>
      <c r="FE26" s="753"/>
      <c r="FF26" s="753"/>
      <c r="FG26" s="753"/>
      <c r="FH26" s="753"/>
      <c r="FI26" s="753"/>
      <c r="FJ26" s="753"/>
      <c r="FK26" s="753"/>
      <c r="FL26" s="753"/>
      <c r="FM26" s="754"/>
    </row>
    <row r="27" spans="1:169" x14ac:dyDescent="0.2">
      <c r="A27" s="738">
        <v>20</v>
      </c>
      <c r="B27" s="747"/>
      <c r="C27" s="748"/>
      <c r="D27" s="748"/>
      <c r="E27" s="749"/>
      <c r="F27" s="750">
        <v>3</v>
      </c>
      <c r="G27" s="750"/>
      <c r="H27" s="751" t="str">
        <f t="shared" si="15"/>
        <v/>
      </c>
      <c r="I27" s="752"/>
      <c r="J27" s="753"/>
      <c r="K27" s="753"/>
      <c r="L27" s="753"/>
      <c r="M27" s="753"/>
      <c r="N27" s="753"/>
      <c r="O27" s="753"/>
      <c r="P27" s="753"/>
      <c r="Q27" s="753"/>
      <c r="R27" s="753"/>
      <c r="S27" s="753"/>
      <c r="T27" s="753"/>
      <c r="U27" s="753"/>
      <c r="V27" s="753"/>
      <c r="W27" s="753"/>
      <c r="X27" s="753"/>
      <c r="Y27" s="753"/>
      <c r="Z27" s="753"/>
      <c r="AA27" s="753"/>
      <c r="AB27" s="753"/>
      <c r="AC27" s="753"/>
      <c r="AD27" s="753"/>
      <c r="AE27" s="753"/>
      <c r="AF27" s="753"/>
      <c r="AG27" s="753"/>
      <c r="AH27" s="753"/>
      <c r="AI27" s="753"/>
      <c r="AJ27" s="753"/>
      <c r="AK27" s="753"/>
      <c r="AL27" s="753"/>
      <c r="AM27" s="753"/>
      <c r="AN27" s="753"/>
      <c r="AO27" s="753"/>
      <c r="AP27" s="753"/>
      <c r="AQ27" s="753"/>
      <c r="AR27" s="753"/>
      <c r="AS27" s="753"/>
      <c r="AT27" s="753"/>
      <c r="AU27" s="753"/>
      <c r="AV27" s="753"/>
      <c r="AW27" s="753"/>
      <c r="AX27" s="753"/>
      <c r="AY27" s="753"/>
      <c r="AZ27" s="753"/>
      <c r="BA27" s="753"/>
      <c r="BB27" s="753"/>
      <c r="BC27" s="753"/>
      <c r="BD27" s="753"/>
      <c r="BE27" s="753"/>
      <c r="BF27" s="753"/>
      <c r="BG27" s="753"/>
      <c r="BH27" s="753"/>
      <c r="BI27" s="753"/>
      <c r="BJ27" s="753"/>
      <c r="BK27" s="753"/>
      <c r="BL27" s="753"/>
      <c r="BM27" s="753"/>
      <c r="BN27" s="753"/>
      <c r="BO27" s="753"/>
      <c r="BP27" s="753"/>
      <c r="BQ27" s="753"/>
      <c r="BR27" s="753"/>
      <c r="BS27" s="753"/>
      <c r="BT27" s="753"/>
      <c r="BU27" s="753"/>
      <c r="BV27" s="753"/>
      <c r="BW27" s="753"/>
      <c r="BX27" s="753"/>
      <c r="BY27" s="753"/>
      <c r="BZ27" s="753"/>
      <c r="CA27" s="753"/>
      <c r="CB27" s="753"/>
      <c r="CC27" s="753"/>
      <c r="CD27" s="753"/>
      <c r="CE27" s="753"/>
      <c r="CF27" s="753"/>
      <c r="CG27" s="753"/>
      <c r="CH27" s="753"/>
      <c r="CI27" s="753"/>
      <c r="CJ27" s="753"/>
      <c r="CK27" s="753"/>
      <c r="CL27" s="753"/>
      <c r="CM27" s="753"/>
      <c r="CN27" s="753"/>
      <c r="CO27" s="753"/>
      <c r="CP27" s="753"/>
      <c r="CQ27" s="753"/>
      <c r="CR27" s="753"/>
      <c r="CS27" s="753"/>
      <c r="CT27" s="753"/>
      <c r="CU27" s="753"/>
      <c r="CV27" s="753"/>
      <c r="CW27" s="753"/>
      <c r="CX27" s="753"/>
      <c r="CY27" s="753"/>
      <c r="CZ27" s="753"/>
      <c r="DA27" s="753"/>
      <c r="DB27" s="753"/>
      <c r="DC27" s="753"/>
      <c r="DD27" s="753"/>
      <c r="DE27" s="753"/>
      <c r="DF27" s="753"/>
      <c r="DG27" s="753"/>
      <c r="DH27" s="753"/>
      <c r="DI27" s="753"/>
      <c r="DJ27" s="753"/>
      <c r="DK27" s="753"/>
      <c r="DL27" s="753"/>
      <c r="DM27" s="753"/>
      <c r="DN27" s="753"/>
      <c r="DO27" s="753"/>
      <c r="DP27" s="753"/>
      <c r="DQ27" s="753"/>
      <c r="DR27" s="753"/>
      <c r="DS27" s="753"/>
      <c r="DT27" s="753"/>
      <c r="DU27" s="753"/>
      <c r="DV27" s="753"/>
      <c r="DW27" s="753"/>
      <c r="DX27" s="753"/>
      <c r="DY27" s="753"/>
      <c r="DZ27" s="753"/>
      <c r="EA27" s="753"/>
      <c r="EB27" s="753"/>
      <c r="EC27" s="753"/>
      <c r="ED27" s="753"/>
      <c r="EE27" s="753"/>
      <c r="EF27" s="753"/>
      <c r="EG27" s="753"/>
      <c r="EH27" s="753"/>
      <c r="EI27" s="753"/>
      <c r="EJ27" s="753"/>
      <c r="EK27" s="753"/>
      <c r="EL27" s="753"/>
      <c r="EM27" s="753"/>
      <c r="EN27" s="753"/>
      <c r="EO27" s="753"/>
      <c r="EP27" s="753"/>
      <c r="EQ27" s="753"/>
      <c r="ER27" s="753"/>
      <c r="ES27" s="753"/>
      <c r="ET27" s="753"/>
      <c r="EU27" s="753"/>
      <c r="EV27" s="753"/>
      <c r="EW27" s="753"/>
      <c r="EX27" s="753"/>
      <c r="EY27" s="753"/>
      <c r="EZ27" s="753"/>
      <c r="FA27" s="753"/>
      <c r="FB27" s="753"/>
      <c r="FC27" s="753"/>
      <c r="FD27" s="753"/>
      <c r="FE27" s="753"/>
      <c r="FF27" s="753"/>
      <c r="FG27" s="753"/>
      <c r="FH27" s="753"/>
      <c r="FI27" s="753"/>
      <c r="FJ27" s="753"/>
      <c r="FK27" s="753"/>
      <c r="FL27" s="753"/>
      <c r="FM27" s="754"/>
    </row>
    <row r="28" spans="1:169" x14ac:dyDescent="0.2">
      <c r="A28" s="738">
        <v>21</v>
      </c>
      <c r="B28" s="747"/>
      <c r="C28" s="748"/>
      <c r="D28" s="748"/>
      <c r="E28" s="749"/>
      <c r="F28" s="750">
        <v>3</v>
      </c>
      <c r="G28" s="750"/>
      <c r="H28" s="751" t="str">
        <f t="shared" si="15"/>
        <v/>
      </c>
      <c r="I28" s="752"/>
      <c r="J28" s="753"/>
      <c r="K28" s="753"/>
      <c r="L28" s="753"/>
      <c r="M28" s="753"/>
      <c r="N28" s="753"/>
      <c r="O28" s="753"/>
      <c r="P28" s="753"/>
      <c r="Q28" s="753"/>
      <c r="R28" s="753"/>
      <c r="S28" s="753"/>
      <c r="T28" s="753"/>
      <c r="U28" s="753"/>
      <c r="V28" s="753"/>
      <c r="W28" s="753"/>
      <c r="X28" s="753"/>
      <c r="Y28" s="753"/>
      <c r="Z28" s="753"/>
      <c r="AA28" s="753"/>
      <c r="AB28" s="753"/>
      <c r="AC28" s="753"/>
      <c r="AD28" s="753"/>
      <c r="AE28" s="753"/>
      <c r="AF28" s="753"/>
      <c r="AG28" s="753"/>
      <c r="AH28" s="753"/>
      <c r="AI28" s="753"/>
      <c r="AJ28" s="753"/>
      <c r="AK28" s="753"/>
      <c r="AL28" s="753"/>
      <c r="AM28" s="753"/>
      <c r="AN28" s="753"/>
      <c r="AO28" s="753"/>
      <c r="AP28" s="753"/>
      <c r="AQ28" s="753"/>
      <c r="AR28" s="753"/>
      <c r="AS28" s="753"/>
      <c r="AT28" s="753"/>
      <c r="AU28" s="753"/>
      <c r="AV28" s="753"/>
      <c r="AW28" s="753"/>
      <c r="AX28" s="753"/>
      <c r="AY28" s="753"/>
      <c r="AZ28" s="753"/>
      <c r="BA28" s="753"/>
      <c r="BB28" s="753"/>
      <c r="BC28" s="753"/>
      <c r="BD28" s="753"/>
      <c r="BE28" s="753"/>
      <c r="BF28" s="753"/>
      <c r="BG28" s="753"/>
      <c r="BH28" s="753"/>
      <c r="BI28" s="753"/>
      <c r="BJ28" s="753"/>
      <c r="BK28" s="753"/>
      <c r="BL28" s="753"/>
      <c r="BM28" s="753"/>
      <c r="BN28" s="753"/>
      <c r="BO28" s="753"/>
      <c r="BP28" s="753"/>
      <c r="BQ28" s="753"/>
      <c r="BR28" s="753"/>
      <c r="BS28" s="753"/>
      <c r="BT28" s="753"/>
      <c r="BU28" s="753"/>
      <c r="BV28" s="753"/>
      <c r="BW28" s="753"/>
      <c r="BX28" s="753"/>
      <c r="BY28" s="753"/>
      <c r="BZ28" s="753"/>
      <c r="CA28" s="753"/>
      <c r="CB28" s="753"/>
      <c r="CC28" s="753"/>
      <c r="CD28" s="753"/>
      <c r="CE28" s="753"/>
      <c r="CF28" s="753"/>
      <c r="CG28" s="753"/>
      <c r="CH28" s="753"/>
      <c r="CI28" s="753"/>
      <c r="CJ28" s="753"/>
      <c r="CK28" s="753"/>
      <c r="CL28" s="753"/>
      <c r="CM28" s="753"/>
      <c r="CN28" s="753"/>
      <c r="CO28" s="753"/>
      <c r="CP28" s="753"/>
      <c r="CQ28" s="753"/>
      <c r="CR28" s="753"/>
      <c r="CS28" s="753"/>
      <c r="CT28" s="753"/>
      <c r="CU28" s="753"/>
      <c r="CV28" s="753"/>
      <c r="CW28" s="753"/>
      <c r="CX28" s="753"/>
      <c r="CY28" s="753"/>
      <c r="CZ28" s="753"/>
      <c r="DA28" s="753"/>
      <c r="DB28" s="753"/>
      <c r="DC28" s="753"/>
      <c r="DD28" s="753"/>
      <c r="DE28" s="753"/>
      <c r="DF28" s="753"/>
      <c r="DG28" s="753"/>
      <c r="DH28" s="753"/>
      <c r="DI28" s="753"/>
      <c r="DJ28" s="753"/>
      <c r="DK28" s="753"/>
      <c r="DL28" s="753"/>
      <c r="DM28" s="753"/>
      <c r="DN28" s="753"/>
      <c r="DO28" s="753"/>
      <c r="DP28" s="753"/>
      <c r="DQ28" s="753"/>
      <c r="DR28" s="753"/>
      <c r="DS28" s="753"/>
      <c r="DT28" s="753"/>
      <c r="DU28" s="753"/>
      <c r="DV28" s="753"/>
      <c r="DW28" s="753"/>
      <c r="DX28" s="753"/>
      <c r="DY28" s="753"/>
      <c r="DZ28" s="753"/>
      <c r="EA28" s="753"/>
      <c r="EB28" s="753"/>
      <c r="EC28" s="753"/>
      <c r="ED28" s="753"/>
      <c r="EE28" s="753"/>
      <c r="EF28" s="753"/>
      <c r="EG28" s="753"/>
      <c r="EH28" s="753"/>
      <c r="EI28" s="753"/>
      <c r="EJ28" s="753"/>
      <c r="EK28" s="753"/>
      <c r="EL28" s="753"/>
      <c r="EM28" s="753"/>
      <c r="EN28" s="753"/>
      <c r="EO28" s="753"/>
      <c r="EP28" s="753"/>
      <c r="EQ28" s="753"/>
      <c r="ER28" s="753"/>
      <c r="ES28" s="753"/>
      <c r="ET28" s="753"/>
      <c r="EU28" s="753"/>
      <c r="EV28" s="753"/>
      <c r="EW28" s="753"/>
      <c r="EX28" s="753"/>
      <c r="EY28" s="753"/>
      <c r="EZ28" s="753"/>
      <c r="FA28" s="753"/>
      <c r="FB28" s="753"/>
      <c r="FC28" s="753"/>
      <c r="FD28" s="753"/>
      <c r="FE28" s="753"/>
      <c r="FF28" s="753"/>
      <c r="FG28" s="753"/>
      <c r="FH28" s="753"/>
      <c r="FI28" s="753"/>
      <c r="FJ28" s="753"/>
      <c r="FK28" s="753"/>
      <c r="FL28" s="753"/>
      <c r="FM28" s="754"/>
    </row>
    <row r="29" spans="1:169" x14ac:dyDescent="0.2">
      <c r="A29" s="738">
        <v>22</v>
      </c>
      <c r="B29" s="747"/>
      <c r="C29" s="748"/>
      <c r="D29" s="748"/>
      <c r="E29" s="749"/>
      <c r="F29" s="750">
        <v>3</v>
      </c>
      <c r="G29" s="750"/>
      <c r="H29" s="751" t="str">
        <f t="shared" si="15"/>
        <v/>
      </c>
      <c r="I29" s="752"/>
      <c r="J29" s="753"/>
      <c r="K29" s="753"/>
      <c r="L29" s="753"/>
      <c r="M29" s="753"/>
      <c r="N29" s="753"/>
      <c r="O29" s="753"/>
      <c r="P29" s="753"/>
      <c r="Q29" s="753"/>
      <c r="R29" s="753"/>
      <c r="S29" s="753"/>
      <c r="T29" s="753"/>
      <c r="U29" s="753"/>
      <c r="V29" s="753"/>
      <c r="W29" s="753"/>
      <c r="X29" s="753"/>
      <c r="Y29" s="753"/>
      <c r="Z29" s="753"/>
      <c r="AA29" s="753"/>
      <c r="AB29" s="753"/>
      <c r="AC29" s="753"/>
      <c r="AD29" s="753"/>
      <c r="AE29" s="753"/>
      <c r="AF29" s="753"/>
      <c r="AG29" s="753"/>
      <c r="AH29" s="753"/>
      <c r="AI29" s="753"/>
      <c r="AJ29" s="753"/>
      <c r="AK29" s="753"/>
      <c r="AL29" s="753"/>
      <c r="AM29" s="753"/>
      <c r="AN29" s="753"/>
      <c r="AO29" s="753"/>
      <c r="AP29" s="753"/>
      <c r="AQ29" s="753"/>
      <c r="AR29" s="753"/>
      <c r="AS29" s="753"/>
      <c r="AT29" s="753"/>
      <c r="AU29" s="753"/>
      <c r="AV29" s="753"/>
      <c r="AW29" s="753"/>
      <c r="AX29" s="753"/>
      <c r="AY29" s="753"/>
      <c r="AZ29" s="753"/>
      <c r="BA29" s="753"/>
      <c r="BB29" s="753"/>
      <c r="BC29" s="753"/>
      <c r="BD29" s="753"/>
      <c r="BE29" s="753"/>
      <c r="BF29" s="753"/>
      <c r="BG29" s="753"/>
      <c r="BH29" s="753"/>
      <c r="BI29" s="753"/>
      <c r="BJ29" s="753"/>
      <c r="BK29" s="753"/>
      <c r="BL29" s="753"/>
      <c r="BM29" s="753"/>
      <c r="BN29" s="753"/>
      <c r="BO29" s="753"/>
      <c r="BP29" s="753"/>
      <c r="BQ29" s="753"/>
      <c r="BR29" s="753"/>
      <c r="BS29" s="753"/>
      <c r="BT29" s="753"/>
      <c r="BU29" s="753"/>
      <c r="BV29" s="753"/>
      <c r="BW29" s="753"/>
      <c r="BX29" s="753"/>
      <c r="BY29" s="753"/>
      <c r="BZ29" s="753"/>
      <c r="CA29" s="753"/>
      <c r="CB29" s="753"/>
      <c r="CC29" s="753"/>
      <c r="CD29" s="753"/>
      <c r="CE29" s="753"/>
      <c r="CF29" s="753"/>
      <c r="CG29" s="753"/>
      <c r="CH29" s="753"/>
      <c r="CI29" s="753"/>
      <c r="CJ29" s="753"/>
      <c r="CK29" s="753"/>
      <c r="CL29" s="753"/>
      <c r="CM29" s="753"/>
      <c r="CN29" s="753"/>
      <c r="CO29" s="753"/>
      <c r="CP29" s="753"/>
      <c r="CQ29" s="753"/>
      <c r="CR29" s="753"/>
      <c r="CS29" s="753"/>
      <c r="CT29" s="753"/>
      <c r="CU29" s="753"/>
      <c r="CV29" s="753"/>
      <c r="CW29" s="753"/>
      <c r="CX29" s="753"/>
      <c r="CY29" s="753"/>
      <c r="CZ29" s="753"/>
      <c r="DA29" s="753"/>
      <c r="DB29" s="753"/>
      <c r="DC29" s="753"/>
      <c r="DD29" s="753"/>
      <c r="DE29" s="753"/>
      <c r="DF29" s="753"/>
      <c r="DG29" s="753"/>
      <c r="DH29" s="753"/>
      <c r="DI29" s="753"/>
      <c r="DJ29" s="753"/>
      <c r="DK29" s="753"/>
      <c r="DL29" s="753"/>
      <c r="DM29" s="753"/>
      <c r="DN29" s="753"/>
      <c r="DO29" s="753"/>
      <c r="DP29" s="753"/>
      <c r="DQ29" s="753"/>
      <c r="DR29" s="753"/>
      <c r="DS29" s="753"/>
      <c r="DT29" s="753"/>
      <c r="DU29" s="753"/>
      <c r="DV29" s="753"/>
      <c r="DW29" s="753"/>
      <c r="DX29" s="753"/>
      <c r="DY29" s="753"/>
      <c r="DZ29" s="753"/>
      <c r="EA29" s="753"/>
      <c r="EB29" s="753"/>
      <c r="EC29" s="753"/>
      <c r="ED29" s="753"/>
      <c r="EE29" s="753"/>
      <c r="EF29" s="753"/>
      <c r="EG29" s="753"/>
      <c r="EH29" s="753"/>
      <c r="EI29" s="753"/>
      <c r="EJ29" s="753"/>
      <c r="EK29" s="753"/>
      <c r="EL29" s="753"/>
      <c r="EM29" s="753"/>
      <c r="EN29" s="753"/>
      <c r="EO29" s="753"/>
      <c r="EP29" s="753"/>
      <c r="EQ29" s="753"/>
      <c r="ER29" s="753"/>
      <c r="ES29" s="753"/>
      <c r="ET29" s="753"/>
      <c r="EU29" s="753"/>
      <c r="EV29" s="753"/>
      <c r="EW29" s="753"/>
      <c r="EX29" s="753"/>
      <c r="EY29" s="753"/>
      <c r="EZ29" s="753"/>
      <c r="FA29" s="753"/>
      <c r="FB29" s="753"/>
      <c r="FC29" s="753"/>
      <c r="FD29" s="753"/>
      <c r="FE29" s="753"/>
      <c r="FF29" s="753"/>
      <c r="FG29" s="753"/>
      <c r="FH29" s="753"/>
      <c r="FI29" s="753"/>
      <c r="FJ29" s="753"/>
      <c r="FK29" s="753"/>
      <c r="FL29" s="753"/>
      <c r="FM29" s="754"/>
    </row>
    <row r="30" spans="1:169" x14ac:dyDescent="0.2">
      <c r="A30" s="738">
        <v>23</v>
      </c>
      <c r="B30" s="747"/>
      <c r="C30" s="748"/>
      <c r="D30" s="748"/>
      <c r="E30" s="749"/>
      <c r="F30" s="750">
        <v>3</v>
      </c>
      <c r="G30" s="750"/>
      <c r="H30" s="751" t="str">
        <f t="shared" si="15"/>
        <v/>
      </c>
      <c r="I30" s="752"/>
      <c r="J30" s="753"/>
      <c r="K30" s="753"/>
      <c r="L30" s="753"/>
      <c r="M30" s="753"/>
      <c r="N30" s="753"/>
      <c r="O30" s="753"/>
      <c r="P30" s="753"/>
      <c r="Q30" s="753"/>
      <c r="R30" s="753"/>
      <c r="S30" s="753"/>
      <c r="T30" s="753"/>
      <c r="U30" s="753"/>
      <c r="V30" s="753"/>
      <c r="W30" s="753"/>
      <c r="X30" s="753"/>
      <c r="Y30" s="753"/>
      <c r="Z30" s="753"/>
      <c r="AA30" s="753"/>
      <c r="AB30" s="753"/>
      <c r="AC30" s="753"/>
      <c r="AD30" s="753"/>
      <c r="AE30" s="753"/>
      <c r="AF30" s="753"/>
      <c r="AG30" s="753"/>
      <c r="AH30" s="753"/>
      <c r="AI30" s="753"/>
      <c r="AJ30" s="753"/>
      <c r="AK30" s="753"/>
      <c r="AL30" s="753"/>
      <c r="AM30" s="753"/>
      <c r="AN30" s="753"/>
      <c r="AO30" s="753"/>
      <c r="AP30" s="753"/>
      <c r="AQ30" s="753"/>
      <c r="AR30" s="753"/>
      <c r="AS30" s="753"/>
      <c r="AT30" s="753"/>
      <c r="AU30" s="753"/>
      <c r="AV30" s="753"/>
      <c r="AW30" s="753"/>
      <c r="AX30" s="753"/>
      <c r="AY30" s="753"/>
      <c r="AZ30" s="753"/>
      <c r="BA30" s="753"/>
      <c r="BB30" s="753"/>
      <c r="BC30" s="753"/>
      <c r="BD30" s="753"/>
      <c r="BE30" s="753"/>
      <c r="BF30" s="753"/>
      <c r="BG30" s="753"/>
      <c r="BH30" s="753"/>
      <c r="BI30" s="753"/>
      <c r="BJ30" s="753"/>
      <c r="BK30" s="753"/>
      <c r="BL30" s="753"/>
      <c r="BM30" s="753"/>
      <c r="BN30" s="753"/>
      <c r="BO30" s="753"/>
      <c r="BP30" s="753"/>
      <c r="BQ30" s="753"/>
      <c r="BR30" s="753"/>
      <c r="BS30" s="753"/>
      <c r="BT30" s="753"/>
      <c r="BU30" s="753"/>
      <c r="BV30" s="753"/>
      <c r="BW30" s="753"/>
      <c r="BX30" s="753"/>
      <c r="BY30" s="753"/>
      <c r="BZ30" s="753"/>
      <c r="CA30" s="753"/>
      <c r="CB30" s="753"/>
      <c r="CC30" s="753"/>
      <c r="CD30" s="753"/>
      <c r="CE30" s="753"/>
      <c r="CF30" s="753"/>
      <c r="CG30" s="753"/>
      <c r="CH30" s="753"/>
      <c r="CI30" s="753"/>
      <c r="CJ30" s="753"/>
      <c r="CK30" s="753"/>
      <c r="CL30" s="753"/>
      <c r="CM30" s="753"/>
      <c r="CN30" s="753"/>
      <c r="CO30" s="753"/>
      <c r="CP30" s="753"/>
      <c r="CQ30" s="753"/>
      <c r="CR30" s="753"/>
      <c r="CS30" s="753"/>
      <c r="CT30" s="753"/>
      <c r="CU30" s="753"/>
      <c r="CV30" s="753"/>
      <c r="CW30" s="753"/>
      <c r="CX30" s="753"/>
      <c r="CY30" s="753"/>
      <c r="CZ30" s="753"/>
      <c r="DA30" s="753"/>
      <c r="DB30" s="753"/>
      <c r="DC30" s="753"/>
      <c r="DD30" s="753"/>
      <c r="DE30" s="753"/>
      <c r="DF30" s="753"/>
      <c r="DG30" s="753"/>
      <c r="DH30" s="753"/>
      <c r="DI30" s="753"/>
      <c r="DJ30" s="753"/>
      <c r="DK30" s="753"/>
      <c r="DL30" s="753"/>
      <c r="DM30" s="753"/>
      <c r="DN30" s="753"/>
      <c r="DO30" s="753"/>
      <c r="DP30" s="753"/>
      <c r="DQ30" s="753"/>
      <c r="DR30" s="753"/>
      <c r="DS30" s="753"/>
      <c r="DT30" s="753"/>
      <c r="DU30" s="753"/>
      <c r="DV30" s="753"/>
      <c r="DW30" s="753"/>
      <c r="DX30" s="753"/>
      <c r="DY30" s="753"/>
      <c r="DZ30" s="753"/>
      <c r="EA30" s="753"/>
      <c r="EB30" s="753"/>
      <c r="EC30" s="753"/>
      <c r="ED30" s="753"/>
      <c r="EE30" s="753"/>
      <c r="EF30" s="753"/>
      <c r="EG30" s="753"/>
      <c r="EH30" s="753"/>
      <c r="EI30" s="753"/>
      <c r="EJ30" s="753"/>
      <c r="EK30" s="753"/>
      <c r="EL30" s="753"/>
      <c r="EM30" s="753"/>
      <c r="EN30" s="753"/>
      <c r="EO30" s="753"/>
      <c r="EP30" s="753"/>
      <c r="EQ30" s="753"/>
      <c r="ER30" s="753"/>
      <c r="ES30" s="753"/>
      <c r="ET30" s="753"/>
      <c r="EU30" s="753"/>
      <c r="EV30" s="753"/>
      <c r="EW30" s="753"/>
      <c r="EX30" s="753"/>
      <c r="EY30" s="753"/>
      <c r="EZ30" s="753"/>
      <c r="FA30" s="753"/>
      <c r="FB30" s="753"/>
      <c r="FC30" s="753"/>
      <c r="FD30" s="753"/>
      <c r="FE30" s="753"/>
      <c r="FF30" s="753"/>
      <c r="FG30" s="753"/>
      <c r="FH30" s="753"/>
      <c r="FI30" s="753"/>
      <c r="FJ30" s="753"/>
      <c r="FK30" s="753"/>
      <c r="FL30" s="753"/>
      <c r="FM30" s="754"/>
    </row>
    <row r="31" spans="1:169" x14ac:dyDescent="0.2">
      <c r="A31" s="738">
        <v>24</v>
      </c>
      <c r="B31" s="747"/>
      <c r="C31" s="748"/>
      <c r="D31" s="748"/>
      <c r="E31" s="749"/>
      <c r="F31" s="750">
        <v>3</v>
      </c>
      <c r="G31" s="750"/>
      <c r="H31" s="751" t="str">
        <f t="shared" si="15"/>
        <v/>
      </c>
      <c r="I31" s="752"/>
      <c r="J31" s="753"/>
      <c r="K31" s="753"/>
      <c r="L31" s="753"/>
      <c r="M31" s="753"/>
      <c r="N31" s="753"/>
      <c r="O31" s="753"/>
      <c r="P31" s="753"/>
      <c r="Q31" s="753"/>
      <c r="R31" s="753"/>
      <c r="S31" s="753"/>
      <c r="T31" s="753"/>
      <c r="U31" s="753"/>
      <c r="V31" s="753"/>
      <c r="W31" s="753"/>
      <c r="X31" s="753"/>
      <c r="Y31" s="753"/>
      <c r="Z31" s="753"/>
      <c r="AA31" s="753"/>
      <c r="AB31" s="753"/>
      <c r="AC31" s="753"/>
      <c r="AD31" s="753"/>
      <c r="AE31" s="753"/>
      <c r="AF31" s="753"/>
      <c r="AG31" s="753"/>
      <c r="AH31" s="753"/>
      <c r="AI31" s="753"/>
      <c r="AJ31" s="753"/>
      <c r="AK31" s="753"/>
      <c r="AL31" s="753"/>
      <c r="AM31" s="753"/>
      <c r="AN31" s="753"/>
      <c r="AO31" s="753"/>
      <c r="AP31" s="753"/>
      <c r="AQ31" s="753"/>
      <c r="AR31" s="753"/>
      <c r="AS31" s="753"/>
      <c r="AT31" s="753"/>
      <c r="AU31" s="753"/>
      <c r="AV31" s="753"/>
      <c r="AW31" s="753"/>
      <c r="AX31" s="753"/>
      <c r="AY31" s="753"/>
      <c r="AZ31" s="753"/>
      <c r="BA31" s="753"/>
      <c r="BB31" s="753"/>
      <c r="BC31" s="753"/>
      <c r="BD31" s="753"/>
      <c r="BE31" s="753"/>
      <c r="BF31" s="753"/>
      <c r="BG31" s="753"/>
      <c r="BH31" s="753"/>
      <c r="BI31" s="753"/>
      <c r="BJ31" s="753"/>
      <c r="BK31" s="753"/>
      <c r="BL31" s="753"/>
      <c r="BM31" s="753"/>
      <c r="BN31" s="753"/>
      <c r="BO31" s="753"/>
      <c r="BP31" s="753"/>
      <c r="BQ31" s="753"/>
      <c r="BR31" s="753"/>
      <c r="BS31" s="753"/>
      <c r="BT31" s="753"/>
      <c r="BU31" s="753"/>
      <c r="BV31" s="753"/>
      <c r="BW31" s="753"/>
      <c r="BX31" s="753"/>
      <c r="BY31" s="753"/>
      <c r="BZ31" s="753"/>
      <c r="CA31" s="753"/>
      <c r="CB31" s="753"/>
      <c r="CC31" s="753"/>
      <c r="CD31" s="753"/>
      <c r="CE31" s="753"/>
      <c r="CF31" s="753"/>
      <c r="CG31" s="753"/>
      <c r="CH31" s="753"/>
      <c r="CI31" s="753"/>
      <c r="CJ31" s="753"/>
      <c r="CK31" s="753"/>
      <c r="CL31" s="753"/>
      <c r="CM31" s="753"/>
      <c r="CN31" s="753"/>
      <c r="CO31" s="753"/>
      <c r="CP31" s="753"/>
      <c r="CQ31" s="753"/>
      <c r="CR31" s="753"/>
      <c r="CS31" s="753"/>
      <c r="CT31" s="753"/>
      <c r="CU31" s="753"/>
      <c r="CV31" s="753"/>
      <c r="CW31" s="753"/>
      <c r="CX31" s="753"/>
      <c r="CY31" s="753"/>
      <c r="CZ31" s="753"/>
      <c r="DA31" s="753"/>
      <c r="DB31" s="753"/>
      <c r="DC31" s="753"/>
      <c r="DD31" s="753"/>
      <c r="DE31" s="753"/>
      <c r="DF31" s="753"/>
      <c r="DG31" s="753"/>
      <c r="DH31" s="753"/>
      <c r="DI31" s="753"/>
      <c r="DJ31" s="753"/>
      <c r="DK31" s="753"/>
      <c r="DL31" s="753"/>
      <c r="DM31" s="753"/>
      <c r="DN31" s="753"/>
      <c r="DO31" s="753"/>
      <c r="DP31" s="753"/>
      <c r="DQ31" s="753"/>
      <c r="DR31" s="753"/>
      <c r="DS31" s="753"/>
      <c r="DT31" s="753"/>
      <c r="DU31" s="753"/>
      <c r="DV31" s="753"/>
      <c r="DW31" s="753"/>
      <c r="DX31" s="753"/>
      <c r="DY31" s="753"/>
      <c r="DZ31" s="753"/>
      <c r="EA31" s="753"/>
      <c r="EB31" s="753"/>
      <c r="EC31" s="753"/>
      <c r="ED31" s="753"/>
      <c r="EE31" s="753"/>
      <c r="EF31" s="753"/>
      <c r="EG31" s="753"/>
      <c r="EH31" s="753"/>
      <c r="EI31" s="753"/>
      <c r="EJ31" s="753"/>
      <c r="EK31" s="753"/>
      <c r="EL31" s="753"/>
      <c r="EM31" s="753"/>
      <c r="EN31" s="753"/>
      <c r="EO31" s="753"/>
      <c r="EP31" s="753"/>
      <c r="EQ31" s="753"/>
      <c r="ER31" s="753"/>
      <c r="ES31" s="753"/>
      <c r="ET31" s="753"/>
      <c r="EU31" s="753"/>
      <c r="EV31" s="753"/>
      <c r="EW31" s="753"/>
      <c r="EX31" s="753"/>
      <c r="EY31" s="753"/>
      <c r="EZ31" s="753"/>
      <c r="FA31" s="753"/>
      <c r="FB31" s="753"/>
      <c r="FC31" s="753"/>
      <c r="FD31" s="753"/>
      <c r="FE31" s="753"/>
      <c r="FF31" s="753"/>
      <c r="FG31" s="753"/>
      <c r="FH31" s="753"/>
      <c r="FI31" s="753"/>
      <c r="FJ31" s="753"/>
      <c r="FK31" s="753"/>
      <c r="FL31" s="753"/>
      <c r="FM31" s="754"/>
    </row>
    <row r="32" spans="1:169" x14ac:dyDescent="0.2">
      <c r="A32" s="738">
        <v>25</v>
      </c>
      <c r="B32" s="747"/>
      <c r="C32" s="748"/>
      <c r="D32" s="748"/>
      <c r="E32" s="749"/>
      <c r="F32" s="750">
        <v>3</v>
      </c>
      <c r="G32" s="750"/>
      <c r="H32" s="751" t="str">
        <f t="shared" si="15"/>
        <v/>
      </c>
      <c r="I32" s="752"/>
      <c r="J32" s="753"/>
      <c r="K32" s="753"/>
      <c r="L32" s="753"/>
      <c r="M32" s="753"/>
      <c r="N32" s="753"/>
      <c r="O32" s="753"/>
      <c r="P32" s="753"/>
      <c r="Q32" s="753"/>
      <c r="R32" s="753"/>
      <c r="S32" s="753"/>
      <c r="T32" s="753"/>
      <c r="U32" s="753"/>
      <c r="V32" s="753"/>
      <c r="W32" s="753"/>
      <c r="X32" s="753"/>
      <c r="Y32" s="753"/>
      <c r="Z32" s="753"/>
      <c r="AA32" s="753"/>
      <c r="AB32" s="753"/>
      <c r="AC32" s="753"/>
      <c r="AD32" s="753"/>
      <c r="AE32" s="753"/>
      <c r="AF32" s="753"/>
      <c r="AG32" s="753"/>
      <c r="AH32" s="753"/>
      <c r="AI32" s="753"/>
      <c r="AJ32" s="753"/>
      <c r="AK32" s="753"/>
      <c r="AL32" s="753"/>
      <c r="AM32" s="753"/>
      <c r="AN32" s="753"/>
      <c r="AO32" s="753"/>
      <c r="AP32" s="753"/>
      <c r="AQ32" s="753"/>
      <c r="AR32" s="753"/>
      <c r="AS32" s="753"/>
      <c r="AT32" s="753"/>
      <c r="AU32" s="753"/>
      <c r="AV32" s="753"/>
      <c r="AW32" s="753"/>
      <c r="AX32" s="753"/>
      <c r="AY32" s="753"/>
      <c r="AZ32" s="753"/>
      <c r="BA32" s="753"/>
      <c r="BB32" s="753"/>
      <c r="BC32" s="753"/>
      <c r="BD32" s="753"/>
      <c r="BE32" s="753"/>
      <c r="BF32" s="753"/>
      <c r="BG32" s="753"/>
      <c r="BH32" s="753"/>
      <c r="BI32" s="753"/>
      <c r="BJ32" s="753"/>
      <c r="BK32" s="753"/>
      <c r="BL32" s="753"/>
      <c r="BM32" s="753"/>
      <c r="BN32" s="753"/>
      <c r="BO32" s="753"/>
      <c r="BP32" s="753"/>
      <c r="BQ32" s="753"/>
      <c r="BR32" s="753"/>
      <c r="BS32" s="753"/>
      <c r="BT32" s="753"/>
      <c r="BU32" s="753"/>
      <c r="BV32" s="753"/>
      <c r="BW32" s="753"/>
      <c r="BX32" s="753"/>
      <c r="BY32" s="753"/>
      <c r="BZ32" s="753"/>
      <c r="CA32" s="753"/>
      <c r="CB32" s="753"/>
      <c r="CC32" s="753"/>
      <c r="CD32" s="753"/>
      <c r="CE32" s="753"/>
      <c r="CF32" s="753"/>
      <c r="CG32" s="753"/>
      <c r="CH32" s="753"/>
      <c r="CI32" s="753"/>
      <c r="CJ32" s="753"/>
      <c r="CK32" s="753"/>
      <c r="CL32" s="753"/>
      <c r="CM32" s="753"/>
      <c r="CN32" s="753"/>
      <c r="CO32" s="753"/>
      <c r="CP32" s="753"/>
      <c r="CQ32" s="753"/>
      <c r="CR32" s="753"/>
      <c r="CS32" s="753"/>
      <c r="CT32" s="753"/>
      <c r="CU32" s="753"/>
      <c r="CV32" s="753"/>
      <c r="CW32" s="753"/>
      <c r="CX32" s="753"/>
      <c r="CY32" s="753"/>
      <c r="CZ32" s="753"/>
      <c r="DA32" s="753"/>
      <c r="DB32" s="753"/>
      <c r="DC32" s="753"/>
      <c r="DD32" s="753"/>
      <c r="DE32" s="753"/>
      <c r="DF32" s="753"/>
      <c r="DG32" s="753"/>
      <c r="DH32" s="753"/>
      <c r="DI32" s="753"/>
      <c r="DJ32" s="753"/>
      <c r="DK32" s="753"/>
      <c r="DL32" s="753"/>
      <c r="DM32" s="753"/>
      <c r="DN32" s="753"/>
      <c r="DO32" s="753"/>
      <c r="DP32" s="753"/>
      <c r="DQ32" s="753"/>
      <c r="DR32" s="753"/>
      <c r="DS32" s="753"/>
      <c r="DT32" s="753"/>
      <c r="DU32" s="753"/>
      <c r="DV32" s="753"/>
      <c r="DW32" s="753"/>
      <c r="DX32" s="753"/>
      <c r="DY32" s="753"/>
      <c r="DZ32" s="753"/>
      <c r="EA32" s="753"/>
      <c r="EB32" s="753"/>
      <c r="EC32" s="753"/>
      <c r="ED32" s="753"/>
      <c r="EE32" s="753"/>
      <c r="EF32" s="753"/>
      <c r="EG32" s="753"/>
      <c r="EH32" s="753"/>
      <c r="EI32" s="753"/>
      <c r="EJ32" s="753"/>
      <c r="EK32" s="753"/>
      <c r="EL32" s="753"/>
      <c r="EM32" s="753"/>
      <c r="EN32" s="753"/>
      <c r="EO32" s="753"/>
      <c r="EP32" s="753"/>
      <c r="EQ32" s="753"/>
      <c r="ER32" s="753"/>
      <c r="ES32" s="753"/>
      <c r="ET32" s="753"/>
      <c r="EU32" s="753"/>
      <c r="EV32" s="753"/>
      <c r="EW32" s="753"/>
      <c r="EX32" s="753"/>
      <c r="EY32" s="753"/>
      <c r="EZ32" s="753"/>
      <c r="FA32" s="753"/>
      <c r="FB32" s="753"/>
      <c r="FC32" s="753"/>
      <c r="FD32" s="753"/>
      <c r="FE32" s="753"/>
      <c r="FF32" s="753"/>
      <c r="FG32" s="753"/>
      <c r="FH32" s="753"/>
      <c r="FI32" s="753"/>
      <c r="FJ32" s="753"/>
      <c r="FK32" s="753"/>
      <c r="FL32" s="753"/>
      <c r="FM32" s="754"/>
    </row>
    <row r="33" spans="1:169" x14ac:dyDescent="0.2">
      <c r="A33" s="738">
        <v>26</v>
      </c>
      <c r="B33" s="747"/>
      <c r="C33" s="748"/>
      <c r="D33" s="748"/>
      <c r="E33" s="749"/>
      <c r="F33" s="750">
        <v>3</v>
      </c>
      <c r="G33" s="750"/>
      <c r="H33" s="751" t="str">
        <f t="shared" si="15"/>
        <v/>
      </c>
      <c r="I33" s="752"/>
      <c r="J33" s="753"/>
      <c r="K33" s="753"/>
      <c r="L33" s="753"/>
      <c r="M33" s="753"/>
      <c r="N33" s="753"/>
      <c r="O33" s="753"/>
      <c r="P33" s="753"/>
      <c r="Q33" s="753"/>
      <c r="R33" s="753"/>
      <c r="S33" s="753"/>
      <c r="T33" s="753"/>
      <c r="U33" s="753"/>
      <c r="V33" s="753"/>
      <c r="W33" s="753"/>
      <c r="X33" s="753"/>
      <c r="Y33" s="753"/>
      <c r="Z33" s="753"/>
      <c r="AA33" s="753"/>
      <c r="AB33" s="753"/>
      <c r="AC33" s="753"/>
      <c r="AD33" s="753"/>
      <c r="AE33" s="753"/>
      <c r="AF33" s="753"/>
      <c r="AG33" s="753"/>
      <c r="AH33" s="753"/>
      <c r="AI33" s="753"/>
      <c r="AJ33" s="753"/>
      <c r="AK33" s="753"/>
      <c r="AL33" s="753"/>
      <c r="AM33" s="753"/>
      <c r="AN33" s="753"/>
      <c r="AO33" s="753"/>
      <c r="AP33" s="753"/>
      <c r="AQ33" s="753"/>
      <c r="AR33" s="753"/>
      <c r="AS33" s="753"/>
      <c r="AT33" s="753"/>
      <c r="AU33" s="753"/>
      <c r="AV33" s="753"/>
      <c r="AW33" s="753"/>
      <c r="AX33" s="753"/>
      <c r="AY33" s="753"/>
      <c r="AZ33" s="753"/>
      <c r="BA33" s="753"/>
      <c r="BB33" s="753"/>
      <c r="BC33" s="753"/>
      <c r="BD33" s="753"/>
      <c r="BE33" s="753"/>
      <c r="BF33" s="753"/>
      <c r="BG33" s="753"/>
      <c r="BH33" s="753"/>
      <c r="BI33" s="753"/>
      <c r="BJ33" s="753"/>
      <c r="BK33" s="753"/>
      <c r="BL33" s="753"/>
      <c r="BM33" s="753"/>
      <c r="BN33" s="753"/>
      <c r="BO33" s="753"/>
      <c r="BP33" s="753"/>
      <c r="BQ33" s="753"/>
      <c r="BR33" s="753"/>
      <c r="BS33" s="753"/>
      <c r="BT33" s="753"/>
      <c r="BU33" s="753"/>
      <c r="BV33" s="753"/>
      <c r="BW33" s="753"/>
      <c r="BX33" s="753"/>
      <c r="BY33" s="753"/>
      <c r="BZ33" s="753"/>
      <c r="CA33" s="753"/>
      <c r="CB33" s="753"/>
      <c r="CC33" s="753"/>
      <c r="CD33" s="753"/>
      <c r="CE33" s="753"/>
      <c r="CF33" s="753"/>
      <c r="CG33" s="753"/>
      <c r="CH33" s="753"/>
      <c r="CI33" s="753"/>
      <c r="CJ33" s="753"/>
      <c r="CK33" s="753"/>
      <c r="CL33" s="753"/>
      <c r="CM33" s="753"/>
      <c r="CN33" s="753"/>
      <c r="CO33" s="753"/>
      <c r="CP33" s="753"/>
      <c r="CQ33" s="753"/>
      <c r="CR33" s="753"/>
      <c r="CS33" s="753"/>
      <c r="CT33" s="753"/>
      <c r="CU33" s="753"/>
      <c r="CV33" s="753"/>
      <c r="CW33" s="753"/>
      <c r="CX33" s="753"/>
      <c r="CY33" s="753"/>
      <c r="CZ33" s="753"/>
      <c r="DA33" s="753"/>
      <c r="DB33" s="753"/>
      <c r="DC33" s="753"/>
      <c r="DD33" s="753"/>
      <c r="DE33" s="753"/>
      <c r="DF33" s="753"/>
      <c r="DG33" s="753"/>
      <c r="DH33" s="753"/>
      <c r="DI33" s="753"/>
      <c r="DJ33" s="753"/>
      <c r="DK33" s="753"/>
      <c r="DL33" s="753"/>
      <c r="DM33" s="753"/>
      <c r="DN33" s="753"/>
      <c r="DO33" s="753"/>
      <c r="DP33" s="753"/>
      <c r="DQ33" s="753"/>
      <c r="DR33" s="753"/>
      <c r="DS33" s="753"/>
      <c r="DT33" s="753"/>
      <c r="DU33" s="753"/>
      <c r="DV33" s="753"/>
      <c r="DW33" s="753"/>
      <c r="DX33" s="753"/>
      <c r="DY33" s="753"/>
      <c r="DZ33" s="753"/>
      <c r="EA33" s="753"/>
      <c r="EB33" s="753"/>
      <c r="EC33" s="753"/>
      <c r="ED33" s="753"/>
      <c r="EE33" s="753"/>
      <c r="EF33" s="753"/>
      <c r="EG33" s="753"/>
      <c r="EH33" s="753"/>
      <c r="EI33" s="753"/>
      <c r="EJ33" s="753"/>
      <c r="EK33" s="753"/>
      <c r="EL33" s="753"/>
      <c r="EM33" s="753"/>
      <c r="EN33" s="753"/>
      <c r="EO33" s="753"/>
      <c r="EP33" s="753"/>
      <c r="EQ33" s="753"/>
      <c r="ER33" s="753"/>
      <c r="ES33" s="753"/>
      <c r="ET33" s="753"/>
      <c r="EU33" s="753"/>
      <c r="EV33" s="753"/>
      <c r="EW33" s="753"/>
      <c r="EX33" s="753"/>
      <c r="EY33" s="753"/>
      <c r="EZ33" s="753"/>
      <c r="FA33" s="753"/>
      <c r="FB33" s="753"/>
      <c r="FC33" s="753"/>
      <c r="FD33" s="753"/>
      <c r="FE33" s="753"/>
      <c r="FF33" s="753"/>
      <c r="FG33" s="753"/>
      <c r="FH33" s="753"/>
      <c r="FI33" s="753"/>
      <c r="FJ33" s="753"/>
      <c r="FK33" s="753"/>
      <c r="FL33" s="753"/>
      <c r="FM33" s="754"/>
    </row>
    <row r="34" spans="1:169" x14ac:dyDescent="0.2">
      <c r="A34" s="738">
        <v>27</v>
      </c>
      <c r="B34" s="747"/>
      <c r="C34" s="748"/>
      <c r="D34" s="748"/>
      <c r="E34" s="749"/>
      <c r="F34" s="750">
        <v>3</v>
      </c>
      <c r="G34" s="750"/>
      <c r="H34" s="751" t="str">
        <f t="shared" si="15"/>
        <v/>
      </c>
      <c r="I34" s="752"/>
      <c r="J34" s="753"/>
      <c r="K34" s="753"/>
      <c r="L34" s="753"/>
      <c r="M34" s="753"/>
      <c r="N34" s="753"/>
      <c r="O34" s="753"/>
      <c r="P34" s="753"/>
      <c r="Q34" s="753"/>
      <c r="R34" s="753"/>
      <c r="S34" s="753"/>
      <c r="T34" s="753"/>
      <c r="U34" s="753"/>
      <c r="V34" s="753"/>
      <c r="W34" s="753"/>
      <c r="X34" s="753"/>
      <c r="Y34" s="753"/>
      <c r="Z34" s="753"/>
      <c r="AA34" s="753"/>
      <c r="AB34" s="753"/>
      <c r="AC34" s="753"/>
      <c r="AD34" s="753"/>
      <c r="AE34" s="753"/>
      <c r="AF34" s="753"/>
      <c r="AG34" s="753"/>
      <c r="AH34" s="753"/>
      <c r="AI34" s="753"/>
      <c r="AJ34" s="753"/>
      <c r="AK34" s="753"/>
      <c r="AL34" s="753"/>
      <c r="AM34" s="753"/>
      <c r="AN34" s="753"/>
      <c r="AO34" s="753"/>
      <c r="AP34" s="753"/>
      <c r="AQ34" s="753"/>
      <c r="AR34" s="753"/>
      <c r="AS34" s="753"/>
      <c r="AT34" s="753"/>
      <c r="AU34" s="753"/>
      <c r="AV34" s="753"/>
      <c r="AW34" s="753"/>
      <c r="AX34" s="753"/>
      <c r="AY34" s="753"/>
      <c r="AZ34" s="753"/>
      <c r="BA34" s="753"/>
      <c r="BB34" s="753"/>
      <c r="BC34" s="753"/>
      <c r="BD34" s="753"/>
      <c r="BE34" s="753"/>
      <c r="BF34" s="753"/>
      <c r="BG34" s="753"/>
      <c r="BH34" s="753"/>
      <c r="BI34" s="753"/>
      <c r="BJ34" s="753"/>
      <c r="BK34" s="753"/>
      <c r="BL34" s="753"/>
      <c r="BM34" s="753"/>
      <c r="BN34" s="753"/>
      <c r="BO34" s="753"/>
      <c r="BP34" s="753"/>
      <c r="BQ34" s="753"/>
      <c r="BR34" s="753"/>
      <c r="BS34" s="753"/>
      <c r="BT34" s="753"/>
      <c r="BU34" s="753"/>
      <c r="BV34" s="753"/>
      <c r="BW34" s="753"/>
      <c r="BX34" s="753"/>
      <c r="BY34" s="753"/>
      <c r="BZ34" s="753"/>
      <c r="CA34" s="753"/>
      <c r="CB34" s="753"/>
      <c r="CC34" s="753"/>
      <c r="CD34" s="753"/>
      <c r="CE34" s="753"/>
      <c r="CF34" s="753"/>
      <c r="CG34" s="753"/>
      <c r="CH34" s="753"/>
      <c r="CI34" s="753"/>
      <c r="CJ34" s="753"/>
      <c r="CK34" s="753"/>
      <c r="CL34" s="753"/>
      <c r="CM34" s="753"/>
      <c r="CN34" s="753"/>
      <c r="CO34" s="753"/>
      <c r="CP34" s="753"/>
      <c r="CQ34" s="753"/>
      <c r="CR34" s="753"/>
      <c r="CS34" s="753"/>
      <c r="CT34" s="753"/>
      <c r="CU34" s="753"/>
      <c r="CV34" s="753"/>
      <c r="CW34" s="753"/>
      <c r="CX34" s="753"/>
      <c r="CY34" s="753"/>
      <c r="CZ34" s="753"/>
      <c r="DA34" s="753"/>
      <c r="DB34" s="753"/>
      <c r="DC34" s="753"/>
      <c r="DD34" s="753"/>
      <c r="DE34" s="753"/>
      <c r="DF34" s="753"/>
      <c r="DG34" s="753"/>
      <c r="DH34" s="753"/>
      <c r="DI34" s="753"/>
      <c r="DJ34" s="753"/>
      <c r="DK34" s="753"/>
      <c r="DL34" s="753"/>
      <c r="DM34" s="753"/>
      <c r="DN34" s="753"/>
      <c r="DO34" s="753"/>
      <c r="DP34" s="753"/>
      <c r="DQ34" s="753"/>
      <c r="DR34" s="753"/>
      <c r="DS34" s="753"/>
      <c r="DT34" s="753"/>
      <c r="DU34" s="753"/>
      <c r="DV34" s="753"/>
      <c r="DW34" s="753"/>
      <c r="DX34" s="753"/>
      <c r="DY34" s="753"/>
      <c r="DZ34" s="753"/>
      <c r="EA34" s="753"/>
      <c r="EB34" s="753"/>
      <c r="EC34" s="753"/>
      <c r="ED34" s="753"/>
      <c r="EE34" s="753"/>
      <c r="EF34" s="753"/>
      <c r="EG34" s="753"/>
      <c r="EH34" s="753"/>
      <c r="EI34" s="753"/>
      <c r="EJ34" s="753"/>
      <c r="EK34" s="753"/>
      <c r="EL34" s="753"/>
      <c r="EM34" s="753"/>
      <c r="EN34" s="753"/>
      <c r="EO34" s="753"/>
      <c r="EP34" s="753"/>
      <c r="EQ34" s="753"/>
      <c r="ER34" s="753"/>
      <c r="ES34" s="753"/>
      <c r="ET34" s="753"/>
      <c r="EU34" s="753"/>
      <c r="EV34" s="753"/>
      <c r="EW34" s="753"/>
      <c r="EX34" s="753"/>
      <c r="EY34" s="753"/>
      <c r="EZ34" s="753"/>
      <c r="FA34" s="753"/>
      <c r="FB34" s="753"/>
      <c r="FC34" s="753"/>
      <c r="FD34" s="753"/>
      <c r="FE34" s="753"/>
      <c r="FF34" s="753"/>
      <c r="FG34" s="753"/>
      <c r="FH34" s="753"/>
      <c r="FI34" s="753"/>
      <c r="FJ34" s="753"/>
      <c r="FK34" s="753"/>
      <c r="FL34" s="753"/>
      <c r="FM34" s="754"/>
    </row>
    <row r="35" spans="1:169" x14ac:dyDescent="0.2">
      <c r="A35" s="738">
        <v>28</v>
      </c>
      <c r="B35" s="747"/>
      <c r="C35" s="748"/>
      <c r="D35" s="748"/>
      <c r="E35" s="749"/>
      <c r="F35" s="750">
        <v>3</v>
      </c>
      <c r="G35" s="750"/>
      <c r="H35" s="751" t="str">
        <f t="shared" si="15"/>
        <v/>
      </c>
      <c r="I35" s="752"/>
      <c r="J35" s="753"/>
      <c r="K35" s="753"/>
      <c r="L35" s="753"/>
      <c r="M35" s="753"/>
      <c r="N35" s="753"/>
      <c r="O35" s="753"/>
      <c r="P35" s="753"/>
      <c r="Q35" s="753"/>
      <c r="R35" s="753"/>
      <c r="S35" s="753"/>
      <c r="T35" s="753"/>
      <c r="U35" s="753"/>
      <c r="V35" s="753"/>
      <c r="W35" s="753"/>
      <c r="X35" s="753"/>
      <c r="Y35" s="753"/>
      <c r="Z35" s="753"/>
      <c r="AA35" s="753"/>
      <c r="AB35" s="753"/>
      <c r="AC35" s="753"/>
      <c r="AD35" s="753"/>
      <c r="AE35" s="753"/>
      <c r="AF35" s="753"/>
      <c r="AG35" s="753"/>
      <c r="AH35" s="753"/>
      <c r="AI35" s="753"/>
      <c r="AJ35" s="753"/>
      <c r="AK35" s="753"/>
      <c r="AL35" s="753"/>
      <c r="AM35" s="753"/>
      <c r="AN35" s="753"/>
      <c r="AO35" s="753"/>
      <c r="AP35" s="753"/>
      <c r="AQ35" s="753"/>
      <c r="AR35" s="753"/>
      <c r="AS35" s="753"/>
      <c r="AT35" s="753"/>
      <c r="AU35" s="753"/>
      <c r="AV35" s="753"/>
      <c r="AW35" s="753"/>
      <c r="AX35" s="753"/>
      <c r="AY35" s="753"/>
      <c r="AZ35" s="753"/>
      <c r="BA35" s="753"/>
      <c r="BB35" s="753"/>
      <c r="BC35" s="753"/>
      <c r="BD35" s="753"/>
      <c r="BE35" s="753"/>
      <c r="BF35" s="753"/>
      <c r="BG35" s="753"/>
      <c r="BH35" s="753"/>
      <c r="BI35" s="753"/>
      <c r="BJ35" s="753"/>
      <c r="BK35" s="753"/>
      <c r="BL35" s="753"/>
      <c r="BM35" s="753"/>
      <c r="BN35" s="753"/>
      <c r="BO35" s="753"/>
      <c r="BP35" s="753"/>
      <c r="BQ35" s="753"/>
      <c r="BR35" s="753"/>
      <c r="BS35" s="753"/>
      <c r="BT35" s="753"/>
      <c r="BU35" s="753"/>
      <c r="BV35" s="753"/>
      <c r="BW35" s="753"/>
      <c r="BX35" s="753"/>
      <c r="BY35" s="753"/>
      <c r="BZ35" s="753"/>
      <c r="CA35" s="753"/>
      <c r="CB35" s="753"/>
      <c r="CC35" s="753"/>
      <c r="CD35" s="753"/>
      <c r="CE35" s="753"/>
      <c r="CF35" s="753"/>
      <c r="CG35" s="753"/>
      <c r="CH35" s="753"/>
      <c r="CI35" s="753"/>
      <c r="CJ35" s="753"/>
      <c r="CK35" s="753"/>
      <c r="CL35" s="753"/>
      <c r="CM35" s="753"/>
      <c r="CN35" s="753"/>
      <c r="CO35" s="753"/>
      <c r="CP35" s="753"/>
      <c r="CQ35" s="753"/>
      <c r="CR35" s="753"/>
      <c r="CS35" s="753"/>
      <c r="CT35" s="753"/>
      <c r="CU35" s="753"/>
      <c r="CV35" s="753"/>
      <c r="CW35" s="753"/>
      <c r="CX35" s="753"/>
      <c r="CY35" s="753"/>
      <c r="CZ35" s="753"/>
      <c r="DA35" s="753"/>
      <c r="DB35" s="753"/>
      <c r="DC35" s="753"/>
      <c r="DD35" s="753"/>
      <c r="DE35" s="753"/>
      <c r="DF35" s="753"/>
      <c r="DG35" s="753"/>
      <c r="DH35" s="753"/>
      <c r="DI35" s="753"/>
      <c r="DJ35" s="753"/>
      <c r="DK35" s="753"/>
      <c r="DL35" s="753"/>
      <c r="DM35" s="753"/>
      <c r="DN35" s="753"/>
      <c r="DO35" s="753"/>
      <c r="DP35" s="753"/>
      <c r="DQ35" s="753"/>
      <c r="DR35" s="753"/>
      <c r="DS35" s="753"/>
      <c r="DT35" s="753"/>
      <c r="DU35" s="753"/>
      <c r="DV35" s="753"/>
      <c r="DW35" s="753"/>
      <c r="DX35" s="753"/>
      <c r="DY35" s="753"/>
      <c r="DZ35" s="753"/>
      <c r="EA35" s="753"/>
      <c r="EB35" s="753"/>
      <c r="EC35" s="753"/>
      <c r="ED35" s="753"/>
      <c r="EE35" s="753"/>
      <c r="EF35" s="753"/>
      <c r="EG35" s="753"/>
      <c r="EH35" s="753"/>
      <c r="EI35" s="753"/>
      <c r="EJ35" s="753"/>
      <c r="EK35" s="753"/>
      <c r="EL35" s="753"/>
      <c r="EM35" s="753"/>
      <c r="EN35" s="753"/>
      <c r="EO35" s="753"/>
      <c r="EP35" s="753"/>
      <c r="EQ35" s="753"/>
      <c r="ER35" s="753"/>
      <c r="ES35" s="753"/>
      <c r="ET35" s="753"/>
      <c r="EU35" s="753"/>
      <c r="EV35" s="753"/>
      <c r="EW35" s="753"/>
      <c r="EX35" s="753"/>
      <c r="EY35" s="753"/>
      <c r="EZ35" s="753"/>
      <c r="FA35" s="753"/>
      <c r="FB35" s="753"/>
      <c r="FC35" s="753"/>
      <c r="FD35" s="753"/>
      <c r="FE35" s="753"/>
      <c r="FF35" s="753"/>
      <c r="FG35" s="753"/>
      <c r="FH35" s="753"/>
      <c r="FI35" s="753"/>
      <c r="FJ35" s="753"/>
      <c r="FK35" s="753"/>
      <c r="FL35" s="753"/>
      <c r="FM35" s="754"/>
    </row>
    <row r="36" spans="1:169" x14ac:dyDescent="0.2">
      <c r="A36" s="738">
        <v>29</v>
      </c>
      <c r="B36" s="747"/>
      <c r="C36" s="748"/>
      <c r="D36" s="748"/>
      <c r="E36" s="749"/>
      <c r="F36" s="750">
        <v>3</v>
      </c>
      <c r="G36" s="750"/>
      <c r="H36" s="751" t="str">
        <f t="shared" si="15"/>
        <v/>
      </c>
      <c r="I36" s="752"/>
      <c r="J36" s="753"/>
      <c r="K36" s="753"/>
      <c r="L36" s="753"/>
      <c r="M36" s="753"/>
      <c r="N36" s="753"/>
      <c r="O36" s="753"/>
      <c r="P36" s="753"/>
      <c r="Q36" s="753"/>
      <c r="R36" s="753"/>
      <c r="S36" s="753"/>
      <c r="T36" s="753"/>
      <c r="U36" s="753"/>
      <c r="V36" s="753"/>
      <c r="W36" s="753"/>
      <c r="X36" s="753"/>
      <c r="Y36" s="753"/>
      <c r="Z36" s="753"/>
      <c r="AA36" s="753"/>
      <c r="AB36" s="753"/>
      <c r="AC36" s="753"/>
      <c r="AD36" s="753"/>
      <c r="AE36" s="753"/>
      <c r="AF36" s="753"/>
      <c r="AG36" s="753"/>
      <c r="AH36" s="753"/>
      <c r="AI36" s="753"/>
      <c r="AJ36" s="753"/>
      <c r="AK36" s="753"/>
      <c r="AL36" s="753"/>
      <c r="AM36" s="753"/>
      <c r="AN36" s="753"/>
      <c r="AO36" s="753"/>
      <c r="AP36" s="753"/>
      <c r="AQ36" s="753"/>
      <c r="AR36" s="753"/>
      <c r="AS36" s="753"/>
      <c r="AT36" s="753"/>
      <c r="AU36" s="753"/>
      <c r="AV36" s="753"/>
      <c r="AW36" s="753"/>
      <c r="AX36" s="753"/>
      <c r="AY36" s="753"/>
      <c r="AZ36" s="753"/>
      <c r="BA36" s="753"/>
      <c r="BB36" s="753"/>
      <c r="BC36" s="753"/>
      <c r="BD36" s="753"/>
      <c r="BE36" s="753"/>
      <c r="BF36" s="753"/>
      <c r="BG36" s="753"/>
      <c r="BH36" s="753"/>
      <c r="BI36" s="753"/>
      <c r="BJ36" s="753"/>
      <c r="BK36" s="753"/>
      <c r="BL36" s="753"/>
      <c r="BM36" s="753"/>
      <c r="BN36" s="753"/>
      <c r="BO36" s="753"/>
      <c r="BP36" s="753"/>
      <c r="BQ36" s="753"/>
      <c r="BR36" s="753"/>
      <c r="BS36" s="753"/>
      <c r="BT36" s="753"/>
      <c r="BU36" s="753"/>
      <c r="BV36" s="753"/>
      <c r="BW36" s="753"/>
      <c r="BX36" s="753"/>
      <c r="BY36" s="753"/>
      <c r="BZ36" s="753"/>
      <c r="CA36" s="753"/>
      <c r="CB36" s="753"/>
      <c r="CC36" s="753"/>
      <c r="CD36" s="753"/>
      <c r="CE36" s="753"/>
      <c r="CF36" s="753"/>
      <c r="CG36" s="753"/>
      <c r="CH36" s="753"/>
      <c r="CI36" s="753"/>
      <c r="CJ36" s="753"/>
      <c r="CK36" s="753"/>
      <c r="CL36" s="753"/>
      <c r="CM36" s="753"/>
      <c r="CN36" s="753"/>
      <c r="CO36" s="753"/>
      <c r="CP36" s="753"/>
      <c r="CQ36" s="753"/>
      <c r="CR36" s="753"/>
      <c r="CS36" s="753"/>
      <c r="CT36" s="753"/>
      <c r="CU36" s="753"/>
      <c r="CV36" s="753"/>
      <c r="CW36" s="753"/>
      <c r="CX36" s="753"/>
      <c r="CY36" s="753"/>
      <c r="CZ36" s="753"/>
      <c r="DA36" s="753"/>
      <c r="DB36" s="753"/>
      <c r="DC36" s="753"/>
      <c r="DD36" s="753"/>
      <c r="DE36" s="753"/>
      <c r="DF36" s="753"/>
      <c r="DG36" s="753"/>
      <c r="DH36" s="753"/>
      <c r="DI36" s="753"/>
      <c r="DJ36" s="753"/>
      <c r="DK36" s="753"/>
      <c r="DL36" s="753"/>
      <c r="DM36" s="753"/>
      <c r="DN36" s="753"/>
      <c r="DO36" s="753"/>
      <c r="DP36" s="753"/>
      <c r="DQ36" s="753"/>
      <c r="DR36" s="753"/>
      <c r="DS36" s="753"/>
      <c r="DT36" s="753"/>
      <c r="DU36" s="753"/>
      <c r="DV36" s="753"/>
      <c r="DW36" s="753"/>
      <c r="DX36" s="753"/>
      <c r="DY36" s="753"/>
      <c r="DZ36" s="753"/>
      <c r="EA36" s="753"/>
      <c r="EB36" s="753"/>
      <c r="EC36" s="753"/>
      <c r="ED36" s="753"/>
      <c r="EE36" s="753"/>
      <c r="EF36" s="753"/>
      <c r="EG36" s="753"/>
      <c r="EH36" s="753"/>
      <c r="EI36" s="753"/>
      <c r="EJ36" s="753"/>
      <c r="EK36" s="753"/>
      <c r="EL36" s="753"/>
      <c r="EM36" s="753"/>
      <c r="EN36" s="753"/>
      <c r="EO36" s="753"/>
      <c r="EP36" s="753"/>
      <c r="EQ36" s="753"/>
      <c r="ER36" s="753"/>
      <c r="ES36" s="753"/>
      <c r="ET36" s="753"/>
      <c r="EU36" s="753"/>
      <c r="EV36" s="753"/>
      <c r="EW36" s="753"/>
      <c r="EX36" s="753"/>
      <c r="EY36" s="753"/>
      <c r="EZ36" s="753"/>
      <c r="FA36" s="753"/>
      <c r="FB36" s="753"/>
      <c r="FC36" s="753"/>
      <c r="FD36" s="753"/>
      <c r="FE36" s="753"/>
      <c r="FF36" s="753"/>
      <c r="FG36" s="753"/>
      <c r="FH36" s="753"/>
      <c r="FI36" s="753"/>
      <c r="FJ36" s="753"/>
      <c r="FK36" s="753"/>
      <c r="FL36" s="753"/>
      <c r="FM36" s="754"/>
    </row>
    <row r="37" spans="1:169" x14ac:dyDescent="0.2">
      <c r="A37" s="738">
        <v>30</v>
      </c>
      <c r="B37" s="747"/>
      <c r="C37" s="748"/>
      <c r="D37" s="748"/>
      <c r="E37" s="749"/>
      <c r="F37" s="750">
        <v>3</v>
      </c>
      <c r="G37" s="750"/>
      <c r="H37" s="751" t="str">
        <f t="shared" si="15"/>
        <v/>
      </c>
      <c r="I37" s="752"/>
      <c r="J37" s="753"/>
      <c r="K37" s="753"/>
      <c r="L37" s="753"/>
      <c r="M37" s="753"/>
      <c r="N37" s="753"/>
      <c r="O37" s="753"/>
      <c r="P37" s="753"/>
      <c r="Q37" s="753"/>
      <c r="R37" s="753"/>
      <c r="S37" s="753"/>
      <c r="T37" s="753"/>
      <c r="U37" s="753"/>
      <c r="V37" s="753"/>
      <c r="W37" s="753"/>
      <c r="X37" s="753"/>
      <c r="Y37" s="753"/>
      <c r="Z37" s="753"/>
      <c r="AA37" s="753"/>
      <c r="AB37" s="753"/>
      <c r="AC37" s="753"/>
      <c r="AD37" s="753"/>
      <c r="AE37" s="753"/>
      <c r="AF37" s="753"/>
      <c r="AG37" s="753"/>
      <c r="AH37" s="753"/>
      <c r="AI37" s="753"/>
      <c r="AJ37" s="753"/>
      <c r="AK37" s="753"/>
      <c r="AL37" s="753"/>
      <c r="AM37" s="753"/>
      <c r="AN37" s="753"/>
      <c r="AO37" s="753"/>
      <c r="AP37" s="753"/>
      <c r="AQ37" s="753"/>
      <c r="AR37" s="753"/>
      <c r="AS37" s="753"/>
      <c r="AT37" s="753"/>
      <c r="AU37" s="753"/>
      <c r="AV37" s="753"/>
      <c r="AW37" s="753"/>
      <c r="AX37" s="753"/>
      <c r="AY37" s="753"/>
      <c r="AZ37" s="753"/>
      <c r="BA37" s="753"/>
      <c r="BB37" s="753"/>
      <c r="BC37" s="753"/>
      <c r="BD37" s="753"/>
      <c r="BE37" s="753"/>
      <c r="BF37" s="753"/>
      <c r="BG37" s="753"/>
      <c r="BH37" s="753"/>
      <c r="BI37" s="753"/>
      <c r="BJ37" s="753"/>
      <c r="BK37" s="753"/>
      <c r="BL37" s="753"/>
      <c r="BM37" s="753"/>
      <c r="BN37" s="753"/>
      <c r="BO37" s="753"/>
      <c r="BP37" s="753"/>
      <c r="BQ37" s="753"/>
      <c r="BR37" s="753"/>
      <c r="BS37" s="753"/>
      <c r="BT37" s="753"/>
      <c r="BU37" s="753"/>
      <c r="BV37" s="753"/>
      <c r="BW37" s="753"/>
      <c r="BX37" s="753"/>
      <c r="BY37" s="753"/>
      <c r="BZ37" s="753"/>
      <c r="CA37" s="753"/>
      <c r="CB37" s="753"/>
      <c r="CC37" s="753"/>
      <c r="CD37" s="753"/>
      <c r="CE37" s="753"/>
      <c r="CF37" s="753"/>
      <c r="CG37" s="753"/>
      <c r="CH37" s="753"/>
      <c r="CI37" s="753"/>
      <c r="CJ37" s="753"/>
      <c r="CK37" s="753"/>
      <c r="CL37" s="753"/>
      <c r="CM37" s="753"/>
      <c r="CN37" s="753"/>
      <c r="CO37" s="753"/>
      <c r="CP37" s="753"/>
      <c r="CQ37" s="753"/>
      <c r="CR37" s="753"/>
      <c r="CS37" s="753"/>
      <c r="CT37" s="753"/>
      <c r="CU37" s="753"/>
      <c r="CV37" s="753"/>
      <c r="CW37" s="753"/>
      <c r="CX37" s="753"/>
      <c r="CY37" s="753"/>
      <c r="CZ37" s="753"/>
      <c r="DA37" s="753"/>
      <c r="DB37" s="753"/>
      <c r="DC37" s="753"/>
      <c r="DD37" s="753"/>
      <c r="DE37" s="753"/>
      <c r="DF37" s="753"/>
      <c r="DG37" s="753"/>
      <c r="DH37" s="753"/>
      <c r="DI37" s="753"/>
      <c r="DJ37" s="753"/>
      <c r="DK37" s="753"/>
      <c r="DL37" s="753"/>
      <c r="DM37" s="753"/>
      <c r="DN37" s="753"/>
      <c r="DO37" s="753"/>
      <c r="DP37" s="753"/>
      <c r="DQ37" s="753"/>
      <c r="DR37" s="753"/>
      <c r="DS37" s="753"/>
      <c r="DT37" s="753"/>
      <c r="DU37" s="753"/>
      <c r="DV37" s="753"/>
      <c r="DW37" s="753"/>
      <c r="DX37" s="753"/>
      <c r="DY37" s="753"/>
      <c r="DZ37" s="753"/>
      <c r="EA37" s="753"/>
      <c r="EB37" s="753"/>
      <c r="EC37" s="753"/>
      <c r="ED37" s="753"/>
      <c r="EE37" s="753"/>
      <c r="EF37" s="753"/>
      <c r="EG37" s="753"/>
      <c r="EH37" s="753"/>
      <c r="EI37" s="753"/>
      <c r="EJ37" s="753"/>
      <c r="EK37" s="753"/>
      <c r="EL37" s="753"/>
      <c r="EM37" s="753"/>
      <c r="EN37" s="753"/>
      <c r="EO37" s="753"/>
      <c r="EP37" s="753"/>
      <c r="EQ37" s="753"/>
      <c r="ER37" s="753"/>
      <c r="ES37" s="753"/>
      <c r="ET37" s="753"/>
      <c r="EU37" s="753"/>
      <c r="EV37" s="753"/>
      <c r="EW37" s="753"/>
      <c r="EX37" s="753"/>
      <c r="EY37" s="753"/>
      <c r="EZ37" s="753"/>
      <c r="FA37" s="753"/>
      <c r="FB37" s="753"/>
      <c r="FC37" s="753"/>
      <c r="FD37" s="753"/>
      <c r="FE37" s="753"/>
      <c r="FF37" s="753"/>
      <c r="FG37" s="753"/>
      <c r="FH37" s="753"/>
      <c r="FI37" s="753"/>
      <c r="FJ37" s="753"/>
      <c r="FK37" s="753"/>
      <c r="FL37" s="753"/>
      <c r="FM37" s="754"/>
    </row>
    <row r="38" spans="1:169" x14ac:dyDescent="0.2">
      <c r="A38" s="738">
        <v>31</v>
      </c>
      <c r="B38" s="747"/>
      <c r="C38" s="748"/>
      <c r="D38" s="748"/>
      <c r="E38" s="749"/>
      <c r="F38" s="750">
        <v>3</v>
      </c>
      <c r="G38" s="750"/>
      <c r="H38" s="751" t="str">
        <f t="shared" si="15"/>
        <v/>
      </c>
      <c r="I38" s="752"/>
      <c r="J38" s="753"/>
      <c r="K38" s="753"/>
      <c r="L38" s="753"/>
      <c r="M38" s="753"/>
      <c r="N38" s="753"/>
      <c r="O38" s="753"/>
      <c r="P38" s="753"/>
      <c r="Q38" s="753"/>
      <c r="R38" s="753"/>
      <c r="S38" s="753"/>
      <c r="T38" s="753"/>
      <c r="U38" s="753"/>
      <c r="V38" s="753"/>
      <c r="W38" s="753"/>
      <c r="X38" s="753"/>
      <c r="Y38" s="753"/>
      <c r="Z38" s="753"/>
      <c r="AA38" s="753"/>
      <c r="AB38" s="753"/>
      <c r="AC38" s="753"/>
      <c r="AD38" s="753"/>
      <c r="AE38" s="753"/>
      <c r="AF38" s="753"/>
      <c r="AG38" s="753"/>
      <c r="AH38" s="753"/>
      <c r="AI38" s="753"/>
      <c r="AJ38" s="753"/>
      <c r="AK38" s="753"/>
      <c r="AL38" s="753"/>
      <c r="AM38" s="753"/>
      <c r="AN38" s="753"/>
      <c r="AO38" s="753"/>
      <c r="AP38" s="753"/>
      <c r="AQ38" s="753"/>
      <c r="AR38" s="753"/>
      <c r="AS38" s="753"/>
      <c r="AT38" s="753"/>
      <c r="AU38" s="753"/>
      <c r="AV38" s="753"/>
      <c r="AW38" s="753"/>
      <c r="AX38" s="753"/>
      <c r="AY38" s="753"/>
      <c r="AZ38" s="753"/>
      <c r="BA38" s="753"/>
      <c r="BB38" s="753"/>
      <c r="BC38" s="753"/>
      <c r="BD38" s="753"/>
      <c r="BE38" s="753"/>
      <c r="BF38" s="753"/>
      <c r="BG38" s="753"/>
      <c r="BH38" s="753"/>
      <c r="BI38" s="753"/>
      <c r="BJ38" s="753"/>
      <c r="BK38" s="753"/>
      <c r="BL38" s="753"/>
      <c r="BM38" s="753"/>
      <c r="BN38" s="753"/>
      <c r="BO38" s="753"/>
      <c r="BP38" s="753"/>
      <c r="BQ38" s="753"/>
      <c r="BR38" s="753"/>
      <c r="BS38" s="753"/>
      <c r="BT38" s="753"/>
      <c r="BU38" s="753"/>
      <c r="BV38" s="753"/>
      <c r="BW38" s="753"/>
      <c r="BX38" s="753"/>
      <c r="BY38" s="753"/>
      <c r="BZ38" s="753"/>
      <c r="CA38" s="753"/>
      <c r="CB38" s="753"/>
      <c r="CC38" s="753"/>
      <c r="CD38" s="753"/>
      <c r="CE38" s="753"/>
      <c r="CF38" s="753"/>
      <c r="CG38" s="753"/>
      <c r="CH38" s="753"/>
      <c r="CI38" s="753"/>
      <c r="CJ38" s="753"/>
      <c r="CK38" s="753"/>
      <c r="CL38" s="753"/>
      <c r="CM38" s="753"/>
      <c r="CN38" s="753"/>
      <c r="CO38" s="753"/>
      <c r="CP38" s="753"/>
      <c r="CQ38" s="753"/>
      <c r="CR38" s="753"/>
      <c r="CS38" s="753"/>
      <c r="CT38" s="753"/>
      <c r="CU38" s="753"/>
      <c r="CV38" s="753"/>
      <c r="CW38" s="753"/>
      <c r="CX38" s="753"/>
      <c r="CY38" s="753"/>
      <c r="CZ38" s="753"/>
      <c r="DA38" s="753"/>
      <c r="DB38" s="753"/>
      <c r="DC38" s="753"/>
      <c r="DD38" s="753"/>
      <c r="DE38" s="753"/>
      <c r="DF38" s="753"/>
      <c r="DG38" s="753"/>
      <c r="DH38" s="753"/>
      <c r="DI38" s="753"/>
      <c r="DJ38" s="753"/>
      <c r="DK38" s="753"/>
      <c r="DL38" s="753"/>
      <c r="DM38" s="753"/>
      <c r="DN38" s="753"/>
      <c r="DO38" s="753"/>
      <c r="DP38" s="753"/>
      <c r="DQ38" s="753"/>
      <c r="DR38" s="753"/>
      <c r="DS38" s="753"/>
      <c r="DT38" s="753"/>
      <c r="DU38" s="753"/>
      <c r="DV38" s="753"/>
      <c r="DW38" s="753"/>
      <c r="DX38" s="753"/>
      <c r="DY38" s="753"/>
      <c r="DZ38" s="753"/>
      <c r="EA38" s="753"/>
      <c r="EB38" s="753"/>
      <c r="EC38" s="753"/>
      <c r="ED38" s="753"/>
      <c r="EE38" s="753"/>
      <c r="EF38" s="753"/>
      <c r="EG38" s="753"/>
      <c r="EH38" s="753"/>
      <c r="EI38" s="753"/>
      <c r="EJ38" s="753"/>
      <c r="EK38" s="753"/>
      <c r="EL38" s="753"/>
      <c r="EM38" s="753"/>
      <c r="EN38" s="753"/>
      <c r="EO38" s="753"/>
      <c r="EP38" s="753"/>
      <c r="EQ38" s="753"/>
      <c r="ER38" s="753"/>
      <c r="ES38" s="753"/>
      <c r="ET38" s="753"/>
      <c r="EU38" s="753"/>
      <c r="EV38" s="753"/>
      <c r="EW38" s="753"/>
      <c r="EX38" s="753"/>
      <c r="EY38" s="753"/>
      <c r="EZ38" s="753"/>
      <c r="FA38" s="753"/>
      <c r="FB38" s="753"/>
      <c r="FC38" s="753"/>
      <c r="FD38" s="753"/>
      <c r="FE38" s="753"/>
      <c r="FF38" s="753"/>
      <c r="FG38" s="753"/>
      <c r="FH38" s="753"/>
      <c r="FI38" s="753"/>
      <c r="FJ38" s="753"/>
      <c r="FK38" s="753"/>
      <c r="FL38" s="753"/>
      <c r="FM38" s="754"/>
    </row>
    <row r="39" spans="1:169" x14ac:dyDescent="0.2">
      <c r="A39" s="738">
        <v>32</v>
      </c>
      <c r="B39" s="747"/>
      <c r="C39" s="748"/>
      <c r="D39" s="748"/>
      <c r="E39" s="749"/>
      <c r="F39" s="750">
        <v>3</v>
      </c>
      <c r="G39" s="750"/>
      <c r="H39" s="751" t="str">
        <f t="shared" si="15"/>
        <v/>
      </c>
      <c r="I39" s="752"/>
      <c r="J39" s="753"/>
      <c r="K39" s="753"/>
      <c r="L39" s="753"/>
      <c r="M39" s="753"/>
      <c r="N39" s="753"/>
      <c r="O39" s="753"/>
      <c r="P39" s="753"/>
      <c r="Q39" s="753"/>
      <c r="R39" s="753"/>
      <c r="S39" s="753"/>
      <c r="T39" s="753"/>
      <c r="U39" s="753"/>
      <c r="V39" s="753"/>
      <c r="W39" s="753"/>
      <c r="X39" s="753"/>
      <c r="Y39" s="753"/>
      <c r="Z39" s="753"/>
      <c r="AA39" s="753"/>
      <c r="AB39" s="753"/>
      <c r="AC39" s="753"/>
      <c r="AD39" s="753"/>
      <c r="AE39" s="753"/>
      <c r="AF39" s="753"/>
      <c r="AG39" s="753"/>
      <c r="AH39" s="753"/>
      <c r="AI39" s="753"/>
      <c r="AJ39" s="753"/>
      <c r="AK39" s="753"/>
      <c r="AL39" s="753"/>
      <c r="AM39" s="753"/>
      <c r="AN39" s="753"/>
      <c r="AO39" s="753"/>
      <c r="AP39" s="753"/>
      <c r="AQ39" s="753"/>
      <c r="AR39" s="753"/>
      <c r="AS39" s="753"/>
      <c r="AT39" s="753"/>
      <c r="AU39" s="753"/>
      <c r="AV39" s="753"/>
      <c r="AW39" s="753"/>
      <c r="AX39" s="753"/>
      <c r="AY39" s="753"/>
      <c r="AZ39" s="753"/>
      <c r="BA39" s="753"/>
      <c r="BB39" s="753"/>
      <c r="BC39" s="753"/>
      <c r="BD39" s="753"/>
      <c r="BE39" s="753"/>
      <c r="BF39" s="753"/>
      <c r="BG39" s="753"/>
      <c r="BH39" s="753"/>
      <c r="BI39" s="753"/>
      <c r="BJ39" s="753"/>
      <c r="BK39" s="753"/>
      <c r="BL39" s="753"/>
      <c r="BM39" s="753"/>
      <c r="BN39" s="753"/>
      <c r="BO39" s="753"/>
      <c r="BP39" s="753"/>
      <c r="BQ39" s="753"/>
      <c r="BR39" s="753"/>
      <c r="BS39" s="753"/>
      <c r="BT39" s="753"/>
      <c r="BU39" s="753"/>
      <c r="BV39" s="753"/>
      <c r="BW39" s="753"/>
      <c r="BX39" s="753"/>
      <c r="BY39" s="753"/>
      <c r="BZ39" s="753"/>
      <c r="CA39" s="753"/>
      <c r="CB39" s="753"/>
      <c r="CC39" s="753"/>
      <c r="CD39" s="753"/>
      <c r="CE39" s="753"/>
      <c r="CF39" s="753"/>
      <c r="CG39" s="753"/>
      <c r="CH39" s="753"/>
      <c r="CI39" s="753"/>
      <c r="CJ39" s="753"/>
      <c r="CK39" s="753"/>
      <c r="CL39" s="753"/>
      <c r="CM39" s="753"/>
      <c r="CN39" s="753"/>
      <c r="CO39" s="753"/>
      <c r="CP39" s="753"/>
      <c r="CQ39" s="753"/>
      <c r="CR39" s="753"/>
      <c r="CS39" s="753"/>
      <c r="CT39" s="753"/>
      <c r="CU39" s="753"/>
      <c r="CV39" s="753"/>
      <c r="CW39" s="753"/>
      <c r="CX39" s="753"/>
      <c r="CY39" s="753"/>
      <c r="CZ39" s="753"/>
      <c r="DA39" s="753"/>
      <c r="DB39" s="753"/>
      <c r="DC39" s="753"/>
      <c r="DD39" s="753"/>
      <c r="DE39" s="753"/>
      <c r="DF39" s="753"/>
      <c r="DG39" s="753"/>
      <c r="DH39" s="753"/>
      <c r="DI39" s="753"/>
      <c r="DJ39" s="753"/>
      <c r="DK39" s="753"/>
      <c r="DL39" s="753"/>
      <c r="DM39" s="753"/>
      <c r="DN39" s="753"/>
      <c r="DO39" s="753"/>
      <c r="DP39" s="753"/>
      <c r="DQ39" s="753"/>
      <c r="DR39" s="753"/>
      <c r="DS39" s="753"/>
      <c r="DT39" s="753"/>
      <c r="DU39" s="753"/>
      <c r="DV39" s="753"/>
      <c r="DW39" s="753"/>
      <c r="DX39" s="753"/>
      <c r="DY39" s="753"/>
      <c r="DZ39" s="753"/>
      <c r="EA39" s="753"/>
      <c r="EB39" s="753"/>
      <c r="EC39" s="753"/>
      <c r="ED39" s="753"/>
      <c r="EE39" s="753"/>
      <c r="EF39" s="753"/>
      <c r="EG39" s="753"/>
      <c r="EH39" s="753"/>
      <c r="EI39" s="753"/>
      <c r="EJ39" s="753"/>
      <c r="EK39" s="753"/>
      <c r="EL39" s="753"/>
      <c r="EM39" s="753"/>
      <c r="EN39" s="753"/>
      <c r="EO39" s="753"/>
      <c r="EP39" s="753"/>
      <c r="EQ39" s="753"/>
      <c r="ER39" s="753"/>
      <c r="ES39" s="753"/>
      <c r="ET39" s="753"/>
      <c r="EU39" s="753"/>
      <c r="EV39" s="753"/>
      <c r="EW39" s="753"/>
      <c r="EX39" s="753"/>
      <c r="EY39" s="753"/>
      <c r="EZ39" s="753"/>
      <c r="FA39" s="753"/>
      <c r="FB39" s="753"/>
      <c r="FC39" s="753"/>
      <c r="FD39" s="753"/>
      <c r="FE39" s="753"/>
      <c r="FF39" s="753"/>
      <c r="FG39" s="753"/>
      <c r="FH39" s="753"/>
      <c r="FI39" s="753"/>
      <c r="FJ39" s="753"/>
      <c r="FK39" s="753"/>
      <c r="FL39" s="753"/>
      <c r="FM39" s="754"/>
    </row>
    <row r="40" spans="1:169" x14ac:dyDescent="0.2">
      <c r="A40" s="738">
        <v>33</v>
      </c>
      <c r="B40" s="747"/>
      <c r="C40" s="748"/>
      <c r="D40" s="748"/>
      <c r="E40" s="749"/>
      <c r="F40" s="750">
        <v>3</v>
      </c>
      <c r="G40" s="750"/>
      <c r="H40" s="751" t="str">
        <f t="shared" si="15"/>
        <v/>
      </c>
      <c r="I40" s="752"/>
      <c r="J40" s="753"/>
      <c r="K40" s="753"/>
      <c r="L40" s="753"/>
      <c r="M40" s="753"/>
      <c r="N40" s="753"/>
      <c r="O40" s="753"/>
      <c r="P40" s="753"/>
      <c r="Q40" s="753"/>
      <c r="R40" s="753"/>
      <c r="S40" s="753"/>
      <c r="T40" s="753"/>
      <c r="U40" s="753"/>
      <c r="V40" s="753"/>
      <c r="W40" s="753"/>
      <c r="X40" s="753"/>
      <c r="Y40" s="753"/>
      <c r="Z40" s="753"/>
      <c r="AA40" s="753"/>
      <c r="AB40" s="753"/>
      <c r="AC40" s="753"/>
      <c r="AD40" s="753"/>
      <c r="AE40" s="753"/>
      <c r="AF40" s="753"/>
      <c r="AG40" s="753"/>
      <c r="AH40" s="753"/>
      <c r="AI40" s="753"/>
      <c r="AJ40" s="753"/>
      <c r="AK40" s="753"/>
      <c r="AL40" s="753"/>
      <c r="AM40" s="753"/>
      <c r="AN40" s="753"/>
      <c r="AO40" s="753"/>
      <c r="AP40" s="753"/>
      <c r="AQ40" s="753"/>
      <c r="AR40" s="753"/>
      <c r="AS40" s="753"/>
      <c r="AT40" s="753"/>
      <c r="AU40" s="753"/>
      <c r="AV40" s="753"/>
      <c r="AW40" s="753"/>
      <c r="AX40" s="753"/>
      <c r="AY40" s="753"/>
      <c r="AZ40" s="753"/>
      <c r="BA40" s="753"/>
      <c r="BB40" s="753"/>
      <c r="BC40" s="753"/>
      <c r="BD40" s="753"/>
      <c r="BE40" s="753"/>
      <c r="BF40" s="753"/>
      <c r="BG40" s="753"/>
      <c r="BH40" s="753"/>
      <c r="BI40" s="753"/>
      <c r="BJ40" s="753"/>
      <c r="BK40" s="753"/>
      <c r="BL40" s="753"/>
      <c r="BM40" s="753"/>
      <c r="BN40" s="753"/>
      <c r="BO40" s="753"/>
      <c r="BP40" s="753"/>
      <c r="BQ40" s="753"/>
      <c r="BR40" s="753"/>
      <c r="BS40" s="753"/>
      <c r="BT40" s="753"/>
      <c r="BU40" s="753"/>
      <c r="BV40" s="753"/>
      <c r="BW40" s="753"/>
      <c r="BX40" s="753"/>
      <c r="BY40" s="753"/>
      <c r="BZ40" s="753"/>
      <c r="CA40" s="753"/>
      <c r="CB40" s="753"/>
      <c r="CC40" s="753"/>
      <c r="CD40" s="753"/>
      <c r="CE40" s="753"/>
      <c r="CF40" s="753"/>
      <c r="CG40" s="753"/>
      <c r="CH40" s="753"/>
      <c r="CI40" s="753"/>
      <c r="CJ40" s="753"/>
      <c r="CK40" s="753"/>
      <c r="CL40" s="753"/>
      <c r="CM40" s="753"/>
      <c r="CN40" s="753"/>
      <c r="CO40" s="753"/>
      <c r="CP40" s="753"/>
      <c r="CQ40" s="753"/>
      <c r="CR40" s="753"/>
      <c r="CS40" s="753"/>
      <c r="CT40" s="753"/>
      <c r="CU40" s="753"/>
      <c r="CV40" s="753"/>
      <c r="CW40" s="753"/>
      <c r="CX40" s="753"/>
      <c r="CY40" s="753"/>
      <c r="CZ40" s="753"/>
      <c r="DA40" s="753"/>
      <c r="DB40" s="753"/>
      <c r="DC40" s="753"/>
      <c r="DD40" s="753"/>
      <c r="DE40" s="753"/>
      <c r="DF40" s="753"/>
      <c r="DG40" s="753"/>
      <c r="DH40" s="753"/>
      <c r="DI40" s="753"/>
      <c r="DJ40" s="753"/>
      <c r="DK40" s="753"/>
      <c r="DL40" s="753"/>
      <c r="DM40" s="753"/>
      <c r="DN40" s="753"/>
      <c r="DO40" s="753"/>
      <c r="DP40" s="753"/>
      <c r="DQ40" s="753"/>
      <c r="DR40" s="753"/>
      <c r="DS40" s="753"/>
      <c r="DT40" s="753"/>
      <c r="DU40" s="753"/>
      <c r="DV40" s="753"/>
      <c r="DW40" s="753"/>
      <c r="DX40" s="753"/>
      <c r="DY40" s="753"/>
      <c r="DZ40" s="753"/>
      <c r="EA40" s="753"/>
      <c r="EB40" s="753"/>
      <c r="EC40" s="753"/>
      <c r="ED40" s="753"/>
      <c r="EE40" s="753"/>
      <c r="EF40" s="753"/>
      <c r="EG40" s="753"/>
      <c r="EH40" s="753"/>
      <c r="EI40" s="753"/>
      <c r="EJ40" s="753"/>
      <c r="EK40" s="753"/>
      <c r="EL40" s="753"/>
      <c r="EM40" s="753"/>
      <c r="EN40" s="753"/>
      <c r="EO40" s="753"/>
      <c r="EP40" s="753"/>
      <c r="EQ40" s="753"/>
      <c r="ER40" s="753"/>
      <c r="ES40" s="753"/>
      <c r="ET40" s="753"/>
      <c r="EU40" s="753"/>
      <c r="EV40" s="753"/>
      <c r="EW40" s="753"/>
      <c r="EX40" s="753"/>
      <c r="EY40" s="753"/>
      <c r="EZ40" s="753"/>
      <c r="FA40" s="753"/>
      <c r="FB40" s="753"/>
      <c r="FC40" s="753"/>
      <c r="FD40" s="753"/>
      <c r="FE40" s="753"/>
      <c r="FF40" s="753"/>
      <c r="FG40" s="753"/>
      <c r="FH40" s="753"/>
      <c r="FI40" s="753"/>
      <c r="FJ40" s="753"/>
      <c r="FK40" s="753"/>
      <c r="FL40" s="753"/>
      <c r="FM40" s="754"/>
    </row>
    <row r="41" spans="1:169" x14ac:dyDescent="0.2">
      <c r="A41" s="738">
        <v>34</v>
      </c>
      <c r="B41" s="747"/>
      <c r="C41" s="748"/>
      <c r="D41" s="748"/>
      <c r="E41" s="749"/>
      <c r="F41" s="750">
        <v>3</v>
      </c>
      <c r="G41" s="750"/>
      <c r="H41" s="751" t="str">
        <f t="shared" si="15"/>
        <v/>
      </c>
      <c r="I41" s="752"/>
      <c r="J41" s="753"/>
      <c r="K41" s="753"/>
      <c r="L41" s="753"/>
      <c r="M41" s="753"/>
      <c r="N41" s="753"/>
      <c r="O41" s="753"/>
      <c r="P41" s="753"/>
      <c r="Q41" s="753"/>
      <c r="R41" s="753"/>
      <c r="S41" s="753"/>
      <c r="T41" s="753"/>
      <c r="U41" s="753"/>
      <c r="V41" s="753"/>
      <c r="W41" s="753"/>
      <c r="X41" s="753"/>
      <c r="Y41" s="753"/>
      <c r="Z41" s="753"/>
      <c r="AA41" s="753"/>
      <c r="AB41" s="753"/>
      <c r="AC41" s="753"/>
      <c r="AD41" s="753"/>
      <c r="AE41" s="753"/>
      <c r="AF41" s="753"/>
      <c r="AG41" s="753"/>
      <c r="AH41" s="753"/>
      <c r="AI41" s="753"/>
      <c r="AJ41" s="753"/>
      <c r="AK41" s="753"/>
      <c r="AL41" s="753"/>
      <c r="AM41" s="753"/>
      <c r="AN41" s="753"/>
      <c r="AO41" s="753"/>
      <c r="AP41" s="753"/>
      <c r="AQ41" s="753"/>
      <c r="AR41" s="753"/>
      <c r="AS41" s="753"/>
      <c r="AT41" s="753"/>
      <c r="AU41" s="753"/>
      <c r="AV41" s="753"/>
      <c r="AW41" s="753"/>
      <c r="AX41" s="753"/>
      <c r="AY41" s="753"/>
      <c r="AZ41" s="753"/>
      <c r="BA41" s="753"/>
      <c r="BB41" s="753"/>
      <c r="BC41" s="753"/>
      <c r="BD41" s="753"/>
      <c r="BE41" s="753"/>
      <c r="BF41" s="753"/>
      <c r="BG41" s="753"/>
      <c r="BH41" s="753"/>
      <c r="BI41" s="753"/>
      <c r="BJ41" s="753"/>
      <c r="BK41" s="753"/>
      <c r="BL41" s="753"/>
      <c r="BM41" s="753"/>
      <c r="BN41" s="753"/>
      <c r="BO41" s="753"/>
      <c r="BP41" s="753"/>
      <c r="BQ41" s="753"/>
      <c r="BR41" s="753"/>
      <c r="BS41" s="753"/>
      <c r="BT41" s="753"/>
      <c r="BU41" s="753"/>
      <c r="BV41" s="753"/>
      <c r="BW41" s="753"/>
      <c r="BX41" s="753"/>
      <c r="BY41" s="753"/>
      <c r="BZ41" s="753"/>
      <c r="CA41" s="753"/>
      <c r="CB41" s="753"/>
      <c r="CC41" s="753"/>
      <c r="CD41" s="753"/>
      <c r="CE41" s="753"/>
      <c r="CF41" s="753"/>
      <c r="CG41" s="753"/>
      <c r="CH41" s="753"/>
      <c r="CI41" s="753"/>
      <c r="CJ41" s="753"/>
      <c r="CK41" s="753"/>
      <c r="CL41" s="753"/>
      <c r="CM41" s="753"/>
      <c r="CN41" s="753"/>
      <c r="CO41" s="753"/>
      <c r="CP41" s="753"/>
      <c r="CQ41" s="753"/>
      <c r="CR41" s="753"/>
      <c r="CS41" s="753"/>
      <c r="CT41" s="753"/>
      <c r="CU41" s="753"/>
      <c r="CV41" s="753"/>
      <c r="CW41" s="753"/>
      <c r="CX41" s="753"/>
      <c r="CY41" s="753"/>
      <c r="CZ41" s="753"/>
      <c r="DA41" s="753"/>
      <c r="DB41" s="753"/>
      <c r="DC41" s="753"/>
      <c r="DD41" s="753"/>
      <c r="DE41" s="753"/>
      <c r="DF41" s="753"/>
      <c r="DG41" s="753"/>
      <c r="DH41" s="753"/>
      <c r="DI41" s="753"/>
      <c r="DJ41" s="753"/>
      <c r="DK41" s="753"/>
      <c r="DL41" s="753"/>
      <c r="DM41" s="753"/>
      <c r="DN41" s="753"/>
      <c r="DO41" s="753"/>
      <c r="DP41" s="753"/>
      <c r="DQ41" s="753"/>
      <c r="DR41" s="753"/>
      <c r="DS41" s="753"/>
      <c r="DT41" s="753"/>
      <c r="DU41" s="753"/>
      <c r="DV41" s="753"/>
      <c r="DW41" s="753"/>
      <c r="DX41" s="753"/>
      <c r="DY41" s="753"/>
      <c r="DZ41" s="753"/>
      <c r="EA41" s="753"/>
      <c r="EB41" s="753"/>
      <c r="EC41" s="753"/>
      <c r="ED41" s="753"/>
      <c r="EE41" s="753"/>
      <c r="EF41" s="753"/>
      <c r="EG41" s="753"/>
      <c r="EH41" s="753"/>
      <c r="EI41" s="753"/>
      <c r="EJ41" s="753"/>
      <c r="EK41" s="753"/>
      <c r="EL41" s="753"/>
      <c r="EM41" s="753"/>
      <c r="EN41" s="753"/>
      <c r="EO41" s="753"/>
      <c r="EP41" s="753"/>
      <c r="EQ41" s="753"/>
      <c r="ER41" s="753"/>
      <c r="ES41" s="753"/>
      <c r="ET41" s="753"/>
      <c r="EU41" s="753"/>
      <c r="EV41" s="753"/>
      <c r="EW41" s="753"/>
      <c r="EX41" s="753"/>
      <c r="EY41" s="753"/>
      <c r="EZ41" s="753"/>
      <c r="FA41" s="753"/>
      <c r="FB41" s="753"/>
      <c r="FC41" s="753"/>
      <c r="FD41" s="753"/>
      <c r="FE41" s="753"/>
      <c r="FF41" s="753"/>
      <c r="FG41" s="753"/>
      <c r="FH41" s="753"/>
      <c r="FI41" s="753"/>
      <c r="FJ41" s="753"/>
      <c r="FK41" s="753"/>
      <c r="FL41" s="753"/>
      <c r="FM41" s="754"/>
    </row>
    <row r="42" spans="1:169" x14ac:dyDescent="0.2">
      <c r="A42" s="738">
        <v>35</v>
      </c>
      <c r="B42" s="747"/>
      <c r="C42" s="748"/>
      <c r="D42" s="748"/>
      <c r="E42" s="749"/>
      <c r="F42" s="750">
        <v>3</v>
      </c>
      <c r="G42" s="750"/>
      <c r="H42" s="751" t="str">
        <f t="shared" si="15"/>
        <v/>
      </c>
      <c r="I42" s="752"/>
      <c r="J42" s="753"/>
      <c r="K42" s="753"/>
      <c r="L42" s="753"/>
      <c r="M42" s="753"/>
      <c r="N42" s="753"/>
      <c r="O42" s="753"/>
      <c r="P42" s="753"/>
      <c r="Q42" s="753"/>
      <c r="R42" s="753"/>
      <c r="S42" s="753"/>
      <c r="T42" s="753"/>
      <c r="U42" s="753"/>
      <c r="V42" s="753"/>
      <c r="W42" s="753"/>
      <c r="X42" s="753"/>
      <c r="Y42" s="753"/>
      <c r="Z42" s="753"/>
      <c r="AA42" s="753"/>
      <c r="AB42" s="753"/>
      <c r="AC42" s="753"/>
      <c r="AD42" s="753"/>
      <c r="AE42" s="753"/>
      <c r="AF42" s="753"/>
      <c r="AG42" s="753"/>
      <c r="AH42" s="753"/>
      <c r="AI42" s="753"/>
      <c r="AJ42" s="753"/>
      <c r="AK42" s="753"/>
      <c r="AL42" s="753"/>
      <c r="AM42" s="753"/>
      <c r="AN42" s="753"/>
      <c r="AO42" s="753"/>
      <c r="AP42" s="753"/>
      <c r="AQ42" s="753"/>
      <c r="AR42" s="753"/>
      <c r="AS42" s="753"/>
      <c r="AT42" s="753"/>
      <c r="AU42" s="753"/>
      <c r="AV42" s="753"/>
      <c r="AW42" s="753"/>
      <c r="AX42" s="753"/>
      <c r="AY42" s="753"/>
      <c r="AZ42" s="753"/>
      <c r="BA42" s="753"/>
      <c r="BB42" s="753"/>
      <c r="BC42" s="753"/>
      <c r="BD42" s="753"/>
      <c r="BE42" s="753"/>
      <c r="BF42" s="753"/>
      <c r="BG42" s="753"/>
      <c r="BH42" s="753"/>
      <c r="BI42" s="753"/>
      <c r="BJ42" s="753"/>
      <c r="BK42" s="753"/>
      <c r="BL42" s="753"/>
      <c r="BM42" s="753"/>
      <c r="BN42" s="753"/>
      <c r="BO42" s="753"/>
      <c r="BP42" s="753"/>
      <c r="BQ42" s="753"/>
      <c r="BR42" s="753"/>
      <c r="BS42" s="753"/>
      <c r="BT42" s="753"/>
      <c r="BU42" s="753"/>
      <c r="BV42" s="753"/>
      <c r="BW42" s="753"/>
      <c r="BX42" s="753"/>
      <c r="BY42" s="753"/>
      <c r="BZ42" s="753"/>
      <c r="CA42" s="753"/>
      <c r="CB42" s="753"/>
      <c r="CC42" s="753"/>
      <c r="CD42" s="753"/>
      <c r="CE42" s="753"/>
      <c r="CF42" s="753"/>
      <c r="CG42" s="753"/>
      <c r="CH42" s="753"/>
      <c r="CI42" s="753"/>
      <c r="CJ42" s="753"/>
      <c r="CK42" s="753"/>
      <c r="CL42" s="753"/>
      <c r="CM42" s="753"/>
      <c r="CN42" s="753"/>
      <c r="CO42" s="753"/>
      <c r="CP42" s="753"/>
      <c r="CQ42" s="753"/>
      <c r="CR42" s="753"/>
      <c r="CS42" s="753"/>
      <c r="CT42" s="753"/>
      <c r="CU42" s="753"/>
      <c r="CV42" s="753"/>
      <c r="CW42" s="753"/>
      <c r="CX42" s="753"/>
      <c r="CY42" s="753"/>
      <c r="CZ42" s="753"/>
      <c r="DA42" s="753"/>
      <c r="DB42" s="753"/>
      <c r="DC42" s="753"/>
      <c r="DD42" s="753"/>
      <c r="DE42" s="753"/>
      <c r="DF42" s="753"/>
      <c r="DG42" s="753"/>
      <c r="DH42" s="753"/>
      <c r="DI42" s="753"/>
      <c r="DJ42" s="753"/>
      <c r="DK42" s="753"/>
      <c r="DL42" s="753"/>
      <c r="DM42" s="753"/>
      <c r="DN42" s="753"/>
      <c r="DO42" s="753"/>
      <c r="DP42" s="753"/>
      <c r="DQ42" s="753"/>
      <c r="DR42" s="753"/>
      <c r="DS42" s="753"/>
      <c r="DT42" s="753"/>
      <c r="DU42" s="753"/>
      <c r="DV42" s="753"/>
      <c r="DW42" s="753"/>
      <c r="DX42" s="753"/>
      <c r="DY42" s="753"/>
      <c r="DZ42" s="753"/>
      <c r="EA42" s="753"/>
      <c r="EB42" s="753"/>
      <c r="EC42" s="753"/>
      <c r="ED42" s="753"/>
      <c r="EE42" s="753"/>
      <c r="EF42" s="753"/>
      <c r="EG42" s="753"/>
      <c r="EH42" s="753"/>
      <c r="EI42" s="753"/>
      <c r="EJ42" s="753"/>
      <c r="EK42" s="753"/>
      <c r="EL42" s="753"/>
      <c r="EM42" s="753"/>
      <c r="EN42" s="753"/>
      <c r="EO42" s="753"/>
      <c r="EP42" s="753"/>
      <c r="EQ42" s="753"/>
      <c r="ER42" s="753"/>
      <c r="ES42" s="753"/>
      <c r="ET42" s="753"/>
      <c r="EU42" s="753"/>
      <c r="EV42" s="753"/>
      <c r="EW42" s="753"/>
      <c r="EX42" s="753"/>
      <c r="EY42" s="753"/>
      <c r="EZ42" s="753"/>
      <c r="FA42" s="753"/>
      <c r="FB42" s="753"/>
      <c r="FC42" s="753"/>
      <c r="FD42" s="753"/>
      <c r="FE42" s="753"/>
      <c r="FF42" s="753"/>
      <c r="FG42" s="753"/>
      <c r="FH42" s="753"/>
      <c r="FI42" s="753"/>
      <c r="FJ42" s="753"/>
      <c r="FK42" s="753"/>
      <c r="FL42" s="753"/>
      <c r="FM42" s="754"/>
    </row>
    <row r="43" spans="1:169" x14ac:dyDescent="0.2">
      <c r="A43" s="738">
        <v>36</v>
      </c>
      <c r="B43" s="747"/>
      <c r="C43" s="748"/>
      <c r="D43" s="748"/>
      <c r="E43" s="749"/>
      <c r="F43" s="750">
        <v>3</v>
      </c>
      <c r="G43" s="750"/>
      <c r="H43" s="751" t="str">
        <f t="shared" si="15"/>
        <v/>
      </c>
      <c r="I43" s="752"/>
      <c r="J43" s="753"/>
      <c r="K43" s="753"/>
      <c r="L43" s="753"/>
      <c r="M43" s="753"/>
      <c r="N43" s="753"/>
      <c r="O43" s="753"/>
      <c r="P43" s="753"/>
      <c r="Q43" s="753"/>
      <c r="R43" s="753"/>
      <c r="S43" s="753"/>
      <c r="T43" s="753"/>
      <c r="U43" s="753"/>
      <c r="V43" s="753"/>
      <c r="W43" s="753"/>
      <c r="X43" s="753"/>
      <c r="Y43" s="753"/>
      <c r="Z43" s="753"/>
      <c r="AA43" s="753"/>
      <c r="AB43" s="753"/>
      <c r="AC43" s="753"/>
      <c r="AD43" s="753"/>
      <c r="AE43" s="753"/>
      <c r="AF43" s="753"/>
      <c r="AG43" s="753"/>
      <c r="AH43" s="753"/>
      <c r="AI43" s="753"/>
      <c r="AJ43" s="753"/>
      <c r="AK43" s="753"/>
      <c r="AL43" s="753"/>
      <c r="AM43" s="753"/>
      <c r="AN43" s="753"/>
      <c r="AO43" s="753"/>
      <c r="AP43" s="753"/>
      <c r="AQ43" s="753"/>
      <c r="AR43" s="753"/>
      <c r="AS43" s="753"/>
      <c r="AT43" s="753"/>
      <c r="AU43" s="753"/>
      <c r="AV43" s="753"/>
      <c r="AW43" s="753"/>
      <c r="AX43" s="753"/>
      <c r="AY43" s="753"/>
      <c r="AZ43" s="753"/>
      <c r="BA43" s="753"/>
      <c r="BB43" s="753"/>
      <c r="BC43" s="753"/>
      <c r="BD43" s="753"/>
      <c r="BE43" s="753"/>
      <c r="BF43" s="753"/>
      <c r="BG43" s="753"/>
      <c r="BH43" s="753"/>
      <c r="BI43" s="753"/>
      <c r="BJ43" s="753"/>
      <c r="BK43" s="753"/>
      <c r="BL43" s="753"/>
      <c r="BM43" s="753"/>
      <c r="BN43" s="753"/>
      <c r="BO43" s="753"/>
      <c r="BP43" s="753"/>
      <c r="BQ43" s="753"/>
      <c r="BR43" s="753"/>
      <c r="BS43" s="753"/>
      <c r="BT43" s="753"/>
      <c r="BU43" s="753"/>
      <c r="BV43" s="753"/>
      <c r="BW43" s="753"/>
      <c r="BX43" s="753"/>
      <c r="BY43" s="753"/>
      <c r="BZ43" s="753"/>
      <c r="CA43" s="753"/>
      <c r="CB43" s="753"/>
      <c r="CC43" s="753"/>
      <c r="CD43" s="753"/>
      <c r="CE43" s="753"/>
      <c r="CF43" s="753"/>
      <c r="CG43" s="753"/>
      <c r="CH43" s="753"/>
      <c r="CI43" s="753"/>
      <c r="CJ43" s="753"/>
      <c r="CK43" s="753"/>
      <c r="CL43" s="753"/>
      <c r="CM43" s="753"/>
      <c r="CN43" s="753"/>
      <c r="CO43" s="753"/>
      <c r="CP43" s="753"/>
      <c r="CQ43" s="753"/>
      <c r="CR43" s="753"/>
      <c r="CS43" s="753"/>
      <c r="CT43" s="753"/>
      <c r="CU43" s="753"/>
      <c r="CV43" s="753"/>
      <c r="CW43" s="753"/>
      <c r="CX43" s="753"/>
      <c r="CY43" s="753"/>
      <c r="CZ43" s="753"/>
      <c r="DA43" s="753"/>
      <c r="DB43" s="753"/>
      <c r="DC43" s="753"/>
      <c r="DD43" s="753"/>
      <c r="DE43" s="753"/>
      <c r="DF43" s="753"/>
      <c r="DG43" s="753"/>
      <c r="DH43" s="753"/>
      <c r="DI43" s="753"/>
      <c r="DJ43" s="753"/>
      <c r="DK43" s="753"/>
      <c r="DL43" s="753"/>
      <c r="DM43" s="753"/>
      <c r="DN43" s="753"/>
      <c r="DO43" s="753"/>
      <c r="DP43" s="753"/>
      <c r="DQ43" s="753"/>
      <c r="DR43" s="753"/>
      <c r="DS43" s="753"/>
      <c r="DT43" s="753"/>
      <c r="DU43" s="753"/>
      <c r="DV43" s="753"/>
      <c r="DW43" s="753"/>
      <c r="DX43" s="753"/>
      <c r="DY43" s="753"/>
      <c r="DZ43" s="753"/>
      <c r="EA43" s="753"/>
      <c r="EB43" s="753"/>
      <c r="EC43" s="753"/>
      <c r="ED43" s="753"/>
      <c r="EE43" s="753"/>
      <c r="EF43" s="753"/>
      <c r="EG43" s="753"/>
      <c r="EH43" s="753"/>
      <c r="EI43" s="753"/>
      <c r="EJ43" s="753"/>
      <c r="EK43" s="753"/>
      <c r="EL43" s="753"/>
      <c r="EM43" s="753"/>
      <c r="EN43" s="753"/>
      <c r="EO43" s="753"/>
      <c r="EP43" s="753"/>
      <c r="EQ43" s="753"/>
      <c r="ER43" s="753"/>
      <c r="ES43" s="753"/>
      <c r="ET43" s="753"/>
      <c r="EU43" s="753"/>
      <c r="EV43" s="753"/>
      <c r="EW43" s="753"/>
      <c r="EX43" s="753"/>
      <c r="EY43" s="753"/>
      <c r="EZ43" s="753"/>
      <c r="FA43" s="753"/>
      <c r="FB43" s="753"/>
      <c r="FC43" s="753"/>
      <c r="FD43" s="753"/>
      <c r="FE43" s="753"/>
      <c r="FF43" s="753"/>
      <c r="FG43" s="753"/>
      <c r="FH43" s="753"/>
      <c r="FI43" s="753"/>
      <c r="FJ43" s="753"/>
      <c r="FK43" s="753"/>
      <c r="FL43" s="753"/>
      <c r="FM43" s="754"/>
    </row>
    <row r="44" spans="1:169" x14ac:dyDescent="0.2">
      <c r="A44" s="738">
        <v>37</v>
      </c>
      <c r="B44" s="747"/>
      <c r="C44" s="748"/>
      <c r="D44" s="748"/>
      <c r="E44" s="749"/>
      <c r="F44" s="750">
        <v>3</v>
      </c>
      <c r="G44" s="750"/>
      <c r="H44" s="751" t="str">
        <f t="shared" si="15"/>
        <v/>
      </c>
      <c r="I44" s="752"/>
      <c r="J44" s="753"/>
      <c r="K44" s="753"/>
      <c r="L44" s="753"/>
      <c r="M44" s="753"/>
      <c r="N44" s="753"/>
      <c r="O44" s="753"/>
      <c r="P44" s="753"/>
      <c r="Q44" s="753"/>
      <c r="R44" s="753"/>
      <c r="S44" s="753"/>
      <c r="T44" s="753"/>
      <c r="U44" s="753"/>
      <c r="V44" s="753"/>
      <c r="W44" s="753"/>
      <c r="X44" s="753"/>
      <c r="Y44" s="753"/>
      <c r="Z44" s="753"/>
      <c r="AA44" s="753"/>
      <c r="AB44" s="753"/>
      <c r="AC44" s="753"/>
      <c r="AD44" s="753"/>
      <c r="AE44" s="753"/>
      <c r="AF44" s="753"/>
      <c r="AG44" s="753"/>
      <c r="AH44" s="753"/>
      <c r="AI44" s="753"/>
      <c r="AJ44" s="753"/>
      <c r="AK44" s="753"/>
      <c r="AL44" s="753"/>
      <c r="AM44" s="753"/>
      <c r="AN44" s="753"/>
      <c r="AO44" s="753"/>
      <c r="AP44" s="753"/>
      <c r="AQ44" s="753"/>
      <c r="AR44" s="753"/>
      <c r="AS44" s="753"/>
      <c r="AT44" s="753"/>
      <c r="AU44" s="753"/>
      <c r="AV44" s="753"/>
      <c r="AW44" s="753"/>
      <c r="AX44" s="753"/>
      <c r="AY44" s="753"/>
      <c r="AZ44" s="753"/>
      <c r="BA44" s="753"/>
      <c r="BB44" s="753"/>
      <c r="BC44" s="753"/>
      <c r="BD44" s="753"/>
      <c r="BE44" s="753"/>
      <c r="BF44" s="753"/>
      <c r="BG44" s="753"/>
      <c r="BH44" s="753"/>
      <c r="BI44" s="753"/>
      <c r="BJ44" s="753"/>
      <c r="BK44" s="753"/>
      <c r="BL44" s="753"/>
      <c r="BM44" s="753"/>
      <c r="BN44" s="753"/>
      <c r="BO44" s="753"/>
      <c r="BP44" s="753"/>
      <c r="BQ44" s="753"/>
      <c r="BR44" s="753"/>
      <c r="BS44" s="753"/>
      <c r="BT44" s="753"/>
      <c r="BU44" s="753"/>
      <c r="BV44" s="753"/>
      <c r="BW44" s="753"/>
      <c r="BX44" s="753"/>
      <c r="BY44" s="753"/>
      <c r="BZ44" s="753"/>
      <c r="CA44" s="753"/>
      <c r="CB44" s="753"/>
      <c r="CC44" s="753"/>
      <c r="CD44" s="753"/>
      <c r="CE44" s="753"/>
      <c r="CF44" s="753"/>
      <c r="CG44" s="753"/>
      <c r="CH44" s="753"/>
      <c r="CI44" s="753"/>
      <c r="CJ44" s="753"/>
      <c r="CK44" s="753"/>
      <c r="CL44" s="753"/>
      <c r="CM44" s="753"/>
      <c r="CN44" s="753"/>
      <c r="CO44" s="753"/>
      <c r="CP44" s="753"/>
      <c r="CQ44" s="753"/>
      <c r="CR44" s="753"/>
      <c r="CS44" s="753"/>
      <c r="CT44" s="753"/>
      <c r="CU44" s="753"/>
      <c r="CV44" s="753"/>
      <c r="CW44" s="753"/>
      <c r="CX44" s="753"/>
      <c r="CY44" s="753"/>
      <c r="CZ44" s="753"/>
      <c r="DA44" s="753"/>
      <c r="DB44" s="753"/>
      <c r="DC44" s="753"/>
      <c r="DD44" s="753"/>
      <c r="DE44" s="753"/>
      <c r="DF44" s="753"/>
      <c r="DG44" s="753"/>
      <c r="DH44" s="753"/>
      <c r="DI44" s="753"/>
      <c r="DJ44" s="753"/>
      <c r="DK44" s="753"/>
      <c r="DL44" s="753"/>
      <c r="DM44" s="753"/>
      <c r="DN44" s="753"/>
      <c r="DO44" s="753"/>
      <c r="DP44" s="753"/>
      <c r="DQ44" s="753"/>
      <c r="DR44" s="753"/>
      <c r="DS44" s="753"/>
      <c r="DT44" s="753"/>
      <c r="DU44" s="753"/>
      <c r="DV44" s="753"/>
      <c r="DW44" s="753"/>
      <c r="DX44" s="753"/>
      <c r="DY44" s="753"/>
      <c r="DZ44" s="753"/>
      <c r="EA44" s="753"/>
      <c r="EB44" s="753"/>
      <c r="EC44" s="753"/>
      <c r="ED44" s="753"/>
      <c r="EE44" s="753"/>
      <c r="EF44" s="753"/>
      <c r="EG44" s="753"/>
      <c r="EH44" s="753"/>
      <c r="EI44" s="753"/>
      <c r="EJ44" s="753"/>
      <c r="EK44" s="753"/>
      <c r="EL44" s="753"/>
      <c r="EM44" s="753"/>
      <c r="EN44" s="753"/>
      <c r="EO44" s="753"/>
      <c r="EP44" s="753"/>
      <c r="EQ44" s="753"/>
      <c r="ER44" s="753"/>
      <c r="ES44" s="753"/>
      <c r="ET44" s="753"/>
      <c r="EU44" s="753"/>
      <c r="EV44" s="753"/>
      <c r="EW44" s="753"/>
      <c r="EX44" s="753"/>
      <c r="EY44" s="753"/>
      <c r="EZ44" s="753"/>
      <c r="FA44" s="753"/>
      <c r="FB44" s="753"/>
      <c r="FC44" s="753"/>
      <c r="FD44" s="753"/>
      <c r="FE44" s="753"/>
      <c r="FF44" s="753"/>
      <c r="FG44" s="753"/>
      <c r="FH44" s="753"/>
      <c r="FI44" s="753"/>
      <c r="FJ44" s="753"/>
      <c r="FK44" s="753"/>
      <c r="FL44" s="753"/>
      <c r="FM44" s="754"/>
    </row>
    <row r="45" spans="1:169" x14ac:dyDescent="0.2">
      <c r="A45" s="738">
        <v>38</v>
      </c>
      <c r="B45" s="747"/>
      <c r="C45" s="748"/>
      <c r="D45" s="748"/>
      <c r="E45" s="749"/>
      <c r="F45" s="750">
        <v>3</v>
      </c>
      <c r="G45" s="750"/>
      <c r="H45" s="751" t="str">
        <f t="shared" si="15"/>
        <v/>
      </c>
      <c r="I45" s="752"/>
      <c r="J45" s="753"/>
      <c r="K45" s="753"/>
      <c r="L45" s="753"/>
      <c r="M45" s="753"/>
      <c r="N45" s="753"/>
      <c r="O45" s="753"/>
      <c r="P45" s="753"/>
      <c r="Q45" s="753"/>
      <c r="R45" s="753"/>
      <c r="S45" s="753"/>
      <c r="T45" s="753"/>
      <c r="U45" s="753"/>
      <c r="V45" s="753"/>
      <c r="W45" s="753"/>
      <c r="X45" s="753"/>
      <c r="Y45" s="753"/>
      <c r="Z45" s="753"/>
      <c r="AA45" s="753"/>
      <c r="AB45" s="753"/>
      <c r="AC45" s="753"/>
      <c r="AD45" s="753"/>
      <c r="AE45" s="753"/>
      <c r="AF45" s="753"/>
      <c r="AG45" s="753"/>
      <c r="AH45" s="753"/>
      <c r="AI45" s="753"/>
      <c r="AJ45" s="753"/>
      <c r="AK45" s="753"/>
      <c r="AL45" s="753"/>
      <c r="AM45" s="753"/>
      <c r="AN45" s="753"/>
      <c r="AO45" s="753"/>
      <c r="AP45" s="753"/>
      <c r="AQ45" s="753"/>
      <c r="AR45" s="753"/>
      <c r="AS45" s="753"/>
      <c r="AT45" s="753"/>
      <c r="AU45" s="753"/>
      <c r="AV45" s="753"/>
      <c r="AW45" s="753"/>
      <c r="AX45" s="753"/>
      <c r="AY45" s="753"/>
      <c r="AZ45" s="753"/>
      <c r="BA45" s="753"/>
      <c r="BB45" s="753"/>
      <c r="BC45" s="753"/>
      <c r="BD45" s="753"/>
      <c r="BE45" s="753"/>
      <c r="BF45" s="753"/>
      <c r="BG45" s="753"/>
      <c r="BH45" s="753"/>
      <c r="BI45" s="753"/>
      <c r="BJ45" s="753"/>
      <c r="BK45" s="753"/>
      <c r="BL45" s="753"/>
      <c r="BM45" s="753"/>
      <c r="BN45" s="753"/>
      <c r="BO45" s="753"/>
      <c r="BP45" s="753"/>
      <c r="BQ45" s="753"/>
      <c r="BR45" s="753"/>
      <c r="BS45" s="753"/>
      <c r="BT45" s="753"/>
      <c r="BU45" s="753"/>
      <c r="BV45" s="753"/>
      <c r="BW45" s="753"/>
      <c r="BX45" s="753"/>
      <c r="BY45" s="753"/>
      <c r="BZ45" s="753"/>
      <c r="CA45" s="753"/>
      <c r="CB45" s="753"/>
      <c r="CC45" s="753"/>
      <c r="CD45" s="753"/>
      <c r="CE45" s="753"/>
      <c r="CF45" s="753"/>
      <c r="CG45" s="753"/>
      <c r="CH45" s="753"/>
      <c r="CI45" s="753"/>
      <c r="CJ45" s="753"/>
      <c r="CK45" s="753"/>
      <c r="CL45" s="753"/>
      <c r="CM45" s="753"/>
      <c r="CN45" s="753"/>
      <c r="CO45" s="753"/>
      <c r="CP45" s="753"/>
      <c r="CQ45" s="753"/>
      <c r="CR45" s="753"/>
      <c r="CS45" s="753"/>
      <c r="CT45" s="753"/>
      <c r="CU45" s="753"/>
      <c r="CV45" s="753"/>
      <c r="CW45" s="753"/>
      <c r="CX45" s="753"/>
      <c r="CY45" s="753"/>
      <c r="CZ45" s="753"/>
      <c r="DA45" s="753"/>
      <c r="DB45" s="753"/>
      <c r="DC45" s="753"/>
      <c r="DD45" s="753"/>
      <c r="DE45" s="753"/>
      <c r="DF45" s="753"/>
      <c r="DG45" s="753"/>
      <c r="DH45" s="753"/>
      <c r="DI45" s="753"/>
      <c r="DJ45" s="753"/>
      <c r="DK45" s="753"/>
      <c r="DL45" s="753"/>
      <c r="DM45" s="753"/>
      <c r="DN45" s="753"/>
      <c r="DO45" s="753"/>
      <c r="DP45" s="753"/>
      <c r="DQ45" s="753"/>
      <c r="DR45" s="753"/>
      <c r="DS45" s="753"/>
      <c r="DT45" s="753"/>
      <c r="DU45" s="753"/>
      <c r="DV45" s="753"/>
      <c r="DW45" s="753"/>
      <c r="DX45" s="753"/>
      <c r="DY45" s="753"/>
      <c r="DZ45" s="753"/>
      <c r="EA45" s="753"/>
      <c r="EB45" s="753"/>
      <c r="EC45" s="753"/>
      <c r="ED45" s="753"/>
      <c r="EE45" s="753"/>
      <c r="EF45" s="753"/>
      <c r="EG45" s="753"/>
      <c r="EH45" s="753"/>
      <c r="EI45" s="753"/>
      <c r="EJ45" s="753"/>
      <c r="EK45" s="753"/>
      <c r="EL45" s="753"/>
      <c r="EM45" s="753"/>
      <c r="EN45" s="753"/>
      <c r="EO45" s="753"/>
      <c r="EP45" s="753"/>
      <c r="EQ45" s="753"/>
      <c r="ER45" s="753"/>
      <c r="ES45" s="753"/>
      <c r="ET45" s="753"/>
      <c r="EU45" s="753"/>
      <c r="EV45" s="753"/>
      <c r="EW45" s="753"/>
      <c r="EX45" s="753"/>
      <c r="EY45" s="753"/>
      <c r="EZ45" s="753"/>
      <c r="FA45" s="753"/>
      <c r="FB45" s="753"/>
      <c r="FC45" s="753"/>
      <c r="FD45" s="753"/>
      <c r="FE45" s="753"/>
      <c r="FF45" s="753"/>
      <c r="FG45" s="753"/>
      <c r="FH45" s="753"/>
      <c r="FI45" s="753"/>
      <c r="FJ45" s="753"/>
      <c r="FK45" s="753"/>
      <c r="FL45" s="753"/>
      <c r="FM45" s="754"/>
    </row>
    <row r="46" spans="1:169" x14ac:dyDescent="0.2">
      <c r="A46" s="738">
        <v>39</v>
      </c>
      <c r="B46" s="747"/>
      <c r="C46" s="748"/>
      <c r="D46" s="748"/>
      <c r="E46" s="749"/>
      <c r="F46" s="750">
        <v>3</v>
      </c>
      <c r="G46" s="750"/>
      <c r="H46" s="751" t="str">
        <f t="shared" si="15"/>
        <v/>
      </c>
      <c r="I46" s="752"/>
      <c r="J46" s="753"/>
      <c r="K46" s="753"/>
      <c r="L46" s="753"/>
      <c r="M46" s="753"/>
      <c r="N46" s="753"/>
      <c r="O46" s="753"/>
      <c r="P46" s="753"/>
      <c r="Q46" s="753"/>
      <c r="R46" s="753"/>
      <c r="S46" s="753"/>
      <c r="T46" s="753"/>
      <c r="U46" s="753"/>
      <c r="V46" s="753"/>
      <c r="W46" s="753"/>
      <c r="X46" s="753"/>
      <c r="Y46" s="753"/>
      <c r="Z46" s="753"/>
      <c r="AA46" s="753"/>
      <c r="AB46" s="753"/>
      <c r="AC46" s="753"/>
      <c r="AD46" s="753"/>
      <c r="AE46" s="753"/>
      <c r="AF46" s="753"/>
      <c r="AG46" s="753"/>
      <c r="AH46" s="753"/>
      <c r="AI46" s="753"/>
      <c r="AJ46" s="753"/>
      <c r="AK46" s="753"/>
      <c r="AL46" s="753"/>
      <c r="AM46" s="753"/>
      <c r="AN46" s="753"/>
      <c r="AO46" s="753"/>
      <c r="AP46" s="753"/>
      <c r="AQ46" s="753"/>
      <c r="AR46" s="753"/>
      <c r="AS46" s="753"/>
      <c r="AT46" s="753"/>
      <c r="AU46" s="753"/>
      <c r="AV46" s="753"/>
      <c r="AW46" s="753"/>
      <c r="AX46" s="753"/>
      <c r="AY46" s="753"/>
      <c r="AZ46" s="753"/>
      <c r="BA46" s="753"/>
      <c r="BB46" s="753"/>
      <c r="BC46" s="753"/>
      <c r="BD46" s="753"/>
      <c r="BE46" s="753"/>
      <c r="BF46" s="753"/>
      <c r="BG46" s="753"/>
      <c r="BH46" s="753"/>
      <c r="BI46" s="753"/>
      <c r="BJ46" s="753"/>
      <c r="BK46" s="753"/>
      <c r="BL46" s="753"/>
      <c r="BM46" s="753"/>
      <c r="BN46" s="753"/>
      <c r="BO46" s="753"/>
      <c r="BP46" s="753"/>
      <c r="BQ46" s="753"/>
      <c r="BR46" s="753"/>
      <c r="BS46" s="753"/>
      <c r="BT46" s="753"/>
      <c r="BU46" s="753"/>
      <c r="BV46" s="753"/>
      <c r="BW46" s="753"/>
      <c r="BX46" s="753"/>
      <c r="BY46" s="753"/>
      <c r="BZ46" s="753"/>
      <c r="CA46" s="753"/>
      <c r="CB46" s="753"/>
      <c r="CC46" s="753"/>
      <c r="CD46" s="753"/>
      <c r="CE46" s="753"/>
      <c r="CF46" s="753"/>
      <c r="CG46" s="753"/>
      <c r="CH46" s="753"/>
      <c r="CI46" s="753"/>
      <c r="CJ46" s="753"/>
      <c r="CK46" s="753"/>
      <c r="CL46" s="753"/>
      <c r="CM46" s="753"/>
      <c r="CN46" s="753"/>
      <c r="CO46" s="753"/>
      <c r="CP46" s="753"/>
      <c r="CQ46" s="753"/>
      <c r="CR46" s="753"/>
      <c r="CS46" s="753"/>
      <c r="CT46" s="753"/>
      <c r="CU46" s="753"/>
      <c r="CV46" s="753"/>
      <c r="CW46" s="753"/>
      <c r="CX46" s="753"/>
      <c r="CY46" s="753"/>
      <c r="CZ46" s="753"/>
      <c r="DA46" s="753"/>
      <c r="DB46" s="753"/>
      <c r="DC46" s="753"/>
      <c r="DD46" s="753"/>
      <c r="DE46" s="753"/>
      <c r="DF46" s="753"/>
      <c r="DG46" s="753"/>
      <c r="DH46" s="753"/>
      <c r="DI46" s="753"/>
      <c r="DJ46" s="753"/>
      <c r="DK46" s="753"/>
      <c r="DL46" s="753"/>
      <c r="DM46" s="753"/>
      <c r="DN46" s="753"/>
      <c r="DO46" s="753"/>
      <c r="DP46" s="753"/>
      <c r="DQ46" s="753"/>
      <c r="DR46" s="753"/>
      <c r="DS46" s="753"/>
      <c r="DT46" s="753"/>
      <c r="DU46" s="753"/>
      <c r="DV46" s="753"/>
      <c r="DW46" s="753"/>
      <c r="DX46" s="753"/>
      <c r="DY46" s="753"/>
      <c r="DZ46" s="753"/>
      <c r="EA46" s="753"/>
      <c r="EB46" s="753"/>
      <c r="EC46" s="753"/>
      <c r="ED46" s="753"/>
      <c r="EE46" s="753"/>
      <c r="EF46" s="753"/>
      <c r="EG46" s="753"/>
      <c r="EH46" s="753"/>
      <c r="EI46" s="753"/>
      <c r="EJ46" s="753"/>
      <c r="EK46" s="753"/>
      <c r="EL46" s="753"/>
      <c r="EM46" s="753"/>
      <c r="EN46" s="753"/>
      <c r="EO46" s="753"/>
      <c r="EP46" s="753"/>
      <c r="EQ46" s="753"/>
      <c r="ER46" s="753"/>
      <c r="ES46" s="753"/>
      <c r="ET46" s="753"/>
      <c r="EU46" s="753"/>
      <c r="EV46" s="753"/>
      <c r="EW46" s="753"/>
      <c r="EX46" s="753"/>
      <c r="EY46" s="753"/>
      <c r="EZ46" s="753"/>
      <c r="FA46" s="753"/>
      <c r="FB46" s="753"/>
      <c r="FC46" s="753"/>
      <c r="FD46" s="753"/>
      <c r="FE46" s="753"/>
      <c r="FF46" s="753"/>
      <c r="FG46" s="753"/>
      <c r="FH46" s="753"/>
      <c r="FI46" s="753"/>
      <c r="FJ46" s="753"/>
      <c r="FK46" s="753"/>
      <c r="FL46" s="753"/>
      <c r="FM46" s="754"/>
    </row>
    <row r="47" spans="1:169" x14ac:dyDescent="0.2">
      <c r="A47" s="738">
        <v>40</v>
      </c>
      <c r="B47" s="747"/>
      <c r="C47" s="748"/>
      <c r="D47" s="748"/>
      <c r="E47" s="749"/>
      <c r="F47" s="750">
        <v>3</v>
      </c>
      <c r="G47" s="750"/>
      <c r="H47" s="751" t="str">
        <f t="shared" si="15"/>
        <v/>
      </c>
      <c r="I47" s="752"/>
      <c r="J47" s="753"/>
      <c r="K47" s="753"/>
      <c r="L47" s="753"/>
      <c r="M47" s="753"/>
      <c r="N47" s="753"/>
      <c r="O47" s="753"/>
      <c r="P47" s="753"/>
      <c r="Q47" s="753"/>
      <c r="R47" s="753"/>
      <c r="S47" s="753"/>
      <c r="T47" s="753"/>
      <c r="U47" s="753"/>
      <c r="V47" s="753"/>
      <c r="W47" s="753"/>
      <c r="X47" s="753"/>
      <c r="Y47" s="753"/>
      <c r="Z47" s="753"/>
      <c r="AA47" s="753"/>
      <c r="AB47" s="753"/>
      <c r="AC47" s="753"/>
      <c r="AD47" s="753"/>
      <c r="AE47" s="753"/>
      <c r="AF47" s="753"/>
      <c r="AG47" s="753"/>
      <c r="AH47" s="753"/>
      <c r="AI47" s="753"/>
      <c r="AJ47" s="753"/>
      <c r="AK47" s="753"/>
      <c r="AL47" s="753"/>
      <c r="AM47" s="753"/>
      <c r="AN47" s="753"/>
      <c r="AO47" s="753"/>
      <c r="AP47" s="753"/>
      <c r="AQ47" s="753"/>
      <c r="AR47" s="753"/>
      <c r="AS47" s="753"/>
      <c r="AT47" s="753"/>
      <c r="AU47" s="753"/>
      <c r="AV47" s="753"/>
      <c r="AW47" s="753"/>
      <c r="AX47" s="753"/>
      <c r="AY47" s="753"/>
      <c r="AZ47" s="753"/>
      <c r="BA47" s="753"/>
      <c r="BB47" s="753"/>
      <c r="BC47" s="753"/>
      <c r="BD47" s="753"/>
      <c r="BE47" s="753"/>
      <c r="BF47" s="753"/>
      <c r="BG47" s="753"/>
      <c r="BH47" s="753"/>
      <c r="BI47" s="753"/>
      <c r="BJ47" s="753"/>
      <c r="BK47" s="753"/>
      <c r="BL47" s="753"/>
      <c r="BM47" s="753"/>
      <c r="BN47" s="753"/>
      <c r="BO47" s="753"/>
      <c r="BP47" s="753"/>
      <c r="BQ47" s="753"/>
      <c r="BR47" s="753"/>
      <c r="BS47" s="753"/>
      <c r="BT47" s="753"/>
      <c r="BU47" s="753"/>
      <c r="BV47" s="753"/>
      <c r="BW47" s="753"/>
      <c r="BX47" s="753"/>
      <c r="BY47" s="753"/>
      <c r="BZ47" s="753"/>
      <c r="CA47" s="753"/>
      <c r="CB47" s="753"/>
      <c r="CC47" s="753"/>
      <c r="CD47" s="753"/>
      <c r="CE47" s="753"/>
      <c r="CF47" s="753"/>
      <c r="CG47" s="753"/>
      <c r="CH47" s="753"/>
      <c r="CI47" s="753"/>
      <c r="CJ47" s="753"/>
      <c r="CK47" s="753"/>
      <c r="CL47" s="753"/>
      <c r="CM47" s="753"/>
      <c r="CN47" s="753"/>
      <c r="CO47" s="753"/>
      <c r="CP47" s="753"/>
      <c r="CQ47" s="753"/>
      <c r="CR47" s="753"/>
      <c r="CS47" s="753"/>
      <c r="CT47" s="753"/>
      <c r="CU47" s="753"/>
      <c r="CV47" s="753"/>
      <c r="CW47" s="753"/>
      <c r="CX47" s="753"/>
      <c r="CY47" s="753"/>
      <c r="CZ47" s="753"/>
      <c r="DA47" s="753"/>
      <c r="DB47" s="753"/>
      <c r="DC47" s="753"/>
      <c r="DD47" s="753"/>
      <c r="DE47" s="753"/>
      <c r="DF47" s="753"/>
      <c r="DG47" s="753"/>
      <c r="DH47" s="753"/>
      <c r="DI47" s="753"/>
      <c r="DJ47" s="753"/>
      <c r="DK47" s="753"/>
      <c r="DL47" s="753"/>
      <c r="DM47" s="753"/>
      <c r="DN47" s="753"/>
      <c r="DO47" s="753"/>
      <c r="DP47" s="753"/>
      <c r="DQ47" s="753"/>
      <c r="DR47" s="753"/>
      <c r="DS47" s="753"/>
      <c r="DT47" s="753"/>
      <c r="DU47" s="753"/>
      <c r="DV47" s="753"/>
      <c r="DW47" s="753"/>
      <c r="DX47" s="753"/>
      <c r="DY47" s="753"/>
      <c r="DZ47" s="753"/>
      <c r="EA47" s="753"/>
      <c r="EB47" s="753"/>
      <c r="EC47" s="753"/>
      <c r="ED47" s="753"/>
      <c r="EE47" s="753"/>
      <c r="EF47" s="753"/>
      <c r="EG47" s="753"/>
      <c r="EH47" s="753"/>
      <c r="EI47" s="753"/>
      <c r="EJ47" s="753"/>
      <c r="EK47" s="753"/>
      <c r="EL47" s="753"/>
      <c r="EM47" s="753"/>
      <c r="EN47" s="753"/>
      <c r="EO47" s="753"/>
      <c r="EP47" s="753"/>
      <c r="EQ47" s="753"/>
      <c r="ER47" s="753"/>
      <c r="ES47" s="753"/>
      <c r="ET47" s="753"/>
      <c r="EU47" s="753"/>
      <c r="EV47" s="753"/>
      <c r="EW47" s="753"/>
      <c r="EX47" s="753"/>
      <c r="EY47" s="753"/>
      <c r="EZ47" s="753"/>
      <c r="FA47" s="753"/>
      <c r="FB47" s="753"/>
      <c r="FC47" s="753"/>
      <c r="FD47" s="753"/>
      <c r="FE47" s="753"/>
      <c r="FF47" s="753"/>
      <c r="FG47" s="753"/>
      <c r="FH47" s="753"/>
      <c r="FI47" s="753"/>
      <c r="FJ47" s="753"/>
      <c r="FK47" s="753"/>
      <c r="FL47" s="753"/>
      <c r="FM47" s="754"/>
    </row>
    <row r="48" spans="1:169" x14ac:dyDescent="0.2">
      <c r="A48" s="738">
        <v>41</v>
      </c>
      <c r="B48" s="747"/>
      <c r="C48" s="748"/>
      <c r="D48" s="748"/>
      <c r="E48" s="749"/>
      <c r="F48" s="750">
        <v>3</v>
      </c>
      <c r="G48" s="750"/>
      <c r="H48" s="751" t="str">
        <f t="shared" si="15"/>
        <v/>
      </c>
      <c r="I48" s="752"/>
      <c r="J48" s="753"/>
      <c r="K48" s="753"/>
      <c r="L48" s="753"/>
      <c r="M48" s="753"/>
      <c r="N48" s="753"/>
      <c r="O48" s="753"/>
      <c r="P48" s="753"/>
      <c r="Q48" s="753"/>
      <c r="R48" s="753"/>
      <c r="S48" s="753"/>
      <c r="T48" s="753"/>
      <c r="U48" s="753"/>
      <c r="V48" s="753"/>
      <c r="W48" s="753"/>
      <c r="X48" s="753"/>
      <c r="Y48" s="753"/>
      <c r="Z48" s="753"/>
      <c r="AA48" s="753"/>
      <c r="AB48" s="753"/>
      <c r="AC48" s="753"/>
      <c r="AD48" s="753"/>
      <c r="AE48" s="753"/>
      <c r="AF48" s="753"/>
      <c r="AG48" s="753"/>
      <c r="AH48" s="753"/>
      <c r="AI48" s="753"/>
      <c r="AJ48" s="753"/>
      <c r="AK48" s="753"/>
      <c r="AL48" s="753"/>
      <c r="AM48" s="753"/>
      <c r="AN48" s="753"/>
      <c r="AO48" s="753"/>
      <c r="AP48" s="753"/>
      <c r="AQ48" s="753"/>
      <c r="AR48" s="753"/>
      <c r="AS48" s="753"/>
      <c r="AT48" s="753"/>
      <c r="AU48" s="753"/>
      <c r="AV48" s="753"/>
      <c r="AW48" s="753"/>
      <c r="AX48" s="753"/>
      <c r="AY48" s="753"/>
      <c r="AZ48" s="753"/>
      <c r="BA48" s="753"/>
      <c r="BB48" s="753"/>
      <c r="BC48" s="753"/>
      <c r="BD48" s="753"/>
      <c r="BE48" s="753"/>
      <c r="BF48" s="753"/>
      <c r="BG48" s="753"/>
      <c r="BH48" s="753"/>
      <c r="BI48" s="753"/>
      <c r="BJ48" s="753"/>
      <c r="BK48" s="753"/>
      <c r="BL48" s="753"/>
      <c r="BM48" s="753"/>
      <c r="BN48" s="753"/>
      <c r="BO48" s="753"/>
      <c r="BP48" s="753"/>
      <c r="BQ48" s="753"/>
      <c r="BR48" s="753"/>
      <c r="BS48" s="753"/>
      <c r="BT48" s="753"/>
      <c r="BU48" s="753"/>
      <c r="BV48" s="753"/>
      <c r="BW48" s="753"/>
      <c r="BX48" s="753"/>
      <c r="BY48" s="753"/>
      <c r="BZ48" s="753"/>
      <c r="CA48" s="753"/>
      <c r="CB48" s="753"/>
      <c r="CC48" s="753"/>
      <c r="CD48" s="753"/>
      <c r="CE48" s="753"/>
      <c r="CF48" s="753"/>
      <c r="CG48" s="753"/>
      <c r="CH48" s="753"/>
      <c r="CI48" s="753"/>
      <c r="CJ48" s="753"/>
      <c r="CK48" s="753"/>
      <c r="CL48" s="753"/>
      <c r="CM48" s="753"/>
      <c r="CN48" s="753"/>
      <c r="CO48" s="753"/>
      <c r="CP48" s="753"/>
      <c r="CQ48" s="753"/>
      <c r="CR48" s="753"/>
      <c r="CS48" s="753"/>
      <c r="CT48" s="753"/>
      <c r="CU48" s="753"/>
      <c r="CV48" s="753"/>
      <c r="CW48" s="753"/>
      <c r="CX48" s="753"/>
      <c r="CY48" s="753"/>
      <c r="CZ48" s="753"/>
      <c r="DA48" s="753"/>
      <c r="DB48" s="753"/>
      <c r="DC48" s="753"/>
      <c r="DD48" s="753"/>
      <c r="DE48" s="753"/>
      <c r="DF48" s="753"/>
      <c r="DG48" s="753"/>
      <c r="DH48" s="753"/>
      <c r="DI48" s="753"/>
      <c r="DJ48" s="753"/>
      <c r="DK48" s="753"/>
      <c r="DL48" s="753"/>
      <c r="DM48" s="753"/>
      <c r="DN48" s="753"/>
      <c r="DO48" s="753"/>
      <c r="DP48" s="753"/>
      <c r="DQ48" s="753"/>
      <c r="DR48" s="753"/>
      <c r="DS48" s="753"/>
      <c r="DT48" s="753"/>
      <c r="DU48" s="753"/>
      <c r="DV48" s="753"/>
      <c r="DW48" s="753"/>
      <c r="DX48" s="753"/>
      <c r="DY48" s="753"/>
      <c r="DZ48" s="753"/>
      <c r="EA48" s="753"/>
      <c r="EB48" s="753"/>
      <c r="EC48" s="753"/>
      <c r="ED48" s="753"/>
      <c r="EE48" s="753"/>
      <c r="EF48" s="753"/>
      <c r="EG48" s="753"/>
      <c r="EH48" s="753"/>
      <c r="EI48" s="753"/>
      <c r="EJ48" s="753"/>
      <c r="EK48" s="753"/>
      <c r="EL48" s="753"/>
      <c r="EM48" s="753"/>
      <c r="EN48" s="753"/>
      <c r="EO48" s="753"/>
      <c r="EP48" s="753"/>
      <c r="EQ48" s="753"/>
      <c r="ER48" s="753"/>
      <c r="ES48" s="753"/>
      <c r="ET48" s="753"/>
      <c r="EU48" s="753"/>
      <c r="EV48" s="753"/>
      <c r="EW48" s="753"/>
      <c r="EX48" s="753"/>
      <c r="EY48" s="753"/>
      <c r="EZ48" s="753"/>
      <c r="FA48" s="753"/>
      <c r="FB48" s="753"/>
      <c r="FC48" s="753"/>
      <c r="FD48" s="753"/>
      <c r="FE48" s="753"/>
      <c r="FF48" s="753"/>
      <c r="FG48" s="753"/>
      <c r="FH48" s="753"/>
      <c r="FI48" s="753"/>
      <c r="FJ48" s="753"/>
      <c r="FK48" s="753"/>
      <c r="FL48" s="753"/>
      <c r="FM48" s="754"/>
    </row>
    <row r="49" spans="1:169" x14ac:dyDescent="0.2">
      <c r="A49" s="738">
        <v>42</v>
      </c>
      <c r="B49" s="747"/>
      <c r="C49" s="748"/>
      <c r="D49" s="748"/>
      <c r="E49" s="749"/>
      <c r="F49" s="750">
        <v>3</v>
      </c>
      <c r="G49" s="750"/>
      <c r="H49" s="751" t="str">
        <f t="shared" si="15"/>
        <v/>
      </c>
      <c r="I49" s="752"/>
      <c r="J49" s="753"/>
      <c r="K49" s="753"/>
      <c r="L49" s="753"/>
      <c r="M49" s="753"/>
      <c r="N49" s="753"/>
      <c r="O49" s="753"/>
      <c r="P49" s="753"/>
      <c r="Q49" s="753"/>
      <c r="R49" s="753"/>
      <c r="S49" s="753"/>
      <c r="T49" s="753"/>
      <c r="U49" s="753"/>
      <c r="V49" s="753"/>
      <c r="W49" s="753"/>
      <c r="X49" s="753"/>
      <c r="Y49" s="753"/>
      <c r="Z49" s="753"/>
      <c r="AA49" s="753"/>
      <c r="AB49" s="753"/>
      <c r="AC49" s="753"/>
      <c r="AD49" s="753"/>
      <c r="AE49" s="753"/>
      <c r="AF49" s="753"/>
      <c r="AG49" s="753"/>
      <c r="AH49" s="753"/>
      <c r="AI49" s="753"/>
      <c r="AJ49" s="753"/>
      <c r="AK49" s="753"/>
      <c r="AL49" s="753"/>
      <c r="AM49" s="753"/>
      <c r="AN49" s="753"/>
      <c r="AO49" s="753"/>
      <c r="AP49" s="753"/>
      <c r="AQ49" s="753"/>
      <c r="AR49" s="753"/>
      <c r="AS49" s="753"/>
      <c r="AT49" s="753"/>
      <c r="AU49" s="753"/>
      <c r="AV49" s="753"/>
      <c r="AW49" s="753"/>
      <c r="AX49" s="753"/>
      <c r="AY49" s="753"/>
      <c r="AZ49" s="753"/>
      <c r="BA49" s="753"/>
      <c r="BB49" s="753"/>
      <c r="BC49" s="753"/>
      <c r="BD49" s="753"/>
      <c r="BE49" s="753"/>
      <c r="BF49" s="753"/>
      <c r="BG49" s="753"/>
      <c r="BH49" s="753"/>
      <c r="BI49" s="753"/>
      <c r="BJ49" s="753"/>
      <c r="BK49" s="753"/>
      <c r="BL49" s="753"/>
      <c r="BM49" s="753"/>
      <c r="BN49" s="753"/>
      <c r="BO49" s="753"/>
      <c r="BP49" s="753"/>
      <c r="BQ49" s="753"/>
      <c r="BR49" s="753"/>
      <c r="BS49" s="753"/>
      <c r="BT49" s="753"/>
      <c r="BU49" s="753"/>
      <c r="BV49" s="753"/>
      <c r="BW49" s="753"/>
      <c r="BX49" s="753"/>
      <c r="BY49" s="753"/>
      <c r="BZ49" s="753"/>
      <c r="CA49" s="753"/>
      <c r="CB49" s="753"/>
      <c r="CC49" s="753"/>
      <c r="CD49" s="753"/>
      <c r="CE49" s="753"/>
      <c r="CF49" s="753"/>
      <c r="CG49" s="753"/>
      <c r="CH49" s="753"/>
      <c r="CI49" s="753"/>
      <c r="CJ49" s="753"/>
      <c r="CK49" s="753"/>
      <c r="CL49" s="753"/>
      <c r="CM49" s="753"/>
      <c r="CN49" s="753"/>
      <c r="CO49" s="753"/>
      <c r="CP49" s="753"/>
      <c r="CQ49" s="753"/>
      <c r="CR49" s="753"/>
      <c r="CS49" s="753"/>
      <c r="CT49" s="753"/>
      <c r="CU49" s="753"/>
      <c r="CV49" s="753"/>
      <c r="CW49" s="753"/>
      <c r="CX49" s="753"/>
      <c r="CY49" s="753"/>
      <c r="CZ49" s="753"/>
      <c r="DA49" s="753"/>
      <c r="DB49" s="753"/>
      <c r="DC49" s="753"/>
      <c r="DD49" s="753"/>
      <c r="DE49" s="753"/>
      <c r="DF49" s="753"/>
      <c r="DG49" s="753"/>
      <c r="DH49" s="753"/>
      <c r="DI49" s="753"/>
      <c r="DJ49" s="753"/>
      <c r="DK49" s="753"/>
      <c r="DL49" s="753"/>
      <c r="DM49" s="753"/>
      <c r="DN49" s="753"/>
      <c r="DO49" s="753"/>
      <c r="DP49" s="753"/>
      <c r="DQ49" s="753"/>
      <c r="DR49" s="753"/>
      <c r="DS49" s="753"/>
      <c r="DT49" s="753"/>
      <c r="DU49" s="753"/>
      <c r="DV49" s="753"/>
      <c r="DW49" s="753"/>
      <c r="DX49" s="753"/>
      <c r="DY49" s="753"/>
      <c r="DZ49" s="753"/>
      <c r="EA49" s="753"/>
      <c r="EB49" s="753"/>
      <c r="EC49" s="753"/>
      <c r="ED49" s="753"/>
      <c r="EE49" s="753"/>
      <c r="EF49" s="753"/>
      <c r="EG49" s="753"/>
      <c r="EH49" s="753"/>
      <c r="EI49" s="753"/>
      <c r="EJ49" s="753"/>
      <c r="EK49" s="753"/>
      <c r="EL49" s="753"/>
      <c r="EM49" s="753"/>
      <c r="EN49" s="753"/>
      <c r="EO49" s="753"/>
      <c r="EP49" s="753"/>
      <c r="EQ49" s="753"/>
      <c r="ER49" s="753"/>
      <c r="ES49" s="753"/>
      <c r="ET49" s="753"/>
      <c r="EU49" s="753"/>
      <c r="EV49" s="753"/>
      <c r="EW49" s="753"/>
      <c r="EX49" s="753"/>
      <c r="EY49" s="753"/>
      <c r="EZ49" s="753"/>
      <c r="FA49" s="753"/>
      <c r="FB49" s="753"/>
      <c r="FC49" s="753"/>
      <c r="FD49" s="753"/>
      <c r="FE49" s="753"/>
      <c r="FF49" s="753"/>
      <c r="FG49" s="753"/>
      <c r="FH49" s="753"/>
      <c r="FI49" s="753"/>
      <c r="FJ49" s="753"/>
      <c r="FK49" s="753"/>
      <c r="FL49" s="753"/>
      <c r="FM49" s="754"/>
    </row>
    <row r="50" spans="1:169" x14ac:dyDescent="0.2">
      <c r="A50" s="738">
        <v>43</v>
      </c>
      <c r="B50" s="747"/>
      <c r="C50" s="748"/>
      <c r="D50" s="748"/>
      <c r="E50" s="749"/>
      <c r="F50" s="750">
        <v>3</v>
      </c>
      <c r="G50" s="750"/>
      <c r="H50" s="751" t="str">
        <f t="shared" si="15"/>
        <v/>
      </c>
      <c r="I50" s="752"/>
      <c r="J50" s="753"/>
      <c r="K50" s="753"/>
      <c r="L50" s="753"/>
      <c r="M50" s="753"/>
      <c r="N50" s="753"/>
      <c r="O50" s="753"/>
      <c r="P50" s="753"/>
      <c r="Q50" s="753"/>
      <c r="R50" s="753"/>
      <c r="S50" s="753"/>
      <c r="T50" s="753"/>
      <c r="U50" s="753"/>
      <c r="V50" s="753"/>
      <c r="W50" s="753"/>
      <c r="X50" s="753"/>
      <c r="Y50" s="753"/>
      <c r="Z50" s="753"/>
      <c r="AA50" s="753"/>
      <c r="AB50" s="753"/>
      <c r="AC50" s="753"/>
      <c r="AD50" s="753"/>
      <c r="AE50" s="753"/>
      <c r="AF50" s="753"/>
      <c r="AG50" s="753"/>
      <c r="AH50" s="753"/>
      <c r="AI50" s="753"/>
      <c r="AJ50" s="753"/>
      <c r="AK50" s="753"/>
      <c r="AL50" s="753"/>
      <c r="AM50" s="753"/>
      <c r="AN50" s="753"/>
      <c r="AO50" s="753"/>
      <c r="AP50" s="753"/>
      <c r="AQ50" s="753"/>
      <c r="AR50" s="753"/>
      <c r="AS50" s="753"/>
      <c r="AT50" s="753"/>
      <c r="AU50" s="753"/>
      <c r="AV50" s="753"/>
      <c r="AW50" s="753"/>
      <c r="AX50" s="753"/>
      <c r="AY50" s="753"/>
      <c r="AZ50" s="753"/>
      <c r="BA50" s="753"/>
      <c r="BB50" s="753"/>
      <c r="BC50" s="753"/>
      <c r="BD50" s="753"/>
      <c r="BE50" s="753"/>
      <c r="BF50" s="753"/>
      <c r="BG50" s="753"/>
      <c r="BH50" s="753"/>
      <c r="BI50" s="753"/>
      <c r="BJ50" s="753"/>
      <c r="BK50" s="753"/>
      <c r="BL50" s="753"/>
      <c r="BM50" s="753"/>
      <c r="BN50" s="753"/>
      <c r="BO50" s="753"/>
      <c r="BP50" s="753"/>
      <c r="BQ50" s="753"/>
      <c r="BR50" s="753"/>
      <c r="BS50" s="753"/>
      <c r="BT50" s="753"/>
      <c r="BU50" s="753"/>
      <c r="BV50" s="753"/>
      <c r="BW50" s="753"/>
      <c r="BX50" s="753"/>
      <c r="BY50" s="753"/>
      <c r="BZ50" s="753"/>
      <c r="CA50" s="753"/>
      <c r="CB50" s="753"/>
      <c r="CC50" s="753"/>
      <c r="CD50" s="753"/>
      <c r="CE50" s="753"/>
      <c r="CF50" s="753"/>
      <c r="CG50" s="753"/>
      <c r="CH50" s="753"/>
      <c r="CI50" s="753"/>
      <c r="CJ50" s="753"/>
      <c r="CK50" s="753"/>
      <c r="CL50" s="753"/>
      <c r="CM50" s="753"/>
      <c r="CN50" s="753"/>
      <c r="CO50" s="753"/>
      <c r="CP50" s="753"/>
      <c r="CQ50" s="753"/>
      <c r="CR50" s="753"/>
      <c r="CS50" s="753"/>
      <c r="CT50" s="753"/>
      <c r="CU50" s="753"/>
      <c r="CV50" s="753"/>
      <c r="CW50" s="753"/>
      <c r="CX50" s="753"/>
      <c r="CY50" s="753"/>
      <c r="CZ50" s="753"/>
      <c r="DA50" s="753"/>
      <c r="DB50" s="753"/>
      <c r="DC50" s="753"/>
      <c r="DD50" s="753"/>
      <c r="DE50" s="753"/>
      <c r="DF50" s="753"/>
      <c r="DG50" s="753"/>
      <c r="DH50" s="753"/>
      <c r="DI50" s="753"/>
      <c r="DJ50" s="753"/>
      <c r="DK50" s="753"/>
      <c r="DL50" s="753"/>
      <c r="DM50" s="753"/>
      <c r="DN50" s="753"/>
      <c r="DO50" s="753"/>
      <c r="DP50" s="753"/>
      <c r="DQ50" s="753"/>
      <c r="DR50" s="753"/>
      <c r="DS50" s="753"/>
      <c r="DT50" s="753"/>
      <c r="DU50" s="753"/>
      <c r="DV50" s="753"/>
      <c r="DW50" s="753"/>
      <c r="DX50" s="753"/>
      <c r="DY50" s="753"/>
      <c r="DZ50" s="753"/>
      <c r="EA50" s="753"/>
      <c r="EB50" s="753"/>
      <c r="EC50" s="753"/>
      <c r="ED50" s="753"/>
      <c r="EE50" s="753"/>
      <c r="EF50" s="753"/>
      <c r="EG50" s="753"/>
      <c r="EH50" s="753"/>
      <c r="EI50" s="753"/>
      <c r="EJ50" s="753"/>
      <c r="EK50" s="753"/>
      <c r="EL50" s="753"/>
      <c r="EM50" s="753"/>
      <c r="EN50" s="753"/>
      <c r="EO50" s="753"/>
      <c r="EP50" s="753"/>
      <c r="EQ50" s="753"/>
      <c r="ER50" s="753"/>
      <c r="ES50" s="753"/>
      <c r="ET50" s="753"/>
      <c r="EU50" s="753"/>
      <c r="EV50" s="753"/>
      <c r="EW50" s="753"/>
      <c r="EX50" s="753"/>
      <c r="EY50" s="753"/>
      <c r="EZ50" s="753"/>
      <c r="FA50" s="753"/>
      <c r="FB50" s="753"/>
      <c r="FC50" s="753"/>
      <c r="FD50" s="753"/>
      <c r="FE50" s="753"/>
      <c r="FF50" s="753"/>
      <c r="FG50" s="753"/>
      <c r="FH50" s="753"/>
      <c r="FI50" s="753"/>
      <c r="FJ50" s="753"/>
      <c r="FK50" s="753"/>
      <c r="FL50" s="753"/>
      <c r="FM50" s="754"/>
    </row>
    <row r="51" spans="1:169" x14ac:dyDescent="0.2">
      <c r="A51" s="738">
        <v>44</v>
      </c>
      <c r="B51" s="755"/>
      <c r="C51" s="756"/>
      <c r="D51" s="756"/>
      <c r="E51" s="757"/>
      <c r="F51" s="758">
        <v>3</v>
      </c>
      <c r="G51" s="758"/>
      <c r="H51" s="759" t="str">
        <f t="shared" si="15"/>
        <v/>
      </c>
      <c r="I51" s="760"/>
      <c r="J51" s="761"/>
      <c r="K51" s="761"/>
      <c r="L51" s="761"/>
      <c r="M51" s="761"/>
      <c r="N51" s="761"/>
      <c r="O51" s="761"/>
      <c r="P51" s="761"/>
      <c r="Q51" s="761"/>
      <c r="R51" s="761"/>
      <c r="S51" s="761"/>
      <c r="T51" s="761"/>
      <c r="U51" s="761"/>
      <c r="V51" s="761"/>
      <c r="W51" s="761"/>
      <c r="X51" s="761"/>
      <c r="Y51" s="761"/>
      <c r="Z51" s="761"/>
      <c r="AA51" s="761"/>
      <c r="AB51" s="761"/>
      <c r="AC51" s="761"/>
      <c r="AD51" s="761"/>
      <c r="AE51" s="761"/>
      <c r="AF51" s="761"/>
      <c r="AG51" s="761"/>
      <c r="AH51" s="761"/>
      <c r="AI51" s="761"/>
      <c r="AJ51" s="761"/>
      <c r="AK51" s="761"/>
      <c r="AL51" s="761"/>
      <c r="AM51" s="761"/>
      <c r="AN51" s="761"/>
      <c r="AO51" s="761"/>
      <c r="AP51" s="761"/>
      <c r="AQ51" s="761"/>
      <c r="AR51" s="761"/>
      <c r="AS51" s="761"/>
      <c r="AT51" s="761"/>
      <c r="AU51" s="761"/>
      <c r="AV51" s="761"/>
      <c r="AW51" s="761"/>
      <c r="AX51" s="761"/>
      <c r="AY51" s="761"/>
      <c r="AZ51" s="761"/>
      <c r="BA51" s="761"/>
      <c r="BB51" s="761"/>
      <c r="BC51" s="761"/>
      <c r="BD51" s="761"/>
      <c r="BE51" s="761"/>
      <c r="BF51" s="761"/>
      <c r="BG51" s="761"/>
      <c r="BH51" s="761"/>
      <c r="BI51" s="761"/>
      <c r="BJ51" s="761"/>
      <c r="BK51" s="761"/>
      <c r="BL51" s="761"/>
      <c r="BM51" s="761"/>
      <c r="BN51" s="761"/>
      <c r="BO51" s="761"/>
      <c r="BP51" s="761"/>
      <c r="BQ51" s="761"/>
      <c r="BR51" s="761"/>
      <c r="BS51" s="761"/>
      <c r="BT51" s="761"/>
      <c r="BU51" s="761"/>
      <c r="BV51" s="761"/>
      <c r="BW51" s="761"/>
      <c r="BX51" s="761"/>
      <c r="BY51" s="761"/>
      <c r="BZ51" s="761"/>
      <c r="CA51" s="761"/>
      <c r="CB51" s="761"/>
      <c r="CC51" s="761"/>
      <c r="CD51" s="761"/>
      <c r="CE51" s="761"/>
      <c r="CF51" s="761"/>
      <c r="CG51" s="761"/>
      <c r="CH51" s="761"/>
      <c r="CI51" s="761"/>
      <c r="CJ51" s="761"/>
      <c r="CK51" s="761"/>
      <c r="CL51" s="761"/>
      <c r="CM51" s="761"/>
      <c r="CN51" s="761"/>
      <c r="CO51" s="761"/>
      <c r="CP51" s="761"/>
      <c r="CQ51" s="761"/>
      <c r="CR51" s="761"/>
      <c r="CS51" s="761"/>
      <c r="CT51" s="761"/>
      <c r="CU51" s="761"/>
      <c r="CV51" s="761"/>
      <c r="CW51" s="761"/>
      <c r="CX51" s="761"/>
      <c r="CY51" s="761"/>
      <c r="CZ51" s="761"/>
      <c r="DA51" s="761"/>
      <c r="DB51" s="761"/>
      <c r="DC51" s="761"/>
      <c r="DD51" s="761"/>
      <c r="DE51" s="761"/>
      <c r="DF51" s="761"/>
      <c r="DG51" s="761"/>
      <c r="DH51" s="761"/>
      <c r="DI51" s="761"/>
      <c r="DJ51" s="761"/>
      <c r="DK51" s="761"/>
      <c r="DL51" s="761"/>
      <c r="DM51" s="761"/>
      <c r="DN51" s="761"/>
      <c r="DO51" s="761"/>
      <c r="DP51" s="761"/>
      <c r="DQ51" s="761"/>
      <c r="DR51" s="761"/>
      <c r="DS51" s="761"/>
      <c r="DT51" s="761"/>
      <c r="DU51" s="761"/>
      <c r="DV51" s="761"/>
      <c r="DW51" s="761"/>
      <c r="DX51" s="761"/>
      <c r="DY51" s="761"/>
      <c r="DZ51" s="761"/>
      <c r="EA51" s="761"/>
      <c r="EB51" s="761"/>
      <c r="EC51" s="761"/>
      <c r="ED51" s="761"/>
      <c r="EE51" s="761"/>
      <c r="EF51" s="761"/>
      <c r="EG51" s="761"/>
      <c r="EH51" s="761"/>
      <c r="EI51" s="761"/>
      <c r="EJ51" s="761"/>
      <c r="EK51" s="761"/>
      <c r="EL51" s="761"/>
      <c r="EM51" s="761"/>
      <c r="EN51" s="761"/>
      <c r="EO51" s="761"/>
      <c r="EP51" s="761"/>
      <c r="EQ51" s="761"/>
      <c r="ER51" s="761"/>
      <c r="ES51" s="761"/>
      <c r="ET51" s="761"/>
      <c r="EU51" s="761"/>
      <c r="EV51" s="761"/>
      <c r="EW51" s="761"/>
      <c r="EX51" s="761"/>
      <c r="EY51" s="761"/>
      <c r="EZ51" s="761"/>
      <c r="FA51" s="761"/>
      <c r="FB51" s="761"/>
      <c r="FC51" s="761"/>
      <c r="FD51" s="761"/>
      <c r="FE51" s="761"/>
      <c r="FF51" s="761"/>
      <c r="FG51" s="761"/>
      <c r="FH51" s="761"/>
      <c r="FI51" s="761"/>
      <c r="FJ51" s="761"/>
      <c r="FK51" s="761"/>
      <c r="FL51" s="761"/>
      <c r="FM51" s="762"/>
    </row>
    <row r="52" spans="1:169" x14ac:dyDescent="0.3">
      <c r="A52" s="763"/>
      <c r="B52" s="764" t="str">
        <f ca="1">' '!A566</f>
        <v>Totale (jours à 8h)</v>
      </c>
      <c r="C52" s="765"/>
      <c r="D52" s="765"/>
      <c r="E52" s="766"/>
      <c r="F52" s="766"/>
      <c r="G52" s="767">
        <f>(SUBTOTAL(9,G8:G51))/8</f>
        <v>1.375</v>
      </c>
      <c r="H52" s="768">
        <f ca="1">SUBTOTAL(9,H8:H51)</f>
        <v>16</v>
      </c>
      <c r="I52" s="769"/>
      <c r="J52" s="769"/>
      <c r="K52" s="769"/>
      <c r="L52" s="769"/>
      <c r="M52" s="769"/>
      <c r="N52" s="769"/>
      <c r="O52" s="769"/>
      <c r="P52" s="769"/>
      <c r="Q52" s="769"/>
      <c r="R52" s="769"/>
      <c r="S52" s="769"/>
      <c r="T52" s="769"/>
      <c r="U52" s="769"/>
      <c r="V52" s="769"/>
      <c r="W52" s="769"/>
      <c r="X52" s="769"/>
      <c r="Y52" s="769"/>
      <c r="Z52" s="769"/>
      <c r="AA52" s="769"/>
      <c r="AB52" s="769"/>
      <c r="AC52" s="769"/>
      <c r="AD52" s="769"/>
      <c r="AE52" s="769"/>
      <c r="AF52" s="769"/>
      <c r="AG52" s="769"/>
      <c r="AH52" s="769"/>
      <c r="AI52" s="769"/>
      <c r="AJ52" s="769"/>
      <c r="AK52" s="769"/>
      <c r="AL52" s="769"/>
      <c r="AM52" s="769"/>
      <c r="AN52" s="769"/>
      <c r="AO52" s="769"/>
      <c r="AP52" s="769"/>
      <c r="AQ52" s="769"/>
      <c r="AR52" s="769"/>
      <c r="AS52" s="769"/>
      <c r="AT52" s="769"/>
      <c r="AU52" s="769"/>
      <c r="AV52" s="769"/>
      <c r="AW52" s="769"/>
      <c r="AX52" s="769"/>
      <c r="AY52" s="769"/>
      <c r="AZ52" s="769"/>
      <c r="BA52" s="769"/>
      <c r="BB52" s="769"/>
      <c r="BC52" s="769"/>
      <c r="BD52" s="769"/>
      <c r="BE52" s="769"/>
      <c r="BF52" s="769"/>
      <c r="BG52" s="769"/>
      <c r="BH52" s="769"/>
      <c r="BI52" s="769"/>
      <c r="BJ52" s="769"/>
      <c r="BK52" s="769"/>
      <c r="BL52" s="769"/>
      <c r="BM52" s="769"/>
      <c r="BN52" s="769"/>
      <c r="BO52" s="769"/>
      <c r="BP52" s="769"/>
      <c r="BQ52" s="769"/>
      <c r="BR52" s="769"/>
      <c r="BS52" s="769"/>
      <c r="BT52" s="769"/>
      <c r="BU52" s="769"/>
      <c r="BV52" s="769"/>
      <c r="BW52" s="769"/>
      <c r="BX52" s="769"/>
      <c r="BY52" s="769"/>
      <c r="BZ52" s="769"/>
      <c r="CA52" s="769"/>
      <c r="CB52" s="769"/>
      <c r="CC52" s="769"/>
      <c r="CD52" s="769"/>
      <c r="CE52" s="769"/>
      <c r="CF52" s="769"/>
      <c r="CG52" s="769"/>
      <c r="CH52" s="769"/>
      <c r="CI52" s="769"/>
      <c r="CJ52" s="769"/>
      <c r="CK52" s="769"/>
      <c r="CL52" s="769"/>
      <c r="CM52" s="769"/>
      <c r="CN52" s="769"/>
      <c r="CO52" s="769"/>
      <c r="CP52" s="769"/>
      <c r="CQ52" s="769"/>
      <c r="CR52" s="769"/>
      <c r="CS52" s="769"/>
      <c r="CT52" s="769"/>
      <c r="CU52" s="769"/>
      <c r="CV52" s="769"/>
      <c r="CW52" s="769"/>
      <c r="CX52" s="769"/>
      <c r="CY52" s="769"/>
      <c r="CZ52" s="769"/>
      <c r="DA52" s="769"/>
      <c r="DB52" s="769"/>
      <c r="DC52" s="769"/>
      <c r="DD52" s="769"/>
      <c r="DE52" s="769"/>
      <c r="DF52" s="769"/>
      <c r="DG52" s="769"/>
      <c r="DH52" s="769"/>
      <c r="DI52" s="769"/>
      <c r="DJ52" s="769"/>
      <c r="DK52" s="769"/>
      <c r="DL52" s="769"/>
      <c r="DM52" s="769"/>
      <c r="DN52" s="769"/>
      <c r="DO52" s="769"/>
      <c r="DP52" s="769"/>
      <c r="DQ52" s="769"/>
      <c r="DR52" s="769"/>
      <c r="DS52" s="769"/>
      <c r="DT52" s="769"/>
      <c r="DU52" s="769"/>
      <c r="DV52" s="769"/>
      <c r="DW52" s="769"/>
      <c r="DX52" s="769"/>
      <c r="DY52" s="769"/>
      <c r="DZ52" s="769"/>
      <c r="EA52" s="769"/>
      <c r="EB52" s="769"/>
      <c r="EC52" s="769"/>
      <c r="ED52" s="769"/>
      <c r="EE52" s="769"/>
      <c r="EF52" s="769"/>
      <c r="EG52" s="769"/>
      <c r="EH52" s="769"/>
      <c r="EI52" s="769"/>
      <c r="EJ52" s="769"/>
      <c r="EK52" s="769"/>
      <c r="EL52" s="769"/>
      <c r="EM52" s="769"/>
      <c r="EN52" s="769"/>
      <c r="EO52" s="769"/>
      <c r="EP52" s="769"/>
      <c r="EQ52" s="769"/>
      <c r="ER52" s="769"/>
      <c r="ES52" s="769"/>
      <c r="ET52" s="769"/>
      <c r="EU52" s="769"/>
      <c r="EV52" s="769"/>
      <c r="EW52" s="769"/>
      <c r="EX52" s="769"/>
      <c r="EY52" s="769"/>
      <c r="EZ52" s="769"/>
      <c r="FA52" s="769"/>
      <c r="FB52" s="769"/>
      <c r="FC52" s="769"/>
      <c r="FD52" s="769"/>
      <c r="FE52" s="769"/>
      <c r="FF52" s="769"/>
      <c r="FG52" s="769"/>
      <c r="FH52" s="769"/>
      <c r="FI52" s="769"/>
      <c r="FJ52" s="769"/>
      <c r="FK52" s="769"/>
      <c r="FL52" s="769"/>
      <c r="FM52" s="769"/>
    </row>
    <row r="53" spans="1:169" x14ac:dyDescent="0.3">
      <c r="B53" s="223" t="s">
        <v>2193</v>
      </c>
      <c r="C53" s="224"/>
    </row>
  </sheetData>
  <sheetProtection sheet="1" objects="1" scenarios="1" formatCells="0" formatColumns="0" formatRows="0" insertHyperlinks="0" selectLockedCells="1" sort="0" autoFilter="0"/>
  <autoFilter ref="B4:H51" xr:uid="{00000000-0009-0000-0000-00001C000000}"/>
  <conditionalFormatting sqref="B8:B51">
    <cfRule type="expression" dxfId="36" priority="5">
      <formula>AND(ISNUMBER($I8),ISBLANK($C8))</formula>
    </cfRule>
  </conditionalFormatting>
  <conditionalFormatting sqref="B8:G51">
    <cfRule type="expression" dxfId="35" priority="12926">
      <formula>MOD(ROW(A1),2)</formula>
    </cfRule>
    <cfRule type="expression" dxfId="34" priority="12927">
      <formula>MOD(ROW(A2),2)</formula>
    </cfRule>
  </conditionalFormatting>
  <conditionalFormatting sqref="D8:D51">
    <cfRule type="expression" dxfId="33" priority="7">
      <formula>AND(C8&lt;&gt;"",G8&lt;&gt;1,D8&lt;TODAY())</formula>
    </cfRule>
    <cfRule type="cellIs" dxfId="32" priority="9" operator="lessThan">
      <formula>$D8</formula>
    </cfRule>
  </conditionalFormatting>
  <conditionalFormatting sqref="G8:G51">
    <cfRule type="expression" dxfId="31" priority="8">
      <formula>AND(ISTEXT($C8),ISBLANK($H8))</formula>
    </cfRule>
  </conditionalFormatting>
  <conditionalFormatting sqref="H8:H51">
    <cfRule type="expression" dxfId="30" priority="12925">
      <formula>MOD(ROW(G1),2)=0</formula>
    </cfRule>
  </conditionalFormatting>
  <conditionalFormatting sqref="I7:FM7">
    <cfRule type="expression" dxfId="29" priority="23">
      <formula>I5=12</formula>
    </cfRule>
    <cfRule type="expression" dxfId="28" priority="24">
      <formula>I5=11</formula>
    </cfRule>
    <cfRule type="expression" dxfId="27" priority="25">
      <formula>I5=10</formula>
    </cfRule>
    <cfRule type="expression" dxfId="26" priority="26">
      <formula>I5=9</formula>
    </cfRule>
    <cfRule type="expression" dxfId="25" priority="27">
      <formula>I5=8</formula>
    </cfRule>
    <cfRule type="expression" dxfId="24" priority="28">
      <formula>I5=7</formula>
    </cfRule>
    <cfRule type="expression" dxfId="23" priority="29">
      <formula>I5=6</formula>
    </cfRule>
    <cfRule type="expression" dxfId="22" priority="30">
      <formula>I5=5</formula>
    </cfRule>
    <cfRule type="expression" dxfId="21" priority="31">
      <formula>I5=4</formula>
    </cfRule>
    <cfRule type="expression" dxfId="20" priority="32">
      <formula>I5=3</formula>
    </cfRule>
    <cfRule type="expression" dxfId="19" priority="33">
      <formula>I5=2</formula>
    </cfRule>
    <cfRule type="expression" dxfId="18" priority="34">
      <formula>I5=1</formula>
    </cfRule>
  </conditionalFormatting>
  <conditionalFormatting sqref="I8:FM51">
    <cfRule type="expression" dxfId="17" priority="17">
      <formula>AND(ISNUMBER($C8),ISNUMBER($D8),I$7&gt;=$C8,I$7&lt;=$D8,OR($E8=1))</formula>
    </cfRule>
    <cfRule type="expression" dxfId="16" priority="22">
      <formula>AND(ISNUMBER($C8),ISNUMBER($D8),I$7&gt;=$C8,I$7&lt;=$D8)</formula>
    </cfRule>
  </conditionalFormatting>
  <dataValidations count="6">
    <dataValidation errorStyle="warning" allowBlank="1" showInputMessage="1" showErrorMessage="1" sqref="I8:FM51" xr:uid="{00000000-0002-0000-1C00-000000000000}"/>
    <dataValidation type="list" allowBlank="1" showInputMessage="1" showErrorMessage="1" sqref="F8:F51 G17:G51" xr:uid="{00000000-0002-0000-1C00-000001000000}">
      <formula1>"1,2,3"</formula1>
    </dataValidation>
    <dataValidation type="list" allowBlank="1" showInputMessage="1" showErrorMessage="1" errorTitle="Eingabefehler - Erreur de saisie" error="Bitte Datum aus der Liste wählen!_x000a_Veuillez s.v.p. choisir une date de la liste!" sqref="C51:D51" xr:uid="{00000000-0002-0000-1C00-000002000000}">
      <formula1>$I$6:$FM$6</formula1>
    </dataValidation>
    <dataValidation errorStyle="information" promptTitle="Projektteam" sqref="D3:F3" xr:uid="{00000000-0002-0000-1C00-000003000000}"/>
    <dataValidation type="list" allowBlank="1" showInputMessage="1" showErrorMessage="1" errorTitle="Eingabefehler! Erreur!" sqref="E8:E51" xr:uid="{00000000-0002-0000-1C00-000004000000}">
      <formula1>"1,0"</formula1>
    </dataValidation>
    <dataValidation type="date" allowBlank="1" showInputMessage="1" showErrorMessage="1" errorTitle="Eingabefehler - Erreur de saisie" error="Bitte Datum aus der Liste wählen!_x000a_Veuillez s.v.p. choisir une date de la liste!" sqref="C8:D50" xr:uid="{00000000-0002-0000-1C00-000005000000}">
      <formula1>$I$6</formula1>
      <formula2>$FM$7</formula2>
    </dataValidation>
  </dataValidations>
  <pageMargins left="3.937007874015748E-2" right="3.937007874015748E-2" top="0.15748031496062992" bottom="0.39370078740157483" header="0.31496062992125984" footer="0.11811023622047245"/>
  <pageSetup paperSize="9" scale="63" orientation="landscape" r:id="rId1"/>
  <headerFooter>
    <oddFooter>&amp;L&amp;8&amp;K00-049(c) S. Imboden&amp;R&amp;8&amp;K00-049Seite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20" id="{59AB1324-0307-4D04-BC6A-EA17335A84E1}">
            <x14:iconSet iconSet="3Signs" showValue="0" custom="1">
              <x14:cfvo type="percent">
                <xm:f>0</xm:f>
              </x14:cfvo>
              <x14:cfvo type="num">
                <xm:f>0</xm:f>
              </x14:cfvo>
              <x14:cfvo type="num">
                <xm:f>0</xm:f>
              </x14:cfvo>
              <x14:cfIcon iconSet="3Signs" iconId="0"/>
              <x14:cfIcon iconSet="3Signs" iconId="0"/>
              <x14:cfIcon iconSet="3Signs" iconId="0"/>
            </x14:iconSet>
          </x14:cfRule>
          <xm:sqref>E7</xm:sqref>
        </x14:conditionalFormatting>
        <x14:conditionalFormatting xmlns:xm="http://schemas.microsoft.com/office/excel/2006/main">
          <x14:cfRule type="iconSet" priority="4" id="{0168DA8D-43E0-45E4-83D1-A46ED3CDAF28}">
            <x14:iconSet iconSet="3Signs" showValue="0" custom="1">
              <x14:cfvo type="percent">
                <xm:f>0</xm:f>
              </x14:cfvo>
              <x14:cfvo type="num">
                <xm:f>1</xm:f>
              </x14:cfvo>
              <x14:cfvo type="num">
                <xm:f>2</xm:f>
              </x14:cfvo>
              <x14:cfIcon iconSet="NoIcons" iconId="0"/>
              <x14:cfIcon iconSet="3Signs" iconId="0"/>
              <x14:cfIcon iconSet="NoIcons" iconId="0"/>
            </x14:iconSet>
          </x14:cfRule>
          <xm:sqref>E8:E51</xm:sqref>
        </x14:conditionalFormatting>
        <x14:conditionalFormatting xmlns:xm="http://schemas.microsoft.com/office/excel/2006/main">
          <x14:cfRule type="iconSet" priority="19" id="{18A34227-6AAD-4808-816C-B6435B9BB7DE}">
            <x14:iconSet iconSet="3Symbols" showValue="0" custom="1">
              <x14:cfvo type="percent">
                <xm:f>0</xm:f>
              </x14:cfvo>
              <x14:cfvo type="percent">
                <xm:f>33</xm:f>
              </x14:cfvo>
              <x14:cfvo type="percent">
                <xm:f>67</xm:f>
              </x14:cfvo>
              <x14:cfIcon iconSet="3Symbols" iconId="2"/>
              <x14:cfIcon iconSet="3Symbols" iconId="2"/>
              <x14:cfIcon iconSet="3Symbols" iconId="2"/>
            </x14:iconSet>
          </x14:cfRule>
          <xm:sqref>F7</xm:sqref>
        </x14:conditionalFormatting>
        <x14:conditionalFormatting xmlns:xm="http://schemas.microsoft.com/office/excel/2006/main">
          <x14:cfRule type="iconSet" priority="12" id="{7AB217A9-98EC-40AF-A7D4-57D3290B4D54}">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F8:F51</xm:sqref>
        </x14:conditionalFormatting>
      </x14:conditionalFormattings>
    </ext>
  </extLs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Tabelle51">
    <tabColor theme="7" tint="0.59999389629810485"/>
    <pageSetUpPr fitToPage="1"/>
  </sheetPr>
  <dimension ref="A1:Q88"/>
  <sheetViews>
    <sheetView showGridLines="0" zoomScaleNormal="100" workbookViewId="0">
      <pane ySplit="1" topLeftCell="A2" activePane="bottomLeft" state="frozen"/>
      <selection activeCell="A2" sqref="A2"/>
      <selection pane="bottomLeft" activeCell="D6" sqref="D6"/>
    </sheetView>
  </sheetViews>
  <sheetFormatPr baseColWidth="10" defaultColWidth="12.5546875" defaultRowHeight="14.4" x14ac:dyDescent="0.3"/>
  <cols>
    <col min="1" max="1" width="7.6640625" style="218" customWidth="1"/>
    <col min="2" max="2" width="4.109375" style="293" customWidth="1"/>
    <col min="3" max="3" width="4.44140625" style="293" customWidth="1"/>
    <col min="4" max="4" width="41.5546875" style="293" customWidth="1"/>
    <col min="5" max="5" width="4.44140625" style="293" customWidth="1"/>
    <col min="6" max="6" width="11.88671875" style="293" bestFit="1" customWidth="1"/>
    <col min="7" max="7" width="27.33203125" style="293" customWidth="1"/>
    <col min="8" max="8" width="32.109375" style="293" customWidth="1"/>
    <col min="9" max="9" width="24" style="293" customWidth="1"/>
    <col min="10" max="10" width="9.33203125" style="293" customWidth="1"/>
    <col min="11" max="11" width="7" style="293" customWidth="1"/>
    <col min="12" max="20" width="4" style="293" customWidth="1"/>
    <col min="21" max="16384" width="12.5546875" style="293"/>
  </cols>
  <sheetData>
    <row r="1" spans="1:17" s="215" customFormat="1" ht="43.95" customHeight="1" x14ac:dyDescent="0.3">
      <c r="A1" s="216"/>
      <c r="B1" s="214" t="str">
        <f ca="1">' '!A190</f>
        <v>A N A L Y S E   D U  P O T E N T I E L</v>
      </c>
      <c r="C1" s="214"/>
      <c r="D1" s="214"/>
      <c r="E1" s="214"/>
      <c r="F1" s="214"/>
      <c r="G1" s="214"/>
      <c r="H1" s="214"/>
      <c r="I1" s="263"/>
      <c r="J1" s="290"/>
      <c r="K1" s="290"/>
      <c r="L1" s="290"/>
    </row>
    <row r="2" spans="1:17" s="215" customFormat="1" ht="15.75" customHeight="1" x14ac:dyDescent="0.3">
      <c r="A2" s="218"/>
      <c r="B2" s="264"/>
      <c r="C2" s="290"/>
      <c r="D2" s="213"/>
      <c r="E2" s="290"/>
      <c r="F2" s="290"/>
      <c r="G2" s="290"/>
      <c r="H2" s="290"/>
      <c r="I2" s="290"/>
      <c r="J2" s="290"/>
      <c r="K2" s="290"/>
      <c r="L2" s="290"/>
    </row>
    <row r="3" spans="1:17" s="218" customFormat="1" ht="23.25" customHeight="1" x14ac:dyDescent="0.3">
      <c r="A3" s="219"/>
      <c r="B3" s="248" t="s">
        <v>330</v>
      </c>
      <c r="C3" s="220"/>
      <c r="D3" s="674"/>
      <c r="E3" s="322"/>
      <c r="F3" s="1196" t="str">
        <f ca="1">' '!A193</f>
        <v>Concurrence</v>
      </c>
      <c r="G3" s="1196"/>
      <c r="H3" s="675"/>
    </row>
    <row r="5" spans="1:17" ht="18" customHeight="1" x14ac:dyDescent="0.4">
      <c r="B5" s="676"/>
      <c r="C5" s="676" t="str">
        <f ca="1">' '!A194</f>
        <v>No.</v>
      </c>
      <c r="D5" s="677" t="str">
        <f ca="1">' '!A195</f>
        <v>Facteur clé</v>
      </c>
      <c r="E5" s="678"/>
      <c r="F5" s="676"/>
      <c r="G5" s="677"/>
      <c r="H5" s="677" t="str">
        <f ca="1">' '!A196</f>
        <v>Remarques</v>
      </c>
      <c r="I5" s="677"/>
    </row>
    <row r="6" spans="1:17" ht="18.75" customHeight="1" x14ac:dyDescent="0.35">
      <c r="B6" s="1197" t="str">
        <f ca="1">' '!A227</f>
        <v>Distribution</v>
      </c>
      <c r="C6" s="679">
        <v>1</v>
      </c>
      <c r="D6" s="680" t="str">
        <f ca="1">' '!A197</f>
        <v>Produit, assortiment</v>
      </c>
      <c r="E6" s="681">
        <v>1</v>
      </c>
      <c r="F6" s="682"/>
      <c r="G6" s="683"/>
      <c r="H6" s="1206"/>
      <c r="I6" s="1207"/>
    </row>
    <row r="7" spans="1:17" ht="18" x14ac:dyDescent="0.35">
      <c r="B7" s="1197"/>
      <c r="C7" s="684">
        <v>2</v>
      </c>
      <c r="D7" s="685" t="str">
        <f ca="1">' '!A198</f>
        <v>Prix, conditions</v>
      </c>
      <c r="E7" s="686">
        <v>0</v>
      </c>
      <c r="F7" s="687"/>
      <c r="G7" s="688"/>
      <c r="H7" s="1204"/>
      <c r="I7" s="1205"/>
      <c r="Q7" s="218"/>
    </row>
    <row r="8" spans="1:17" ht="18" x14ac:dyDescent="0.35">
      <c r="B8" s="1197"/>
      <c r="C8" s="689">
        <v>3</v>
      </c>
      <c r="D8" s="690" t="str">
        <f ca="1">' '!A199</f>
        <v>Part du marché, croissance, structure</v>
      </c>
      <c r="E8" s="691">
        <v>-2</v>
      </c>
      <c r="F8" s="692"/>
      <c r="G8" s="693"/>
      <c r="H8" s="1200"/>
      <c r="I8" s="1201"/>
      <c r="Q8" s="218"/>
    </row>
    <row r="9" spans="1:17" ht="18" x14ac:dyDescent="0.35">
      <c r="B9" s="1197"/>
      <c r="C9" s="684">
        <v>4</v>
      </c>
      <c r="D9" s="685" t="str">
        <f ca="1">' '!A200</f>
        <v>Nom de marque, image de marque</v>
      </c>
      <c r="E9" s="686">
        <v>-1</v>
      </c>
      <c r="F9" s="687"/>
      <c r="G9" s="688"/>
      <c r="H9" s="1204"/>
      <c r="I9" s="1205"/>
      <c r="Q9" s="218"/>
    </row>
    <row r="10" spans="1:17" ht="18" x14ac:dyDescent="0.35">
      <c r="B10" s="1197"/>
      <c r="C10" s="689">
        <v>5</v>
      </c>
      <c r="D10" s="690" t="str">
        <f ca="1">' '!A201</f>
        <v>Organisation de la distribution</v>
      </c>
      <c r="E10" s="691">
        <v>0</v>
      </c>
      <c r="F10" s="692"/>
      <c r="G10" s="693"/>
      <c r="H10" s="1200"/>
      <c r="I10" s="1201"/>
      <c r="Q10" s="218"/>
    </row>
    <row r="11" spans="1:17" ht="18" x14ac:dyDescent="0.35">
      <c r="B11" s="1197"/>
      <c r="C11" s="684">
        <v>6</v>
      </c>
      <c r="D11" s="685" t="str">
        <f ca="1">' '!A202</f>
        <v>Service clients</v>
      </c>
      <c r="E11" s="686">
        <v>0</v>
      </c>
      <c r="F11" s="687"/>
      <c r="G11" s="688"/>
      <c r="H11" s="1204"/>
      <c r="I11" s="1205"/>
      <c r="Q11" s="218"/>
    </row>
    <row r="12" spans="1:17" ht="18" x14ac:dyDescent="0.35">
      <c r="B12" s="1197"/>
      <c r="C12" s="689">
        <v>7</v>
      </c>
      <c r="D12" s="690" t="str">
        <f ca="1">' '!A203</f>
        <v>Délais de livraison, respect des délais, fiabilité</v>
      </c>
      <c r="E12" s="691">
        <v>0</v>
      </c>
      <c r="F12" s="692"/>
      <c r="G12" s="693"/>
      <c r="H12" s="1200"/>
      <c r="I12" s="1201"/>
      <c r="Q12" s="218"/>
    </row>
    <row r="13" spans="1:17" ht="18.75" customHeight="1" x14ac:dyDescent="0.35">
      <c r="B13" s="1198" t="str">
        <f ca="1">' '!A228</f>
        <v>Production</v>
      </c>
      <c r="C13" s="684">
        <v>8</v>
      </c>
      <c r="D13" s="685" t="str">
        <f ca="1">' '!A204</f>
        <v>Qualité</v>
      </c>
      <c r="E13" s="686">
        <v>1</v>
      </c>
      <c r="F13" s="687"/>
      <c r="G13" s="688"/>
      <c r="H13" s="1204"/>
      <c r="I13" s="1205"/>
      <c r="Q13" s="218"/>
    </row>
    <row r="14" spans="1:17" ht="18" x14ac:dyDescent="0.35">
      <c r="B14" s="1198"/>
      <c r="C14" s="689">
        <v>9</v>
      </c>
      <c r="D14" s="690" t="str">
        <f ca="1">' '!A205</f>
        <v>Niveau de coût</v>
      </c>
      <c r="E14" s="691">
        <v>0</v>
      </c>
      <c r="F14" s="692"/>
      <c r="G14" s="693"/>
      <c r="H14" s="1200"/>
      <c r="I14" s="1201"/>
      <c r="Q14" s="218"/>
    </row>
    <row r="15" spans="1:17" ht="18" x14ac:dyDescent="0.35">
      <c r="B15" s="1198"/>
      <c r="C15" s="684">
        <v>10</v>
      </c>
      <c r="D15" s="685" t="str">
        <f ca="1">' '!A206</f>
        <v>Modernité de l'équipement</v>
      </c>
      <c r="E15" s="686">
        <v>2</v>
      </c>
      <c r="F15" s="687"/>
      <c r="G15" s="688"/>
      <c r="H15" s="1204"/>
      <c r="I15" s="1205"/>
      <c r="Q15" s="218"/>
    </row>
    <row r="16" spans="1:17" ht="18" x14ac:dyDescent="0.35">
      <c r="B16" s="1198"/>
      <c r="C16" s="689">
        <v>11</v>
      </c>
      <c r="D16" s="690" t="str">
        <f ca="1">' '!A207</f>
        <v>Productivité</v>
      </c>
      <c r="E16" s="691">
        <v>1</v>
      </c>
      <c r="F16" s="692"/>
      <c r="G16" s="693"/>
      <c r="H16" s="1200"/>
      <c r="I16" s="1201"/>
      <c r="Q16" s="218"/>
    </row>
    <row r="17" spans="2:17" ht="18" customHeight="1" x14ac:dyDescent="0.35">
      <c r="B17" s="1198"/>
      <c r="C17" s="684">
        <v>12</v>
      </c>
      <c r="D17" s="685" t="str">
        <f ca="1">' '!A208</f>
        <v>Pollution, consommation d'énergie</v>
      </c>
      <c r="E17" s="686">
        <v>1</v>
      </c>
      <c r="F17" s="687"/>
      <c r="G17" s="688"/>
      <c r="H17" s="1204"/>
      <c r="I17" s="1205"/>
      <c r="Q17" s="218"/>
    </row>
    <row r="18" spans="2:17" ht="20.25" customHeight="1" x14ac:dyDescent="0.35">
      <c r="B18" s="1198"/>
      <c r="C18" s="689">
        <v>13</v>
      </c>
      <c r="D18" s="690" t="str">
        <f ca="1">' '!A209</f>
        <v>Emplacement, logistique</v>
      </c>
      <c r="E18" s="691">
        <v>-1</v>
      </c>
      <c r="F18" s="692"/>
      <c r="G18" s="693"/>
      <c r="H18" s="1200"/>
      <c r="I18" s="1201"/>
      <c r="Q18" s="218"/>
    </row>
    <row r="19" spans="2:17" ht="18" customHeight="1" x14ac:dyDescent="0.35">
      <c r="B19" s="1199" t="str">
        <f ca="1">' '!A229</f>
        <v>Approvisionne.</v>
      </c>
      <c r="C19" s="684">
        <v>14</v>
      </c>
      <c r="D19" s="685" t="str">
        <f ca="1">' '!A210</f>
        <v>Pénuries d'approvisionnement</v>
      </c>
      <c r="E19" s="686">
        <v>0</v>
      </c>
      <c r="F19" s="687"/>
      <c r="G19" s="688"/>
      <c r="H19" s="1200"/>
      <c r="I19" s="1201"/>
      <c r="Q19" s="218"/>
    </row>
    <row r="20" spans="2:17" ht="18" customHeight="1" x14ac:dyDescent="0.35">
      <c r="B20" s="1199"/>
      <c r="C20" s="689">
        <v>15</v>
      </c>
      <c r="D20" s="690" t="str">
        <f ca="1">' '!A211</f>
        <v>Dépendance des prix</v>
      </c>
      <c r="E20" s="691">
        <v>0</v>
      </c>
      <c r="F20" s="692"/>
      <c r="G20" s="693"/>
      <c r="H20" s="1200"/>
      <c r="I20" s="1201"/>
      <c r="Q20" s="218"/>
    </row>
    <row r="21" spans="2:17" ht="18" customHeight="1" x14ac:dyDescent="0.35">
      <c r="B21" s="1199"/>
      <c r="C21" s="684">
        <v>16</v>
      </c>
      <c r="D21" s="685" t="str">
        <f ca="1">' '!A212</f>
        <v>Dépendance du taux de change</v>
      </c>
      <c r="E21" s="686">
        <v>0</v>
      </c>
      <c r="F21" s="687"/>
      <c r="G21" s="688"/>
      <c r="H21" s="1200"/>
      <c r="I21" s="1201"/>
      <c r="Q21" s="218"/>
    </row>
    <row r="22" spans="2:17" ht="18" customHeight="1" x14ac:dyDescent="0.35">
      <c r="B22" s="1199"/>
      <c r="C22" s="689">
        <v>17</v>
      </c>
      <c r="D22" s="690" t="str">
        <f ca="1">' '!A213</f>
        <v>Qualité des fournisseurs</v>
      </c>
      <c r="E22" s="691">
        <v>0</v>
      </c>
      <c r="F22" s="692"/>
      <c r="G22" s="693"/>
      <c r="H22" s="1200"/>
      <c r="I22" s="1201"/>
      <c r="Q22" s="218"/>
    </row>
    <row r="23" spans="2:17" ht="18" customHeight="1" x14ac:dyDescent="0.35">
      <c r="B23" s="1198" t="str">
        <f ca="1">' '!A230</f>
        <v>R &amp; D</v>
      </c>
      <c r="C23" s="684">
        <v>18</v>
      </c>
      <c r="D23" s="685" t="str">
        <f ca="1">' '!A214</f>
        <v>Innovation, brevets</v>
      </c>
      <c r="E23" s="686">
        <v>0</v>
      </c>
      <c r="F23" s="687"/>
      <c r="G23" s="688"/>
      <c r="H23" s="1204"/>
      <c r="I23" s="1205"/>
      <c r="Q23" s="218"/>
    </row>
    <row r="24" spans="2:17" ht="18" customHeight="1" x14ac:dyDescent="0.35">
      <c r="B24" s="1198"/>
      <c r="C24" s="689">
        <v>19</v>
      </c>
      <c r="D24" s="690" t="str">
        <f ca="1">' '!A215</f>
        <v>Savoir-faire</v>
      </c>
      <c r="E24" s="691">
        <v>1</v>
      </c>
      <c r="F24" s="692"/>
      <c r="G24" s="693"/>
      <c r="H24" s="1200"/>
      <c r="I24" s="1201"/>
      <c r="Q24" s="218"/>
    </row>
    <row r="25" spans="2:17" ht="19.5" customHeight="1" x14ac:dyDescent="0.35">
      <c r="B25" s="1198"/>
      <c r="C25" s="684">
        <v>20</v>
      </c>
      <c r="D25" s="685" t="str">
        <f ca="1">' '!A216</f>
        <v>Équipement</v>
      </c>
      <c r="E25" s="686">
        <v>2</v>
      </c>
      <c r="F25" s="687"/>
      <c r="G25" s="688"/>
      <c r="H25" s="1204"/>
      <c r="I25" s="1205"/>
      <c r="Q25" s="218"/>
    </row>
    <row r="26" spans="2:17" ht="18" customHeight="1" x14ac:dyDescent="0.35">
      <c r="B26" s="1197" t="str">
        <f ca="1">' '!A231</f>
        <v>Personnel</v>
      </c>
      <c r="C26" s="689">
        <v>21</v>
      </c>
      <c r="D26" s="690" t="str">
        <f ca="1">' '!A217</f>
        <v>Motivation et engagement des collab.</v>
      </c>
      <c r="E26" s="691">
        <v>2</v>
      </c>
      <c r="F26" s="692"/>
      <c r="G26" s="693"/>
      <c r="H26" s="1200"/>
      <c r="I26" s="1201"/>
      <c r="Q26" s="218"/>
    </row>
    <row r="27" spans="2:17" ht="18" customHeight="1" x14ac:dyDescent="0.35">
      <c r="B27" s="1197"/>
      <c r="C27" s="684">
        <v>22</v>
      </c>
      <c r="D27" s="685" t="str">
        <f ca="1">' '!A218</f>
        <v>Outils de gestion, management</v>
      </c>
      <c r="E27" s="686">
        <v>-2</v>
      </c>
      <c r="F27" s="687"/>
      <c r="G27" s="688"/>
      <c r="H27" s="1204"/>
      <c r="I27" s="1205"/>
      <c r="Q27" s="218"/>
    </row>
    <row r="28" spans="2:17" ht="18.75" customHeight="1" x14ac:dyDescent="0.35">
      <c r="B28" s="1197"/>
      <c r="C28" s="689">
        <v>23</v>
      </c>
      <c r="D28" s="690" t="str">
        <f ca="1">' '!A219</f>
        <v>Organisation "lean" et flexible</v>
      </c>
      <c r="E28" s="691">
        <v>0</v>
      </c>
      <c r="F28" s="692"/>
      <c r="G28" s="693"/>
      <c r="H28" s="1200"/>
      <c r="I28" s="1201"/>
    </row>
    <row r="29" spans="2:17" ht="18" customHeight="1" x14ac:dyDescent="0.35">
      <c r="B29" s="1197"/>
      <c r="C29" s="684">
        <v>24</v>
      </c>
      <c r="D29" s="685" t="str">
        <f ca="1">' '!A220</f>
        <v>Formation, qualification des collab.</v>
      </c>
      <c r="E29" s="686">
        <v>0</v>
      </c>
      <c r="F29" s="687"/>
      <c r="G29" s="688"/>
      <c r="H29" s="1204"/>
      <c r="I29" s="1205"/>
    </row>
    <row r="30" spans="2:17" ht="18" customHeight="1" x14ac:dyDescent="0.35">
      <c r="B30" s="1197"/>
      <c r="C30" s="689">
        <v>25</v>
      </c>
      <c r="D30" s="690" t="str">
        <f ca="1">' '!A221</f>
        <v>Pyramide des âges</v>
      </c>
      <c r="E30" s="691">
        <v>1</v>
      </c>
      <c r="F30" s="692"/>
      <c r="G30" s="693"/>
      <c r="H30" s="1200"/>
      <c r="I30" s="1201"/>
    </row>
    <row r="31" spans="2:17" ht="18" customHeight="1" x14ac:dyDescent="0.35">
      <c r="B31" s="1197"/>
      <c r="C31" s="684">
        <v>26</v>
      </c>
      <c r="D31" s="685" t="str">
        <f ca="1">' '!A222</f>
        <v>Taux de fluctuation, absentéisme</v>
      </c>
      <c r="E31" s="686">
        <v>1</v>
      </c>
      <c r="F31" s="687"/>
      <c r="G31" s="688"/>
      <c r="H31" s="1204"/>
      <c r="I31" s="1205"/>
    </row>
    <row r="32" spans="2:17" ht="18" customHeight="1" x14ac:dyDescent="0.35">
      <c r="B32" s="1195" t="str">
        <f ca="1">' '!A232</f>
        <v>Administration</v>
      </c>
      <c r="C32" s="689">
        <v>27</v>
      </c>
      <c r="D32" s="690" t="str">
        <f ca="1">' '!A223</f>
        <v>Solidité financière, liquidité</v>
      </c>
      <c r="E32" s="691">
        <v>1</v>
      </c>
      <c r="F32" s="692"/>
      <c r="G32" s="693"/>
      <c r="H32" s="1200"/>
      <c r="I32" s="1201"/>
      <c r="J32" s="694"/>
      <c r="K32" s="694"/>
    </row>
    <row r="33" spans="2:11" ht="18" customHeight="1" x14ac:dyDescent="0.35">
      <c r="B33" s="1195"/>
      <c r="C33" s="684">
        <v>28</v>
      </c>
      <c r="D33" s="685" t="str">
        <f ca="1">' '!A224</f>
        <v>Emplacement, espaces à disposition</v>
      </c>
      <c r="E33" s="686">
        <v>1</v>
      </c>
      <c r="F33" s="687"/>
      <c r="G33" s="688"/>
      <c r="H33" s="1204"/>
      <c r="I33" s="1205"/>
      <c r="J33" s="360"/>
      <c r="K33" s="695"/>
    </row>
    <row r="34" spans="2:11" ht="21" customHeight="1" x14ac:dyDescent="0.35">
      <c r="B34" s="1195"/>
      <c r="C34" s="689">
        <v>29</v>
      </c>
      <c r="D34" s="690" t="str">
        <f ca="1">' '!A225</f>
        <v>Controlling</v>
      </c>
      <c r="E34" s="691">
        <v>0</v>
      </c>
      <c r="F34" s="692"/>
      <c r="G34" s="693"/>
      <c r="H34" s="1200"/>
      <c r="I34" s="1201"/>
      <c r="J34" s="360"/>
      <c r="K34" s="695"/>
    </row>
    <row r="35" spans="2:11" ht="18" customHeight="1" x14ac:dyDescent="0.35">
      <c r="B35" s="1195"/>
      <c r="C35" s="696">
        <v>30</v>
      </c>
      <c r="D35" s="697" t="str">
        <f ca="1">' '!A226</f>
        <v>Processus de décision</v>
      </c>
      <c r="E35" s="698">
        <v>0</v>
      </c>
      <c r="F35" s="699"/>
      <c r="G35" s="700"/>
      <c r="H35" s="1202"/>
      <c r="I35" s="1203"/>
      <c r="J35" s="360"/>
      <c r="K35" s="695"/>
    </row>
    <row r="36" spans="2:11" ht="18" x14ac:dyDescent="0.3">
      <c r="B36" s="223" t="s">
        <v>2193</v>
      </c>
      <c r="C36" s="224"/>
      <c r="D36" s="360"/>
      <c r="E36" s="701"/>
      <c r="F36" s="362"/>
      <c r="G36" s="360"/>
      <c r="H36" s="702"/>
      <c r="I36" s="360"/>
      <c r="J36" s="360"/>
      <c r="K36" s="695"/>
    </row>
    <row r="37" spans="2:11" ht="19.5" customHeight="1" x14ac:dyDescent="0.3">
      <c r="C37" s="366"/>
      <c r="D37" s="360"/>
      <c r="E37" s="701"/>
      <c r="F37" s="362"/>
      <c r="G37" s="360"/>
      <c r="H37" s="702"/>
      <c r="I37" s="360"/>
      <c r="J37" s="360"/>
      <c r="K37" s="695"/>
    </row>
    <row r="38" spans="2:11" ht="18" x14ac:dyDescent="0.3">
      <c r="C38" s="366"/>
      <c r="D38" s="360"/>
      <c r="E38" s="701"/>
      <c r="F38" s="362"/>
      <c r="G38" s="360"/>
      <c r="H38" s="702"/>
      <c r="I38" s="360"/>
      <c r="J38" s="360"/>
      <c r="K38" s="695"/>
    </row>
    <row r="39" spans="2:11" ht="18" x14ac:dyDescent="0.3">
      <c r="C39" s="366"/>
      <c r="D39" s="360"/>
      <c r="E39" s="701"/>
      <c r="F39" s="362"/>
      <c r="G39" s="360"/>
      <c r="H39" s="702"/>
      <c r="I39" s="360"/>
      <c r="J39" s="360"/>
      <c r="K39" s="695"/>
    </row>
    <row r="40" spans="2:11" ht="18" x14ac:dyDescent="0.3">
      <c r="C40" s="366"/>
      <c r="D40" s="360"/>
      <c r="E40" s="701"/>
      <c r="F40" s="362"/>
      <c r="G40" s="360"/>
      <c r="H40" s="702"/>
      <c r="I40" s="360"/>
      <c r="J40" s="360"/>
      <c r="K40" s="695"/>
    </row>
    <row r="41" spans="2:11" ht="18" x14ac:dyDescent="0.3">
      <c r="C41" s="366"/>
      <c r="D41" s="360"/>
      <c r="E41" s="701"/>
      <c r="F41" s="362"/>
      <c r="G41" s="360"/>
      <c r="H41" s="702"/>
      <c r="I41" s="360"/>
      <c r="J41" s="360"/>
      <c r="K41" s="695"/>
    </row>
    <row r="42" spans="2:11" ht="18" x14ac:dyDescent="0.3">
      <c r="C42" s="366"/>
      <c r="D42" s="360"/>
      <c r="E42" s="701"/>
      <c r="F42" s="362"/>
      <c r="G42" s="360"/>
      <c r="H42" s="702"/>
      <c r="I42" s="360"/>
      <c r="J42" s="360"/>
      <c r="K42" s="695"/>
    </row>
    <row r="43" spans="2:11" ht="18" x14ac:dyDescent="0.3">
      <c r="C43" s="366"/>
      <c r="D43" s="360"/>
      <c r="E43" s="701"/>
      <c r="F43" s="362"/>
      <c r="G43" s="360"/>
      <c r="H43" s="702"/>
      <c r="I43" s="360"/>
      <c r="J43" s="360"/>
      <c r="K43" s="695"/>
    </row>
    <row r="44" spans="2:11" ht="18" x14ac:dyDescent="0.3">
      <c r="C44" s="366"/>
      <c r="D44" s="360"/>
      <c r="E44" s="701"/>
      <c r="F44" s="362"/>
      <c r="G44" s="360"/>
      <c r="H44" s="702"/>
      <c r="I44" s="360"/>
      <c r="J44" s="360"/>
      <c r="K44" s="695"/>
    </row>
    <row r="45" spans="2:11" ht="18" x14ac:dyDescent="0.3">
      <c r="C45" s="366"/>
      <c r="D45" s="360"/>
      <c r="E45" s="701"/>
      <c r="F45" s="362"/>
      <c r="G45" s="360"/>
      <c r="H45" s="702"/>
      <c r="I45" s="360"/>
      <c r="J45" s="360"/>
      <c r="K45" s="695"/>
    </row>
    <row r="46" spans="2:11" ht="18" x14ac:dyDescent="0.3">
      <c r="C46" s="366"/>
      <c r="D46" s="360"/>
      <c r="E46" s="703"/>
      <c r="F46" s="362"/>
      <c r="G46" s="360"/>
      <c r="H46" s="702"/>
      <c r="I46" s="360"/>
      <c r="J46" s="360"/>
      <c r="K46" s="695"/>
    </row>
    <row r="47" spans="2:11" ht="191.25" customHeight="1" x14ac:dyDescent="0.3">
      <c r="C47" s="366"/>
      <c r="D47" s="360"/>
      <c r="E47" s="701"/>
      <c r="F47" s="362"/>
      <c r="G47" s="360"/>
      <c r="H47" s="702"/>
      <c r="I47" s="360"/>
      <c r="J47" s="360"/>
      <c r="K47" s="695"/>
    </row>
    <row r="48" spans="2:11" ht="18" x14ac:dyDescent="0.3">
      <c r="C48" s="366"/>
      <c r="D48" s="360"/>
      <c r="E48" s="701"/>
      <c r="F48" s="362"/>
      <c r="G48" s="360"/>
      <c r="H48" s="702"/>
      <c r="I48" s="360"/>
      <c r="J48" s="360"/>
      <c r="K48" s="695"/>
    </row>
    <row r="49" spans="1:11" ht="18" x14ac:dyDescent="0.3">
      <c r="C49" s="366"/>
      <c r="E49" s="701"/>
      <c r="F49" s="362"/>
      <c r="G49" s="360"/>
      <c r="H49" s="702"/>
      <c r="I49" s="360"/>
      <c r="J49" s="360"/>
      <c r="K49" s="695"/>
    </row>
    <row r="50" spans="1:11" ht="18" x14ac:dyDescent="0.3">
      <c r="C50" s="366"/>
      <c r="D50" s="360"/>
      <c r="E50" s="701"/>
      <c r="F50" s="362"/>
      <c r="G50" s="360"/>
      <c r="H50" s="702"/>
      <c r="I50" s="360"/>
      <c r="J50" s="360"/>
      <c r="K50" s="695"/>
    </row>
    <row r="51" spans="1:11" ht="18" x14ac:dyDescent="0.3">
      <c r="C51" s="366"/>
      <c r="D51" s="360"/>
      <c r="E51" s="701"/>
      <c r="F51" s="362"/>
      <c r="G51" s="360"/>
      <c r="H51" s="702"/>
      <c r="I51" s="360"/>
      <c r="J51" s="360"/>
      <c r="K51" s="695"/>
    </row>
    <row r="52" spans="1:11" ht="18" x14ac:dyDescent="0.3">
      <c r="C52" s="366"/>
      <c r="D52" s="360"/>
      <c r="E52" s="701"/>
      <c r="F52" s="362"/>
      <c r="G52" s="360"/>
      <c r="H52" s="702"/>
      <c r="I52" s="360"/>
      <c r="J52" s="360"/>
      <c r="K52" s="695"/>
    </row>
    <row r="53" spans="1:11" ht="18" x14ac:dyDescent="0.3">
      <c r="C53" s="366"/>
      <c r="D53" s="360"/>
      <c r="E53" s="701"/>
      <c r="F53" s="362"/>
      <c r="G53" s="360"/>
      <c r="H53" s="702"/>
      <c r="I53" s="360"/>
      <c r="J53" s="360"/>
      <c r="K53" s="695"/>
    </row>
    <row r="63" spans="1:11" ht="15.6" x14ac:dyDescent="0.3">
      <c r="A63" s="234"/>
      <c r="G63" s="228"/>
      <c r="H63" s="228"/>
    </row>
    <row r="69" spans="5:5" x14ac:dyDescent="0.3">
      <c r="E69" s="704"/>
    </row>
    <row r="70" spans="5:5" x14ac:dyDescent="0.3">
      <c r="E70" s="218"/>
    </row>
    <row r="71" spans="5:5" x14ac:dyDescent="0.3">
      <c r="E71" s="218"/>
    </row>
    <row r="72" spans="5:5" x14ac:dyDescent="0.3">
      <c r="E72" s="218"/>
    </row>
    <row r="73" spans="5:5" x14ac:dyDescent="0.3">
      <c r="E73" s="218"/>
    </row>
    <row r="74" spans="5:5" x14ac:dyDescent="0.3">
      <c r="E74" s="218"/>
    </row>
    <row r="75" spans="5:5" x14ac:dyDescent="0.3">
      <c r="E75" s="218"/>
    </row>
    <row r="76" spans="5:5" x14ac:dyDescent="0.3">
      <c r="E76" s="218"/>
    </row>
    <row r="77" spans="5:5" x14ac:dyDescent="0.3">
      <c r="E77" s="218"/>
    </row>
    <row r="78" spans="5:5" x14ac:dyDescent="0.3">
      <c r="E78" s="218"/>
    </row>
    <row r="79" spans="5:5" x14ac:dyDescent="0.3">
      <c r="E79" s="218"/>
    </row>
    <row r="80" spans="5:5" x14ac:dyDescent="0.3">
      <c r="E80" s="218"/>
    </row>
    <row r="81" spans="5:5" x14ac:dyDescent="0.3">
      <c r="E81" s="218"/>
    </row>
    <row r="82" spans="5:5" x14ac:dyDescent="0.3">
      <c r="E82" s="218"/>
    </row>
    <row r="83" spans="5:5" x14ac:dyDescent="0.3">
      <c r="E83" s="218"/>
    </row>
    <row r="84" spans="5:5" x14ac:dyDescent="0.3">
      <c r="E84" s="218"/>
    </row>
    <row r="85" spans="5:5" x14ac:dyDescent="0.3">
      <c r="E85" s="218"/>
    </row>
    <row r="86" spans="5:5" x14ac:dyDescent="0.3">
      <c r="E86" s="218"/>
    </row>
    <row r="87" spans="5:5" x14ac:dyDescent="0.3">
      <c r="E87" s="218"/>
    </row>
    <row r="88" spans="5:5" x14ac:dyDescent="0.3">
      <c r="E88" s="218"/>
    </row>
  </sheetData>
  <sheetProtection sheet="1" objects="1" scenarios="1" formatCells="0" formatColumns="0" formatRows="0" insertHyperlinks="0" selectLockedCells="1" sort="0" autoFilter="0"/>
  <mergeCells count="37">
    <mergeCell ref="H18:I18"/>
    <mergeCell ref="H19:I19"/>
    <mergeCell ref="H20:I20"/>
    <mergeCell ref="H17:I17"/>
    <mergeCell ref="H6:I6"/>
    <mergeCell ref="H7:I7"/>
    <mergeCell ref="H8:I8"/>
    <mergeCell ref="H9:I9"/>
    <mergeCell ref="H10:I10"/>
    <mergeCell ref="H11:I11"/>
    <mergeCell ref="H12:I12"/>
    <mergeCell ref="H13:I13"/>
    <mergeCell ref="H14:I14"/>
    <mergeCell ref="H15:I15"/>
    <mergeCell ref="H16:I16"/>
    <mergeCell ref="H21:I21"/>
    <mergeCell ref="H22:I22"/>
    <mergeCell ref="H35:I35"/>
    <mergeCell ref="H24:I24"/>
    <mergeCell ref="H25:I25"/>
    <mergeCell ref="H26:I26"/>
    <mergeCell ref="H27:I27"/>
    <mergeCell ref="H28:I28"/>
    <mergeCell ref="H29:I29"/>
    <mergeCell ref="H30:I30"/>
    <mergeCell ref="H31:I31"/>
    <mergeCell ref="H32:I32"/>
    <mergeCell ref="H33:I33"/>
    <mergeCell ref="H34:I34"/>
    <mergeCell ref="H23:I23"/>
    <mergeCell ref="B32:B35"/>
    <mergeCell ref="F3:G3"/>
    <mergeCell ref="B6:B12"/>
    <mergeCell ref="B13:B18"/>
    <mergeCell ref="B19:B22"/>
    <mergeCell ref="B23:B25"/>
    <mergeCell ref="B26:B31"/>
  </mergeCells>
  <conditionalFormatting sqref="C6:I35">
    <cfRule type="expression" dxfId="15" priority="1">
      <formula>MOD(ROW(B3),2)=0</formula>
    </cfRule>
    <cfRule type="expression" dxfId="14" priority="2">
      <formula>MOD(ROW(B2),2)=0</formula>
    </cfRule>
  </conditionalFormatting>
  <conditionalFormatting sqref="F36:F53">
    <cfRule type="iconSet" priority="9">
      <iconSet iconSet="5Rating">
        <cfvo type="percent" val="0"/>
        <cfvo type="num" val="1"/>
        <cfvo type="num" val="2"/>
        <cfvo type="num" val="3"/>
        <cfvo type="num" val="4"/>
      </iconSet>
    </cfRule>
  </conditionalFormatting>
  <conditionalFormatting sqref="H36:H53">
    <cfRule type="iconSet" priority="8">
      <iconSet iconSet="3Signs" showValue="0" reverse="1">
        <cfvo type="percent" val="0"/>
        <cfvo type="num" val="2"/>
        <cfvo type="num" val="3"/>
      </iconSet>
    </cfRule>
  </conditionalFormatting>
  <conditionalFormatting sqref="K33 K35 K37 K45 K47:K53">
    <cfRule type="cellIs" dxfId="13" priority="11" operator="equal">
      <formula>3</formula>
    </cfRule>
    <cfRule type="cellIs" dxfId="12" priority="12" operator="equal">
      <formula>2</formula>
    </cfRule>
    <cfRule type="cellIs" dxfId="11" priority="13" operator="equal">
      <formula>1</formula>
    </cfRule>
  </conditionalFormatting>
  <conditionalFormatting sqref="K33:K53">
    <cfRule type="iconSet" priority="15">
      <iconSet iconSet="3Symbols2" showValue="0" reverse="1">
        <cfvo type="percent" val="0"/>
        <cfvo type="num" val="2"/>
        <cfvo type="num" val="3"/>
      </iconSet>
    </cfRule>
    <cfRule type="cellIs" dxfId="10" priority="16" operator="equal">
      <formula>3</formula>
    </cfRule>
    <cfRule type="cellIs" dxfId="9" priority="17" operator="equal">
      <formula>2</formula>
    </cfRule>
    <cfRule type="cellIs" dxfId="8" priority="18" operator="equal">
      <formula>1</formula>
    </cfRule>
  </conditionalFormatting>
  <dataValidations count="4">
    <dataValidation type="list" allowBlank="1" showInputMessage="1" showErrorMessage="1" sqref="F33:F53" xr:uid="{00000000-0002-0000-1D00-000000000000}">
      <formula1>"1,2,3,4,5"</formula1>
    </dataValidation>
    <dataValidation type="list" allowBlank="1" showInputMessage="1" showErrorMessage="1" sqref="E36:E53" xr:uid="{00000000-0002-0000-1D00-000001000000}">
      <formula1>"1,2,3,4,5,6,7,8,9,10,11"</formula1>
    </dataValidation>
    <dataValidation type="list" allowBlank="1" showInputMessage="1" showErrorMessage="1" sqref="K33:K53 H36:H53" xr:uid="{00000000-0002-0000-1D00-000002000000}">
      <formula1>"1,2,3"</formula1>
    </dataValidation>
    <dataValidation type="list" allowBlank="1" showInputMessage="1" showErrorMessage="1" sqref="E6:E35" xr:uid="{00000000-0002-0000-1D00-000003000000}">
      <formula1>"3,2,1,0,-1,-2,-3"</formula1>
    </dataValidation>
  </dataValidations>
  <hyperlinks>
    <hyperlink ref="B3" location="x!A236" display="x!A236" xr:uid="{00000000-0004-0000-1D00-000000000000}"/>
    <hyperlink ref="F3:G3" location="Branchenstruktur!A1" display="Konkurrenz" xr:uid="{00000000-0004-0000-1D00-000001000000}"/>
  </hyperlinks>
  <printOptions horizontalCentered="1"/>
  <pageMargins left="0.23622047244094491" right="0.23622047244094491" top="0.19685039370078741" bottom="0.19685039370078741" header="0.19685039370078741" footer="0.19685039370078741"/>
  <pageSetup paperSize="9" scale="80" orientation="landscape" r:id="rId1"/>
  <headerFooter>
    <oddFooter>&amp;L&amp;8&amp;K00-048(c) S.Imboden&amp;R&amp;8&amp;K00-048Seite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7" id="{7851F413-0CF9-4BB9-84A8-BEA99F35C81A}">
            <x14:iconSet iconSet="5Boxes">
              <x14:cfvo type="percent">
                <xm:f>0</xm:f>
              </x14:cfvo>
              <x14:cfvo type="num">
                <xm:f>3</xm:f>
              </x14:cfvo>
              <x14:cfvo type="num">
                <xm:f>6</xm:f>
              </x14:cfvo>
              <x14:cfvo type="num">
                <xm:f>9</xm:f>
              </x14:cfvo>
              <x14:cfvo type="num">
                <xm:f>10</xm:f>
              </x14:cfvo>
            </x14:iconSet>
          </x14:cfRule>
          <xm:sqref>E36:E53</xm:sqref>
        </x14:conditionalFormatting>
        <x14:conditionalFormatting xmlns:xm="http://schemas.microsoft.com/office/excel/2006/main">
          <x14:cfRule type="iconSet" priority="14" id="{F05A451A-4D73-40BB-9D4D-DCC622312FD9}">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K33 K35 K37 K45 K47:K53</xm:sqref>
        </x14:conditionalFormatting>
        <x14:conditionalFormatting xmlns:xm="http://schemas.microsoft.com/office/excel/2006/main">
          <x14:cfRule type="iconSet" priority="10" id="{3BF25D1B-B111-4960-AD25-EC5864DEDDC8}">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K34 K36 K38:K44 K46</xm:sqref>
        </x14:conditionalFormatting>
      </x14:conditionalFormattings>
    </ext>
  </extLs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Tabelle5">
    <tabColor theme="7" tint="0.59999389629810485"/>
  </sheetPr>
  <dimension ref="A1:S183"/>
  <sheetViews>
    <sheetView showGridLines="0" zoomScaleNormal="100" workbookViewId="0">
      <pane ySplit="1" topLeftCell="A2" activePane="bottomLeft" state="frozen"/>
      <selection activeCell="A2" sqref="A2"/>
      <selection pane="bottomLeft" activeCell="A2" sqref="A2"/>
    </sheetView>
  </sheetViews>
  <sheetFormatPr baseColWidth="10" defaultColWidth="11.44140625" defaultRowHeight="14.4" x14ac:dyDescent="0.3"/>
  <cols>
    <col min="1" max="1" width="7" style="224" customWidth="1"/>
    <col min="2" max="2" width="3.88671875" style="224" customWidth="1"/>
    <col min="3" max="3" width="31.44140625" style="224" customWidth="1"/>
    <col min="4" max="4" width="39.33203125" style="224" customWidth="1"/>
    <col min="5" max="5" width="12.44140625" style="224" customWidth="1"/>
    <col min="6" max="6" width="7.33203125" style="224" bestFit="1" customWidth="1"/>
    <col min="7" max="7" width="40.6640625" style="224" bestFit="1" customWidth="1"/>
    <col min="8" max="8" width="6.6640625" style="224" customWidth="1"/>
    <col min="9" max="9" width="4.5546875" style="224" hidden="1" customWidth="1"/>
    <col min="10" max="10" width="3" style="224" customWidth="1"/>
    <col min="11" max="18" width="3.44140625" style="224" customWidth="1"/>
    <col min="19" max="19" width="11.44140625" style="224" customWidth="1"/>
    <col min="20" max="16384" width="11.44140625" style="224"/>
  </cols>
  <sheetData>
    <row r="1" spans="1:19" s="215" customFormat="1" ht="43.95" customHeight="1" x14ac:dyDescent="0.3">
      <c r="A1" s="411"/>
      <c r="B1" s="214" t="str">
        <f ca="1">' '!A75</f>
        <v>A N A L Y S E   P E S T E L</v>
      </c>
      <c r="C1" s="214"/>
      <c r="D1" s="214"/>
      <c r="E1" s="214"/>
      <c r="F1" s="214"/>
      <c r="G1" s="535"/>
      <c r="H1" s="263"/>
      <c r="I1" s="214"/>
      <c r="J1" s="217"/>
      <c r="K1" s="217"/>
      <c r="L1" s="217"/>
      <c r="M1" s="217"/>
      <c r="N1" s="217"/>
      <c r="O1" s="217"/>
      <c r="P1" s="217"/>
      <c r="Q1" s="217"/>
      <c r="R1" s="217"/>
      <c r="S1" s="217"/>
    </row>
    <row r="2" spans="1:19" s="215" customFormat="1" ht="0.9" customHeight="1" x14ac:dyDescent="0.3">
      <c r="A2" s="437"/>
      <c r="B2" s="213"/>
      <c r="C2" s="290"/>
      <c r="D2" s="290"/>
      <c r="E2" s="290"/>
      <c r="F2" s="290"/>
      <c r="G2" s="536"/>
      <c r="H2" s="537"/>
      <c r="I2" s="290"/>
      <c r="J2" s="217"/>
      <c r="K2" s="217"/>
      <c r="L2" s="217"/>
      <c r="M2" s="217"/>
      <c r="N2" s="217"/>
      <c r="O2" s="217"/>
      <c r="P2" s="217"/>
      <c r="Q2" s="217"/>
      <c r="R2" s="217"/>
      <c r="S2" s="217"/>
    </row>
    <row r="3" spans="1:19" ht="14.25" customHeight="1" x14ac:dyDescent="0.3">
      <c r="A3" s="218"/>
      <c r="B3" s="264"/>
    </row>
    <row r="4" spans="1:19" x14ac:dyDescent="0.3">
      <c r="A4" s="219"/>
      <c r="B4" s="441"/>
    </row>
    <row r="5" spans="1:19" x14ac:dyDescent="0.3">
      <c r="B5" s="442"/>
      <c r="C5" s="538" t="str">
        <f ca="1">' '!A76</f>
        <v>Facteurs d'influence politique</v>
      </c>
      <c r="D5" s="539">
        <f>E27</f>
        <v>3</v>
      </c>
    </row>
    <row r="6" spans="1:19" x14ac:dyDescent="0.3">
      <c r="B6" s="442"/>
      <c r="C6" s="538" t="str">
        <f ca="1">' '!A84</f>
        <v>Facteurs d'influence économique</v>
      </c>
      <c r="D6" s="539">
        <f>E41</f>
        <v>2</v>
      </c>
    </row>
    <row r="7" spans="1:19" x14ac:dyDescent="0.3">
      <c r="B7" s="442"/>
      <c r="C7" s="538" t="str">
        <f ca="1">' '!A85</f>
        <v>Facteurs d'influence sociologique</v>
      </c>
      <c r="D7" s="539">
        <f>E55</f>
        <v>3</v>
      </c>
    </row>
    <row r="8" spans="1:19" x14ac:dyDescent="0.3">
      <c r="B8" s="442"/>
      <c r="C8" s="538" t="str">
        <f ca="1">' '!A86</f>
        <v>Facteurs d'influence technologique</v>
      </c>
      <c r="D8" s="540">
        <f>E69</f>
        <v>4</v>
      </c>
    </row>
    <row r="9" spans="1:19" x14ac:dyDescent="0.3">
      <c r="B9" s="442"/>
      <c r="C9" s="538" t="str">
        <f ca="1">' '!A87</f>
        <v>Facteurs d'influence écologique</v>
      </c>
      <c r="D9" s="539">
        <f>E83</f>
        <v>1</v>
      </c>
    </row>
    <row r="10" spans="1:19" x14ac:dyDescent="0.3">
      <c r="B10" s="442"/>
      <c r="C10" s="538" t="str">
        <f ca="1">' '!A88</f>
        <v>Facteurs d'influence législative</v>
      </c>
      <c r="D10" s="541">
        <f>E97</f>
        <v>1</v>
      </c>
    </row>
    <row r="11" spans="1:19" x14ac:dyDescent="0.3">
      <c r="B11" s="442"/>
    </row>
    <row r="12" spans="1:19" x14ac:dyDescent="0.3">
      <c r="B12" s="442"/>
    </row>
    <row r="13" spans="1:19" x14ac:dyDescent="0.3">
      <c r="B13" s="442"/>
    </row>
    <row r="14" spans="1:19" ht="288.75" customHeight="1" x14ac:dyDescent="0.3"/>
    <row r="15" spans="1:19" ht="21" x14ac:dyDescent="0.4">
      <c r="B15" s="542"/>
      <c r="C15" s="543" t="str">
        <f ca="1">' '!A76</f>
        <v>Facteurs d'influence politique</v>
      </c>
      <c r="D15" s="544"/>
      <c r="E15" s="544"/>
      <c r="F15" s="544"/>
      <c r="G15" s="544"/>
      <c r="H15" s="544"/>
    </row>
    <row r="16" spans="1:19" s="547" customFormat="1" ht="30" customHeight="1" x14ac:dyDescent="0.3">
      <c r="A16" s="224"/>
      <c r="B16" s="545" t="str">
        <f ca="1">' '!A77</f>
        <v>No.</v>
      </c>
      <c r="C16" s="545" t="str">
        <f ca="1">' '!A78</f>
        <v>Facteurs d'influence</v>
      </c>
      <c r="D16" s="545" t="str">
        <f ca="1">' '!A79</f>
        <v>Impact</v>
      </c>
      <c r="E16" s="546" t="str">
        <f ca="1">' '!A80</f>
        <v>Intensité de l'impact</v>
      </c>
      <c r="F16" s="546" t="str">
        <f ca="1">' '!A81</f>
        <v>Ten-
dance</v>
      </c>
      <c r="G16" s="545" t="str">
        <f ca="1">' '!A82</f>
        <v>Mesures possibles</v>
      </c>
      <c r="H16" s="546" t="str">
        <f ca="1">' '!A83</f>
        <v>Statut</v>
      </c>
      <c r="I16" s="224">
        <f ca="1">COUNTIF(H16:H26,1)</f>
        <v>1</v>
      </c>
    </row>
    <row r="17" spans="2:12" ht="23.4" x14ac:dyDescent="0.3">
      <c r="B17" s="548">
        <v>1</v>
      </c>
      <c r="C17" s="549"/>
      <c r="D17" s="549"/>
      <c r="E17" s="550">
        <v>3</v>
      </c>
      <c r="F17" s="551">
        <v>2</v>
      </c>
      <c r="G17" s="549"/>
      <c r="H17" s="552">
        <v>1</v>
      </c>
      <c r="I17" s="224">
        <f>COUNTIF(H17:H26,2)</f>
        <v>0</v>
      </c>
    </row>
    <row r="18" spans="2:12" ht="23.4" x14ac:dyDescent="0.3">
      <c r="B18" s="553">
        <f t="shared" ref="B18:B26" si="0">$B17+1</f>
        <v>2</v>
      </c>
      <c r="C18" s="554"/>
      <c r="D18" s="554"/>
      <c r="E18" s="555"/>
      <c r="F18" s="556"/>
      <c r="G18" s="554"/>
      <c r="H18" s="557"/>
      <c r="I18" s="224">
        <f>COUNTIF(H18:H27,3)</f>
        <v>0</v>
      </c>
    </row>
    <row r="19" spans="2:12" ht="23.4" x14ac:dyDescent="0.3">
      <c r="B19" s="558">
        <f t="shared" si="0"/>
        <v>3</v>
      </c>
      <c r="C19" s="549"/>
      <c r="D19" s="549"/>
      <c r="E19" s="550"/>
      <c r="F19" s="551"/>
      <c r="G19" s="549"/>
      <c r="H19" s="552"/>
    </row>
    <row r="20" spans="2:12" ht="23.4" x14ac:dyDescent="0.3">
      <c r="B20" s="553">
        <f t="shared" si="0"/>
        <v>4</v>
      </c>
      <c r="C20" s="554"/>
      <c r="D20" s="554"/>
      <c r="E20" s="555"/>
      <c r="F20" s="556"/>
      <c r="G20" s="554"/>
      <c r="H20" s="557"/>
    </row>
    <row r="21" spans="2:12" ht="23.4" x14ac:dyDescent="0.3">
      <c r="B21" s="558">
        <f t="shared" si="0"/>
        <v>5</v>
      </c>
      <c r="C21" s="549"/>
      <c r="D21" s="549"/>
      <c r="E21" s="550"/>
      <c r="F21" s="551"/>
      <c r="G21" s="549"/>
      <c r="H21" s="552"/>
    </row>
    <row r="22" spans="2:12" ht="23.4" x14ac:dyDescent="0.3">
      <c r="B22" s="553">
        <f t="shared" si="0"/>
        <v>6</v>
      </c>
      <c r="C22" s="554"/>
      <c r="D22" s="554"/>
      <c r="E22" s="555"/>
      <c r="F22" s="556"/>
      <c r="G22" s="554"/>
      <c r="H22" s="557"/>
    </row>
    <row r="23" spans="2:12" ht="23.4" x14ac:dyDescent="0.3">
      <c r="B23" s="558">
        <f t="shared" si="0"/>
        <v>7</v>
      </c>
      <c r="C23" s="549"/>
      <c r="D23" s="549"/>
      <c r="E23" s="550"/>
      <c r="F23" s="551"/>
      <c r="G23" s="549"/>
      <c r="H23" s="552"/>
    </row>
    <row r="24" spans="2:12" ht="23.4" x14ac:dyDescent="0.3">
      <c r="B24" s="553">
        <f t="shared" si="0"/>
        <v>8</v>
      </c>
      <c r="C24" s="554"/>
      <c r="D24" s="554"/>
      <c r="E24" s="555"/>
      <c r="F24" s="556"/>
      <c r="G24" s="554"/>
      <c r="H24" s="557"/>
    </row>
    <row r="25" spans="2:12" ht="23.4" x14ac:dyDescent="0.3">
      <c r="B25" s="558">
        <f t="shared" si="0"/>
        <v>9</v>
      </c>
      <c r="C25" s="549"/>
      <c r="D25" s="549"/>
      <c r="E25" s="550"/>
      <c r="F25" s="551"/>
      <c r="G25" s="549"/>
      <c r="H25" s="552"/>
    </row>
    <row r="26" spans="2:12" ht="23.4" x14ac:dyDescent="0.3">
      <c r="B26" s="553">
        <f t="shared" si="0"/>
        <v>10</v>
      </c>
      <c r="C26" s="554"/>
      <c r="D26" s="554"/>
      <c r="E26" s="555"/>
      <c r="F26" s="556"/>
      <c r="G26" s="554"/>
      <c r="H26" s="557"/>
    </row>
    <row r="27" spans="2:12" x14ac:dyDescent="0.3">
      <c r="B27" s="322"/>
      <c r="C27" s="547"/>
      <c r="D27" s="559" t="str">
        <f ca="1">' '!$A$108</f>
        <v>Somme</v>
      </c>
      <c r="E27" s="560">
        <f>SUM(E17:E26)</f>
        <v>3</v>
      </c>
      <c r="F27" s="547"/>
      <c r="G27" s="561"/>
      <c r="H27" s="547"/>
      <c r="I27" s="547"/>
    </row>
    <row r="28" spans="2:12" x14ac:dyDescent="0.3">
      <c r="B28" s="547"/>
      <c r="C28" s="547"/>
      <c r="D28" s="547"/>
      <c r="E28" s="547"/>
      <c r="F28" s="547"/>
      <c r="G28" s="547"/>
      <c r="H28" s="547"/>
    </row>
    <row r="29" spans="2:12" ht="21" x14ac:dyDescent="0.3">
      <c r="B29" s="562"/>
      <c r="C29" s="563" t="str">
        <f ca="1">' '!A84</f>
        <v>Facteurs d'influence économique</v>
      </c>
      <c r="D29" s="564"/>
      <c r="E29" s="564"/>
      <c r="F29" s="564"/>
      <c r="G29" s="564"/>
      <c r="H29" s="564"/>
    </row>
    <row r="30" spans="2:12" ht="27.6" x14ac:dyDescent="0.3">
      <c r="B30" s="565" t="str">
        <f ca="1">B16</f>
        <v>No.</v>
      </c>
      <c r="C30" s="566" t="str">
        <f ca="1">C16</f>
        <v>Facteurs d'influence</v>
      </c>
      <c r="D30" s="566" t="str">
        <f ca="1">D16</f>
        <v>Impact</v>
      </c>
      <c r="E30" s="567" t="str">
        <f t="shared" ref="E30:H30" ca="1" si="1">E16</f>
        <v>Intensité de l'impact</v>
      </c>
      <c r="F30" s="567" t="str">
        <f t="shared" ca="1" si="1"/>
        <v>Ten-
dance</v>
      </c>
      <c r="G30" s="566" t="str">
        <f t="shared" ca="1" si="1"/>
        <v>Mesures possibles</v>
      </c>
      <c r="H30" s="568" t="str">
        <f t="shared" ca="1" si="1"/>
        <v>Statut</v>
      </c>
      <c r="I30" s="224">
        <f ca="1">COUNTIF(H30:H40,1)</f>
        <v>0</v>
      </c>
    </row>
    <row r="31" spans="2:12" ht="23.4" x14ac:dyDescent="0.3">
      <c r="B31" s="569">
        <v>1</v>
      </c>
      <c r="C31" s="570"/>
      <c r="D31" s="570"/>
      <c r="E31" s="571">
        <v>2</v>
      </c>
      <c r="F31" s="572">
        <v>1</v>
      </c>
      <c r="G31" s="570"/>
      <c r="H31" s="573">
        <v>3</v>
      </c>
      <c r="I31" s="224">
        <f ca="1">COUNTIF(H30:H40,2)</f>
        <v>1</v>
      </c>
    </row>
    <row r="32" spans="2:12" ht="23.4" x14ac:dyDescent="0.3">
      <c r="B32" s="574">
        <f t="shared" ref="B32:B40" si="2">$B31+1</f>
        <v>2</v>
      </c>
      <c r="C32" s="575"/>
      <c r="D32" s="575"/>
      <c r="E32" s="576"/>
      <c r="F32" s="577"/>
      <c r="G32" s="575"/>
      <c r="H32" s="578">
        <v>2</v>
      </c>
      <c r="I32" s="224">
        <f ca="1">COUNTIF(H30:H41,3)</f>
        <v>1</v>
      </c>
      <c r="K32" s="436"/>
      <c r="L32" s="534"/>
    </row>
    <row r="33" spans="2:9" ht="23.4" x14ac:dyDescent="0.3">
      <c r="B33" s="569">
        <f t="shared" si="2"/>
        <v>3</v>
      </c>
      <c r="C33" s="570"/>
      <c r="D33" s="570"/>
      <c r="E33" s="571"/>
      <c r="F33" s="572"/>
      <c r="G33" s="570"/>
      <c r="H33" s="573"/>
    </row>
    <row r="34" spans="2:9" ht="23.4" x14ac:dyDescent="0.3">
      <c r="B34" s="574">
        <f t="shared" si="2"/>
        <v>4</v>
      </c>
      <c r="C34" s="575"/>
      <c r="D34" s="575"/>
      <c r="E34" s="576"/>
      <c r="F34" s="577"/>
      <c r="G34" s="575"/>
      <c r="H34" s="578"/>
    </row>
    <row r="35" spans="2:9" ht="23.4" x14ac:dyDescent="0.3">
      <c r="B35" s="569">
        <f t="shared" si="2"/>
        <v>5</v>
      </c>
      <c r="C35" s="570"/>
      <c r="D35" s="570"/>
      <c r="E35" s="571"/>
      <c r="F35" s="572"/>
      <c r="G35" s="570"/>
      <c r="H35" s="573"/>
    </row>
    <row r="36" spans="2:9" ht="23.4" x14ac:dyDescent="0.3">
      <c r="B36" s="574">
        <f t="shared" si="2"/>
        <v>6</v>
      </c>
      <c r="C36" s="575"/>
      <c r="D36" s="575"/>
      <c r="E36" s="576"/>
      <c r="F36" s="577"/>
      <c r="G36" s="575"/>
      <c r="H36" s="578"/>
    </row>
    <row r="37" spans="2:9" ht="23.4" x14ac:dyDescent="0.3">
      <c r="B37" s="569">
        <f t="shared" si="2"/>
        <v>7</v>
      </c>
      <c r="C37" s="570"/>
      <c r="D37" s="570"/>
      <c r="E37" s="571"/>
      <c r="F37" s="572"/>
      <c r="G37" s="570"/>
      <c r="H37" s="573"/>
    </row>
    <row r="38" spans="2:9" ht="23.4" x14ac:dyDescent="0.3">
      <c r="B38" s="574">
        <f t="shared" si="2"/>
        <v>8</v>
      </c>
      <c r="C38" s="575"/>
      <c r="D38" s="575"/>
      <c r="E38" s="576"/>
      <c r="F38" s="577"/>
      <c r="G38" s="575"/>
      <c r="H38" s="578"/>
    </row>
    <row r="39" spans="2:9" ht="23.4" x14ac:dyDescent="0.3">
      <c r="B39" s="569">
        <f t="shared" si="2"/>
        <v>9</v>
      </c>
      <c r="C39" s="570"/>
      <c r="D39" s="570"/>
      <c r="E39" s="571"/>
      <c r="F39" s="572"/>
      <c r="G39" s="570"/>
      <c r="H39" s="573"/>
    </row>
    <row r="40" spans="2:9" ht="23.4" x14ac:dyDescent="0.3">
      <c r="B40" s="579">
        <f t="shared" si="2"/>
        <v>10</v>
      </c>
      <c r="C40" s="580"/>
      <c r="D40" s="580"/>
      <c r="E40" s="581"/>
      <c r="F40" s="582"/>
      <c r="G40" s="580"/>
      <c r="H40" s="583"/>
    </row>
    <row r="41" spans="2:9" x14ac:dyDescent="0.3">
      <c r="B41" s="322"/>
      <c r="C41" s="547"/>
      <c r="D41" s="559" t="str">
        <f ca="1">' '!$A$108</f>
        <v>Somme</v>
      </c>
      <c r="E41" s="560">
        <f>SUM(E31:E40)</f>
        <v>2</v>
      </c>
      <c r="F41" s="547"/>
      <c r="G41" s="547"/>
      <c r="H41" s="547"/>
      <c r="I41" s="547"/>
    </row>
    <row r="42" spans="2:9" x14ac:dyDescent="0.3">
      <c r="B42" s="547"/>
      <c r="C42" s="547"/>
      <c r="D42" s="547"/>
      <c r="E42" s="547"/>
      <c r="F42" s="547"/>
      <c r="G42" s="547"/>
      <c r="H42" s="547"/>
    </row>
    <row r="43" spans="2:9" ht="21" x14ac:dyDescent="0.3">
      <c r="B43" s="584"/>
      <c r="C43" s="585" t="str">
        <f ca="1">' '!A85</f>
        <v>Facteurs d'influence sociologique</v>
      </c>
      <c r="D43" s="586"/>
      <c r="E43" s="586"/>
      <c r="F43" s="586"/>
      <c r="G43" s="586"/>
      <c r="H43" s="586"/>
    </row>
    <row r="44" spans="2:9" ht="28.8" x14ac:dyDescent="0.3">
      <c r="B44" s="587" t="str">
        <f ca="1">B16</f>
        <v>No.</v>
      </c>
      <c r="C44" s="588" t="str">
        <f ca="1">C16</f>
        <v>Facteurs d'influence</v>
      </c>
      <c r="D44" s="588" t="str">
        <f ca="1">D16</f>
        <v>Impact</v>
      </c>
      <c r="E44" s="446" t="str">
        <f t="shared" ref="E44:H44" ca="1" si="3">E16</f>
        <v>Intensité de l'impact</v>
      </c>
      <c r="F44" s="446" t="str">
        <f t="shared" ca="1" si="3"/>
        <v>Ten-
dance</v>
      </c>
      <c r="G44" s="588" t="str">
        <f t="shared" ca="1" si="3"/>
        <v>Mesures possibles</v>
      </c>
      <c r="H44" s="447" t="str">
        <f t="shared" ca="1" si="3"/>
        <v>Statut</v>
      </c>
      <c r="I44" s="224">
        <f ca="1">COUNTIF(H44:H54,1)</f>
        <v>1</v>
      </c>
    </row>
    <row r="45" spans="2:9" ht="23.4" x14ac:dyDescent="0.3">
      <c r="B45" s="589">
        <v>1</v>
      </c>
      <c r="C45" s="590"/>
      <c r="D45" s="590"/>
      <c r="E45" s="591">
        <v>3</v>
      </c>
      <c r="F45" s="592">
        <v>1</v>
      </c>
      <c r="G45" s="590"/>
      <c r="H45" s="593">
        <v>1</v>
      </c>
      <c r="I45" s="224">
        <f ca="1">COUNTIF(H44:H54,2)</f>
        <v>0</v>
      </c>
    </row>
    <row r="46" spans="2:9" ht="23.4" x14ac:dyDescent="0.3">
      <c r="B46" s="594">
        <f t="shared" ref="B46:B54" si="4">$B45+1</f>
        <v>2</v>
      </c>
      <c r="C46" s="595"/>
      <c r="D46" s="595"/>
      <c r="E46" s="596"/>
      <c r="F46" s="597"/>
      <c r="G46" s="595"/>
      <c r="H46" s="598"/>
      <c r="I46" s="224">
        <f ca="1">COUNTIF(H44:H55,3)</f>
        <v>0</v>
      </c>
    </row>
    <row r="47" spans="2:9" ht="23.4" x14ac:dyDescent="0.3">
      <c r="B47" s="589">
        <f t="shared" si="4"/>
        <v>3</v>
      </c>
      <c r="C47" s="590"/>
      <c r="D47" s="590"/>
      <c r="E47" s="591"/>
      <c r="F47" s="592"/>
      <c r="G47" s="590"/>
      <c r="H47" s="593"/>
    </row>
    <row r="48" spans="2:9" ht="23.4" x14ac:dyDescent="0.3">
      <c r="B48" s="594">
        <f t="shared" si="4"/>
        <v>4</v>
      </c>
      <c r="C48" s="595"/>
      <c r="D48" s="595"/>
      <c r="E48" s="596"/>
      <c r="F48" s="597"/>
      <c r="G48" s="595"/>
      <c r="H48" s="598"/>
    </row>
    <row r="49" spans="1:9" ht="23.4" x14ac:dyDescent="0.3">
      <c r="B49" s="589">
        <f t="shared" si="4"/>
        <v>5</v>
      </c>
      <c r="C49" s="590"/>
      <c r="D49" s="590"/>
      <c r="E49" s="591"/>
      <c r="F49" s="592"/>
      <c r="G49" s="590"/>
      <c r="H49" s="593"/>
    </row>
    <row r="50" spans="1:9" ht="23.4" x14ac:dyDescent="0.3">
      <c r="B50" s="594">
        <f t="shared" si="4"/>
        <v>6</v>
      </c>
      <c r="C50" s="595"/>
      <c r="D50" s="595"/>
      <c r="E50" s="596"/>
      <c r="F50" s="597"/>
      <c r="G50" s="595"/>
      <c r="H50" s="598"/>
    </row>
    <row r="51" spans="1:9" ht="23.4" x14ac:dyDescent="0.3">
      <c r="B51" s="589">
        <f t="shared" si="4"/>
        <v>7</v>
      </c>
      <c r="C51" s="590"/>
      <c r="D51" s="590"/>
      <c r="E51" s="591"/>
      <c r="F51" s="592"/>
      <c r="G51" s="590"/>
      <c r="H51" s="593"/>
    </row>
    <row r="52" spans="1:9" ht="23.4" x14ac:dyDescent="0.3">
      <c r="B52" s="594">
        <f t="shared" si="4"/>
        <v>8</v>
      </c>
      <c r="C52" s="595"/>
      <c r="D52" s="595"/>
      <c r="E52" s="596"/>
      <c r="F52" s="597"/>
      <c r="G52" s="595"/>
      <c r="H52" s="598"/>
    </row>
    <row r="53" spans="1:9" ht="23.4" x14ac:dyDescent="0.3">
      <c r="B53" s="589">
        <f t="shared" si="4"/>
        <v>9</v>
      </c>
      <c r="C53" s="590"/>
      <c r="D53" s="590"/>
      <c r="E53" s="591"/>
      <c r="F53" s="592"/>
      <c r="G53" s="590"/>
      <c r="H53" s="593"/>
    </row>
    <row r="54" spans="1:9" ht="23.4" x14ac:dyDescent="0.3">
      <c r="B54" s="599">
        <f t="shared" si="4"/>
        <v>10</v>
      </c>
      <c r="C54" s="600"/>
      <c r="D54" s="600"/>
      <c r="E54" s="601"/>
      <c r="F54" s="602"/>
      <c r="G54" s="600"/>
      <c r="H54" s="603"/>
    </row>
    <row r="55" spans="1:9" x14ac:dyDescent="0.3">
      <c r="B55" s="322"/>
      <c r="C55" s="547"/>
      <c r="D55" s="559" t="str">
        <f ca="1">' '!$A$108</f>
        <v>Somme</v>
      </c>
      <c r="E55" s="560">
        <f>SUM(E45:E54)</f>
        <v>3</v>
      </c>
      <c r="F55" s="547"/>
      <c r="G55" s="547"/>
      <c r="H55" s="547"/>
      <c r="I55" s="547"/>
    </row>
    <row r="56" spans="1:9" x14ac:dyDescent="0.3">
      <c r="B56" s="547"/>
      <c r="C56" s="547"/>
      <c r="D56" s="547"/>
      <c r="E56" s="547"/>
      <c r="F56" s="547"/>
      <c r="G56" s="547"/>
      <c r="H56" s="547"/>
    </row>
    <row r="57" spans="1:9" ht="21" x14ac:dyDescent="0.3">
      <c r="B57" s="604"/>
      <c r="C57" s="605" t="str">
        <f ca="1">' '!A86</f>
        <v>Facteurs d'influence technologique</v>
      </c>
      <c r="D57" s="606"/>
      <c r="E57" s="606"/>
      <c r="F57" s="606"/>
      <c r="G57" s="606"/>
      <c r="H57" s="606"/>
    </row>
    <row r="58" spans="1:9" s="611" customFormat="1" ht="28.8" x14ac:dyDescent="0.3">
      <c r="A58" s="224"/>
      <c r="B58" s="607" t="str">
        <f ca="1">B16</f>
        <v>No.</v>
      </c>
      <c r="C58" s="608" t="str">
        <f ca="1">C16</f>
        <v>Facteurs d'influence</v>
      </c>
      <c r="D58" s="608" t="str">
        <f ca="1">D16</f>
        <v>Impact</v>
      </c>
      <c r="E58" s="609" t="str">
        <f t="shared" ref="E58:H58" ca="1" si="5">E16</f>
        <v>Intensité de l'impact</v>
      </c>
      <c r="F58" s="609" t="str">
        <f t="shared" ca="1" si="5"/>
        <v>Ten-
dance</v>
      </c>
      <c r="G58" s="608" t="str">
        <f t="shared" ca="1" si="5"/>
        <v>Mesures possibles</v>
      </c>
      <c r="H58" s="610" t="str">
        <f t="shared" ca="1" si="5"/>
        <v>Statut</v>
      </c>
      <c r="I58" s="224">
        <f ca="1">COUNTIF(H58:H68,1)</f>
        <v>1</v>
      </c>
    </row>
    <row r="59" spans="1:9" ht="23.4" x14ac:dyDescent="0.3">
      <c r="B59" s="612">
        <v>1</v>
      </c>
      <c r="C59" s="613"/>
      <c r="D59" s="613"/>
      <c r="E59" s="614">
        <v>4</v>
      </c>
      <c r="F59" s="615">
        <v>1</v>
      </c>
      <c r="G59" s="613"/>
      <c r="H59" s="616">
        <v>1</v>
      </c>
      <c r="I59" s="224">
        <f ca="1">COUNTIF(H58:H68,2)</f>
        <v>0</v>
      </c>
    </row>
    <row r="60" spans="1:9" ht="23.4" x14ac:dyDescent="0.3">
      <c r="B60" s="617">
        <f t="shared" ref="B60:B68" si="6">$B59+1</f>
        <v>2</v>
      </c>
      <c r="C60" s="618"/>
      <c r="D60" s="618"/>
      <c r="E60" s="619"/>
      <c r="F60" s="620"/>
      <c r="G60" s="618"/>
      <c r="H60" s="621"/>
      <c r="I60" s="224">
        <f ca="1">COUNTIF(H58:H69,3)</f>
        <v>0</v>
      </c>
    </row>
    <row r="61" spans="1:9" ht="23.4" x14ac:dyDescent="0.3">
      <c r="B61" s="612">
        <f t="shared" si="6"/>
        <v>3</v>
      </c>
      <c r="C61" s="613"/>
      <c r="D61" s="613"/>
      <c r="E61" s="614"/>
      <c r="F61" s="615"/>
      <c r="G61" s="613"/>
      <c r="H61" s="616"/>
    </row>
    <row r="62" spans="1:9" ht="23.4" x14ac:dyDescent="0.3">
      <c r="B62" s="617">
        <f t="shared" si="6"/>
        <v>4</v>
      </c>
      <c r="C62" s="618"/>
      <c r="D62" s="618"/>
      <c r="E62" s="619"/>
      <c r="F62" s="620"/>
      <c r="G62" s="618"/>
      <c r="H62" s="621"/>
    </row>
    <row r="63" spans="1:9" ht="23.4" x14ac:dyDescent="0.3">
      <c r="B63" s="612">
        <f t="shared" si="6"/>
        <v>5</v>
      </c>
      <c r="C63" s="613"/>
      <c r="D63" s="613"/>
      <c r="E63" s="614"/>
      <c r="F63" s="615"/>
      <c r="G63" s="613"/>
      <c r="H63" s="616"/>
    </row>
    <row r="64" spans="1:9" ht="23.4" x14ac:dyDescent="0.3">
      <c r="B64" s="617">
        <f t="shared" si="6"/>
        <v>6</v>
      </c>
      <c r="C64" s="618"/>
      <c r="D64" s="618"/>
      <c r="E64" s="619"/>
      <c r="F64" s="620"/>
      <c r="G64" s="618"/>
      <c r="H64" s="621"/>
    </row>
    <row r="65" spans="1:9" ht="23.4" x14ac:dyDescent="0.3">
      <c r="B65" s="612">
        <f t="shared" si="6"/>
        <v>7</v>
      </c>
      <c r="C65" s="613"/>
      <c r="D65" s="613"/>
      <c r="E65" s="614"/>
      <c r="F65" s="615"/>
      <c r="G65" s="613"/>
      <c r="H65" s="616"/>
    </row>
    <row r="66" spans="1:9" ht="23.4" x14ac:dyDescent="0.3">
      <c r="B66" s="617">
        <f t="shared" si="6"/>
        <v>8</v>
      </c>
      <c r="C66" s="618"/>
      <c r="D66" s="618"/>
      <c r="E66" s="619"/>
      <c r="F66" s="620"/>
      <c r="G66" s="618"/>
      <c r="H66" s="621"/>
    </row>
    <row r="67" spans="1:9" ht="23.4" x14ac:dyDescent="0.3">
      <c r="B67" s="612">
        <f t="shared" si="6"/>
        <v>9</v>
      </c>
      <c r="C67" s="613"/>
      <c r="D67" s="613"/>
      <c r="E67" s="614"/>
      <c r="F67" s="615"/>
      <c r="G67" s="613"/>
      <c r="H67" s="616"/>
    </row>
    <row r="68" spans="1:9" ht="23.4" x14ac:dyDescent="0.3">
      <c r="B68" s="622">
        <f t="shared" si="6"/>
        <v>10</v>
      </c>
      <c r="C68" s="623"/>
      <c r="D68" s="623"/>
      <c r="E68" s="624"/>
      <c r="F68" s="625"/>
      <c r="G68" s="623"/>
      <c r="H68" s="626"/>
    </row>
    <row r="69" spans="1:9" x14ac:dyDescent="0.3">
      <c r="B69" s="322"/>
      <c r="C69" s="547"/>
      <c r="D69" s="559" t="str">
        <f ca="1">' '!$A$108</f>
        <v>Somme</v>
      </c>
      <c r="E69" s="560">
        <f>SUM(E59:E68)</f>
        <v>4</v>
      </c>
      <c r="F69" s="547"/>
      <c r="G69" s="547"/>
      <c r="H69" s="547"/>
      <c r="I69" s="547"/>
    </row>
    <row r="70" spans="1:9" x14ac:dyDescent="0.3">
      <c r="B70" s="547"/>
      <c r="C70" s="547"/>
      <c r="D70" s="547"/>
      <c r="E70" s="547"/>
      <c r="F70" s="547"/>
      <c r="G70" s="547"/>
      <c r="H70" s="547"/>
    </row>
    <row r="71" spans="1:9" ht="21" x14ac:dyDescent="0.3">
      <c r="B71" s="627"/>
      <c r="C71" s="628" t="str">
        <f ca="1">' '!A87</f>
        <v>Facteurs d'influence écologique</v>
      </c>
      <c r="D71" s="629"/>
      <c r="E71" s="629"/>
      <c r="F71" s="629"/>
      <c r="G71" s="629"/>
      <c r="H71" s="629"/>
    </row>
    <row r="72" spans="1:9" s="611" customFormat="1" ht="28.8" x14ac:dyDescent="0.3">
      <c r="A72" s="224"/>
      <c r="B72" s="630" t="str">
        <f ca="1">B16</f>
        <v>No.</v>
      </c>
      <c r="C72" s="631" t="str">
        <f ca="1">C16</f>
        <v>Facteurs d'influence</v>
      </c>
      <c r="D72" s="631" t="str">
        <f ca="1">D16</f>
        <v>Impact</v>
      </c>
      <c r="E72" s="632" t="str">
        <f t="shared" ref="E72:H72" ca="1" si="7">E16</f>
        <v>Intensité de l'impact</v>
      </c>
      <c r="F72" s="632" t="str">
        <f t="shared" ca="1" si="7"/>
        <v>Ten-
dance</v>
      </c>
      <c r="G72" s="631" t="str">
        <f t="shared" ca="1" si="7"/>
        <v>Mesures possibles</v>
      </c>
      <c r="H72" s="633" t="str">
        <f t="shared" ca="1" si="7"/>
        <v>Statut</v>
      </c>
      <c r="I72" s="224">
        <f ca="1">COUNTIF(H72:H82,1)</f>
        <v>2</v>
      </c>
    </row>
    <row r="73" spans="1:9" ht="23.4" x14ac:dyDescent="0.3">
      <c r="B73" s="634">
        <v>1</v>
      </c>
      <c r="C73" s="635"/>
      <c r="D73" s="635"/>
      <c r="E73" s="636">
        <v>1</v>
      </c>
      <c r="F73" s="637">
        <v>1</v>
      </c>
      <c r="G73" s="635"/>
      <c r="H73" s="638">
        <v>1</v>
      </c>
      <c r="I73" s="224">
        <f ca="1">COUNTIF(H72:H82,2)</f>
        <v>0</v>
      </c>
    </row>
    <row r="74" spans="1:9" ht="23.4" x14ac:dyDescent="0.3">
      <c r="B74" s="639">
        <f t="shared" ref="B74:B82" si="8">$B73+1</f>
        <v>2</v>
      </c>
      <c r="C74" s="640"/>
      <c r="D74" s="640"/>
      <c r="E74" s="641"/>
      <c r="F74" s="642"/>
      <c r="G74" s="640"/>
      <c r="H74" s="643">
        <v>1</v>
      </c>
      <c r="I74" s="224">
        <f ca="1">COUNTIF(H72:H83,3)</f>
        <v>0</v>
      </c>
    </row>
    <row r="75" spans="1:9" ht="23.4" x14ac:dyDescent="0.3">
      <c r="B75" s="634">
        <f t="shared" si="8"/>
        <v>3</v>
      </c>
      <c r="C75" s="635"/>
      <c r="D75" s="635"/>
      <c r="E75" s="636"/>
      <c r="F75" s="637"/>
      <c r="G75" s="635"/>
      <c r="H75" s="638"/>
    </row>
    <row r="76" spans="1:9" ht="23.4" x14ac:dyDescent="0.3">
      <c r="B76" s="639">
        <f t="shared" si="8"/>
        <v>4</v>
      </c>
      <c r="C76" s="640"/>
      <c r="D76" s="640"/>
      <c r="E76" s="641"/>
      <c r="F76" s="642"/>
      <c r="G76" s="640"/>
      <c r="H76" s="643"/>
    </row>
    <row r="77" spans="1:9" ht="23.4" x14ac:dyDescent="0.3">
      <c r="B77" s="634">
        <f t="shared" si="8"/>
        <v>5</v>
      </c>
      <c r="C77" s="635"/>
      <c r="D77" s="635"/>
      <c r="E77" s="636"/>
      <c r="F77" s="637"/>
      <c r="G77" s="635"/>
      <c r="H77" s="638"/>
    </row>
    <row r="78" spans="1:9" ht="23.4" x14ac:dyDescent="0.3">
      <c r="B78" s="639">
        <f t="shared" si="8"/>
        <v>6</v>
      </c>
      <c r="C78" s="640"/>
      <c r="D78" s="640"/>
      <c r="E78" s="641"/>
      <c r="F78" s="642"/>
      <c r="G78" s="640"/>
      <c r="H78" s="643"/>
    </row>
    <row r="79" spans="1:9" ht="23.4" x14ac:dyDescent="0.3">
      <c r="B79" s="634">
        <f t="shared" si="8"/>
        <v>7</v>
      </c>
      <c r="C79" s="635"/>
      <c r="D79" s="635"/>
      <c r="E79" s="636"/>
      <c r="F79" s="637"/>
      <c r="G79" s="635"/>
      <c r="H79" s="638"/>
    </row>
    <row r="80" spans="1:9" ht="23.4" x14ac:dyDescent="0.3">
      <c r="B80" s="639">
        <f t="shared" si="8"/>
        <v>8</v>
      </c>
      <c r="C80" s="640"/>
      <c r="D80" s="640"/>
      <c r="E80" s="641"/>
      <c r="F80" s="642"/>
      <c r="G80" s="640"/>
      <c r="H80" s="643"/>
    </row>
    <row r="81" spans="1:9" ht="23.4" x14ac:dyDescent="0.3">
      <c r="B81" s="634">
        <f t="shared" si="8"/>
        <v>9</v>
      </c>
      <c r="C81" s="635"/>
      <c r="D81" s="635"/>
      <c r="E81" s="636"/>
      <c r="F81" s="637"/>
      <c r="G81" s="635"/>
      <c r="H81" s="638"/>
    </row>
    <row r="82" spans="1:9" ht="23.4" x14ac:dyDescent="0.3">
      <c r="B82" s="644">
        <f t="shared" si="8"/>
        <v>10</v>
      </c>
      <c r="C82" s="645"/>
      <c r="D82" s="645"/>
      <c r="E82" s="646"/>
      <c r="F82" s="647"/>
      <c r="G82" s="645"/>
      <c r="H82" s="648"/>
    </row>
    <row r="83" spans="1:9" x14ac:dyDescent="0.3">
      <c r="B83" s="322"/>
      <c r="C83" s="547"/>
      <c r="D83" s="559" t="str">
        <f ca="1">' '!$A$108</f>
        <v>Somme</v>
      </c>
      <c r="E83" s="560">
        <f>SUM(E73:E82)</f>
        <v>1</v>
      </c>
      <c r="F83" s="547"/>
      <c r="G83" s="547"/>
      <c r="H83" s="547"/>
      <c r="I83" s="547"/>
    </row>
    <row r="84" spans="1:9" x14ac:dyDescent="0.3">
      <c r="B84" s="547"/>
      <c r="C84" s="547"/>
      <c r="D84" s="547"/>
      <c r="E84" s="547"/>
      <c r="F84" s="547"/>
      <c r="G84" s="547"/>
      <c r="H84" s="547"/>
    </row>
    <row r="85" spans="1:9" ht="21" x14ac:dyDescent="0.3">
      <c r="B85" s="649"/>
      <c r="C85" s="650" t="str">
        <f ca="1">' '!A88</f>
        <v>Facteurs d'influence législative</v>
      </c>
      <c r="D85" s="651"/>
      <c r="E85" s="651"/>
      <c r="F85" s="651"/>
      <c r="G85" s="651"/>
      <c r="H85" s="651"/>
    </row>
    <row r="86" spans="1:9" s="611" customFormat="1" ht="28.8" x14ac:dyDescent="0.3">
      <c r="A86" s="224"/>
      <c r="B86" s="652" t="str">
        <f ca="1">B16</f>
        <v>No.</v>
      </c>
      <c r="C86" s="652" t="str">
        <f ca="1">C16</f>
        <v>Facteurs d'influence</v>
      </c>
      <c r="D86" s="652" t="str">
        <f ca="1">D16</f>
        <v>Impact</v>
      </c>
      <c r="E86" s="653" t="str">
        <f t="shared" ref="E86:H86" ca="1" si="9">E16</f>
        <v>Intensité de l'impact</v>
      </c>
      <c r="F86" s="653" t="str">
        <f t="shared" ca="1" si="9"/>
        <v>Ten-
dance</v>
      </c>
      <c r="G86" s="652" t="str">
        <f t="shared" ca="1" si="9"/>
        <v>Mesures possibles</v>
      </c>
      <c r="H86" s="653" t="str">
        <f t="shared" ca="1" si="9"/>
        <v>Statut</v>
      </c>
      <c r="I86" s="224">
        <f ca="1">COUNTIF(H86:H96,1)</f>
        <v>0</v>
      </c>
    </row>
    <row r="87" spans="1:9" ht="23.4" x14ac:dyDescent="0.3">
      <c r="B87" s="654">
        <v>1</v>
      </c>
      <c r="C87" s="655"/>
      <c r="D87" s="655"/>
      <c r="E87" s="656">
        <v>0</v>
      </c>
      <c r="F87" s="657">
        <v>1</v>
      </c>
      <c r="G87" s="655"/>
      <c r="H87" s="658">
        <v>9</v>
      </c>
      <c r="I87" s="224">
        <f ca="1">COUNTIF(H86:H96,2)</f>
        <v>0</v>
      </c>
    </row>
    <row r="88" spans="1:9" ht="23.4" x14ac:dyDescent="0.3">
      <c r="B88" s="659">
        <f t="shared" ref="B88:B96" si="10">$B87+1</f>
        <v>2</v>
      </c>
      <c r="C88" s="660"/>
      <c r="D88" s="660"/>
      <c r="E88" s="661">
        <v>1</v>
      </c>
      <c r="F88" s="662"/>
      <c r="G88" s="660"/>
      <c r="H88" s="663"/>
      <c r="I88" s="224">
        <f ca="1">COUNTIF(H86:H98,3)</f>
        <v>0</v>
      </c>
    </row>
    <row r="89" spans="1:9" ht="23.4" x14ac:dyDescent="0.3">
      <c r="B89" s="664">
        <f t="shared" si="10"/>
        <v>3</v>
      </c>
      <c r="C89" s="665"/>
      <c r="D89" s="665"/>
      <c r="E89" s="666"/>
      <c r="F89" s="667"/>
      <c r="G89" s="665"/>
      <c r="H89" s="668"/>
    </row>
    <row r="90" spans="1:9" ht="23.4" x14ac:dyDescent="0.3">
      <c r="B90" s="659">
        <f t="shared" si="10"/>
        <v>4</v>
      </c>
      <c r="C90" s="660"/>
      <c r="D90" s="660"/>
      <c r="E90" s="661"/>
      <c r="F90" s="662"/>
      <c r="G90" s="660"/>
      <c r="H90" s="663"/>
    </row>
    <row r="91" spans="1:9" ht="23.4" x14ac:dyDescent="0.3">
      <c r="B91" s="664">
        <f t="shared" si="10"/>
        <v>5</v>
      </c>
      <c r="C91" s="665"/>
      <c r="D91" s="665"/>
      <c r="E91" s="666"/>
      <c r="F91" s="667"/>
      <c r="G91" s="665"/>
      <c r="H91" s="668"/>
    </row>
    <row r="92" spans="1:9" ht="23.4" x14ac:dyDescent="0.3">
      <c r="B92" s="659">
        <f t="shared" si="10"/>
        <v>6</v>
      </c>
      <c r="C92" s="660"/>
      <c r="D92" s="660"/>
      <c r="E92" s="661"/>
      <c r="F92" s="662"/>
      <c r="G92" s="660"/>
      <c r="H92" s="663"/>
    </row>
    <row r="93" spans="1:9" ht="23.4" x14ac:dyDescent="0.3">
      <c r="B93" s="664">
        <f t="shared" si="10"/>
        <v>7</v>
      </c>
      <c r="C93" s="665"/>
      <c r="D93" s="665"/>
      <c r="E93" s="666"/>
      <c r="F93" s="667"/>
      <c r="G93" s="665"/>
      <c r="H93" s="668"/>
    </row>
    <row r="94" spans="1:9" ht="23.4" x14ac:dyDescent="0.3">
      <c r="B94" s="659">
        <f t="shared" si="10"/>
        <v>8</v>
      </c>
      <c r="C94" s="660"/>
      <c r="D94" s="660"/>
      <c r="E94" s="661"/>
      <c r="F94" s="662"/>
      <c r="G94" s="660"/>
      <c r="H94" s="663"/>
    </row>
    <row r="95" spans="1:9" ht="23.4" x14ac:dyDescent="0.3">
      <c r="B95" s="664">
        <f t="shared" si="10"/>
        <v>9</v>
      </c>
      <c r="C95" s="665"/>
      <c r="D95" s="665"/>
      <c r="E95" s="666"/>
      <c r="F95" s="667"/>
      <c r="G95" s="665"/>
      <c r="H95" s="668"/>
    </row>
    <row r="96" spans="1:9" ht="23.4" x14ac:dyDescent="0.3">
      <c r="B96" s="669">
        <f t="shared" si="10"/>
        <v>10</v>
      </c>
      <c r="C96" s="670"/>
      <c r="D96" s="670"/>
      <c r="E96" s="671"/>
      <c r="F96" s="672"/>
      <c r="G96" s="670"/>
      <c r="H96" s="673"/>
    </row>
    <row r="97" spans="1:9" x14ac:dyDescent="0.3">
      <c r="B97" s="223" t="s">
        <v>2193</v>
      </c>
      <c r="D97" s="559" t="str">
        <f ca="1">' '!$A$108</f>
        <v>Somme</v>
      </c>
      <c r="E97" s="560">
        <f>SUM(E87:E96)</f>
        <v>1</v>
      </c>
      <c r="F97" s="547"/>
      <c r="G97" s="547"/>
      <c r="H97" s="547"/>
      <c r="I97" s="547"/>
    </row>
    <row r="98" spans="1:9" x14ac:dyDescent="0.3">
      <c r="C98" s="547"/>
      <c r="D98" s="547"/>
      <c r="E98" s="547"/>
      <c r="F98" s="547"/>
      <c r="G98" s="547"/>
      <c r="H98" s="547"/>
    </row>
    <row r="99" spans="1:9" x14ac:dyDescent="0.3">
      <c r="C99" s="547"/>
      <c r="D99" s="547"/>
      <c r="E99" s="547"/>
      <c r="F99" s="547"/>
      <c r="G99" s="547"/>
      <c r="H99" s="547"/>
    </row>
    <row r="100" spans="1:9" x14ac:dyDescent="0.3">
      <c r="A100" s="528"/>
      <c r="B100" s="538"/>
      <c r="C100" s="538"/>
      <c r="D100" s="538"/>
      <c r="E100" s="547"/>
      <c r="F100" s="547"/>
      <c r="G100" s="547"/>
      <c r="H100" s="547"/>
    </row>
    <row r="101" spans="1:9" x14ac:dyDescent="0.3">
      <c r="A101" s="528"/>
      <c r="B101" s="538"/>
      <c r="E101" s="547"/>
      <c r="F101" s="547"/>
      <c r="G101" s="547"/>
      <c r="H101" s="547"/>
    </row>
    <row r="102" spans="1:9" x14ac:dyDescent="0.3">
      <c r="A102" s="528"/>
      <c r="B102" s="538"/>
      <c r="E102" s="547"/>
      <c r="F102" s="547"/>
      <c r="G102" s="547"/>
      <c r="H102" s="547"/>
    </row>
    <row r="103" spans="1:9" x14ac:dyDescent="0.3">
      <c r="A103" s="528"/>
      <c r="B103" s="538"/>
      <c r="E103" s="547"/>
      <c r="F103" s="547"/>
      <c r="G103" s="547"/>
      <c r="H103" s="547"/>
    </row>
    <row r="104" spans="1:9" x14ac:dyDescent="0.3">
      <c r="A104" s="528"/>
      <c r="B104" s="538"/>
      <c r="E104" s="547"/>
      <c r="F104" s="547"/>
      <c r="G104" s="547"/>
      <c r="H104" s="547"/>
    </row>
    <row r="105" spans="1:9" x14ac:dyDescent="0.3">
      <c r="A105" s="528"/>
      <c r="B105" s="538"/>
      <c r="E105" s="547"/>
      <c r="F105" s="547"/>
      <c r="G105" s="547"/>
      <c r="H105" s="547"/>
    </row>
    <row r="106" spans="1:9" x14ac:dyDescent="0.3">
      <c r="A106" s="528"/>
      <c r="B106" s="538"/>
      <c r="E106" s="547"/>
      <c r="F106" s="547"/>
      <c r="G106" s="547"/>
      <c r="H106" s="547"/>
    </row>
    <row r="107" spans="1:9" x14ac:dyDescent="0.3">
      <c r="B107" s="547"/>
      <c r="C107" s="547"/>
      <c r="D107" s="547"/>
      <c r="E107" s="547"/>
      <c r="F107" s="547"/>
      <c r="G107" s="547"/>
      <c r="H107" s="547"/>
    </row>
    <row r="108" spans="1:9" x14ac:dyDescent="0.3">
      <c r="B108" s="547"/>
      <c r="C108" s="547"/>
      <c r="D108" s="547"/>
      <c r="E108" s="547"/>
      <c r="F108" s="547"/>
      <c r="G108" s="547"/>
      <c r="H108" s="547"/>
    </row>
    <row r="109" spans="1:9" x14ac:dyDescent="0.3">
      <c r="B109" s="547"/>
      <c r="C109" s="547"/>
      <c r="D109" s="547"/>
      <c r="E109" s="547"/>
      <c r="F109" s="547"/>
      <c r="G109" s="547"/>
      <c r="H109" s="547"/>
    </row>
    <row r="110" spans="1:9" x14ac:dyDescent="0.3">
      <c r="B110" s="547"/>
      <c r="C110" s="547"/>
      <c r="D110" s="547"/>
      <c r="E110" s="547"/>
      <c r="F110" s="547"/>
      <c r="G110" s="547"/>
      <c r="H110" s="547"/>
    </row>
    <row r="111" spans="1:9" x14ac:dyDescent="0.3">
      <c r="B111" s="547"/>
      <c r="C111" s="547"/>
      <c r="D111" s="547"/>
      <c r="E111" s="547"/>
      <c r="F111" s="547"/>
      <c r="G111" s="547"/>
      <c r="H111" s="547"/>
    </row>
    <row r="112" spans="1:9" x14ac:dyDescent="0.3">
      <c r="B112" s="547"/>
      <c r="C112" s="547"/>
      <c r="D112" s="547"/>
      <c r="E112" s="547"/>
      <c r="F112" s="547"/>
      <c r="G112" s="547"/>
      <c r="H112" s="547"/>
    </row>
    <row r="113" spans="1:8" x14ac:dyDescent="0.3">
      <c r="B113" s="547"/>
      <c r="C113" s="547"/>
      <c r="D113" s="547"/>
      <c r="E113" s="547"/>
      <c r="F113" s="547"/>
      <c r="G113" s="547"/>
      <c r="H113" s="547"/>
    </row>
    <row r="114" spans="1:8" x14ac:dyDescent="0.3">
      <c r="B114" s="547"/>
      <c r="C114" s="547"/>
      <c r="D114" s="547"/>
      <c r="E114" s="547"/>
      <c r="F114" s="547"/>
      <c r="G114" s="547"/>
      <c r="H114" s="547"/>
    </row>
    <row r="115" spans="1:8" x14ac:dyDescent="0.3">
      <c r="B115" s="547"/>
      <c r="C115" s="547"/>
      <c r="D115" s="547"/>
      <c r="E115" s="547"/>
      <c r="F115" s="547"/>
      <c r="G115" s="547"/>
      <c r="H115" s="547"/>
    </row>
    <row r="116" spans="1:8" x14ac:dyDescent="0.3">
      <c r="B116" s="547"/>
      <c r="C116" s="547"/>
      <c r="D116" s="547"/>
      <c r="E116" s="547"/>
      <c r="F116" s="547"/>
      <c r="G116" s="547"/>
      <c r="H116" s="547"/>
    </row>
    <row r="117" spans="1:8" x14ac:dyDescent="0.3">
      <c r="B117" s="547"/>
      <c r="C117" s="547"/>
      <c r="D117" s="547"/>
      <c r="E117" s="547"/>
      <c r="F117" s="547"/>
      <c r="G117" s="547"/>
      <c r="H117" s="547"/>
    </row>
    <row r="118" spans="1:8" x14ac:dyDescent="0.3">
      <c r="B118" s="547"/>
      <c r="C118" s="547"/>
      <c r="D118" s="547"/>
      <c r="E118" s="547"/>
      <c r="F118" s="547"/>
      <c r="G118" s="547"/>
      <c r="H118" s="547"/>
    </row>
    <row r="119" spans="1:8" x14ac:dyDescent="0.3">
      <c r="B119" s="547"/>
      <c r="C119" s="547"/>
      <c r="D119" s="547"/>
      <c r="E119" s="547"/>
      <c r="F119" s="547"/>
      <c r="G119" s="547"/>
      <c r="H119" s="547"/>
    </row>
    <row r="120" spans="1:8" x14ac:dyDescent="0.3">
      <c r="B120" s="547"/>
      <c r="C120" s="547"/>
      <c r="D120" s="547"/>
      <c r="E120" s="547"/>
      <c r="F120" s="547"/>
      <c r="G120" s="547"/>
      <c r="H120" s="547"/>
    </row>
    <row r="121" spans="1:8" x14ac:dyDescent="0.3">
      <c r="B121" s="547"/>
      <c r="C121" s="547"/>
      <c r="D121" s="547"/>
      <c r="E121" s="547"/>
      <c r="F121" s="547"/>
      <c r="G121" s="547"/>
      <c r="H121" s="547"/>
    </row>
    <row r="122" spans="1:8" x14ac:dyDescent="0.3">
      <c r="B122" s="547"/>
      <c r="C122" s="547"/>
      <c r="D122" s="547"/>
      <c r="E122" s="547"/>
      <c r="F122" s="547"/>
      <c r="G122" s="547"/>
      <c r="H122" s="547"/>
    </row>
    <row r="123" spans="1:8" x14ac:dyDescent="0.3">
      <c r="B123" s="547"/>
      <c r="C123" s="547"/>
      <c r="D123" s="547"/>
      <c r="E123" s="547"/>
      <c r="F123" s="547"/>
      <c r="G123" s="547"/>
      <c r="H123" s="547"/>
    </row>
    <row r="124" spans="1:8" ht="0.9" customHeight="1" x14ac:dyDescent="0.3">
      <c r="A124" s="234"/>
      <c r="B124" s="547"/>
      <c r="C124" s="547"/>
      <c r="D124" s="547"/>
      <c r="E124" s="547"/>
      <c r="F124" s="547"/>
      <c r="G124" s="547"/>
      <c r="H124" s="547"/>
    </row>
    <row r="125" spans="1:8" x14ac:dyDescent="0.3">
      <c r="B125" s="547"/>
      <c r="C125" s="547"/>
      <c r="D125" s="547"/>
      <c r="E125" s="547"/>
      <c r="F125" s="547"/>
      <c r="G125" s="547"/>
      <c r="H125" s="547"/>
    </row>
    <row r="126" spans="1:8" x14ac:dyDescent="0.3">
      <c r="B126" s="547"/>
      <c r="C126" s="547"/>
      <c r="D126" s="547"/>
      <c r="E126" s="547"/>
      <c r="F126" s="547"/>
      <c r="G126" s="547"/>
      <c r="H126" s="547"/>
    </row>
    <row r="127" spans="1:8" x14ac:dyDescent="0.3">
      <c r="B127" s="547"/>
      <c r="C127" s="547"/>
      <c r="D127" s="547"/>
      <c r="E127" s="547"/>
      <c r="F127" s="547"/>
      <c r="G127" s="547"/>
      <c r="H127" s="547"/>
    </row>
    <row r="128" spans="1:8" x14ac:dyDescent="0.3">
      <c r="B128" s="547"/>
      <c r="C128" s="547"/>
      <c r="D128" s="547"/>
      <c r="E128" s="547"/>
      <c r="F128" s="547"/>
      <c r="G128" s="547"/>
      <c r="H128" s="547"/>
    </row>
    <row r="129" spans="2:8" x14ac:dyDescent="0.3">
      <c r="B129" s="547"/>
      <c r="C129" s="547"/>
      <c r="D129" s="547"/>
      <c r="E129" s="547"/>
      <c r="F129" s="547"/>
      <c r="G129" s="547"/>
      <c r="H129" s="547"/>
    </row>
    <row r="130" spans="2:8" x14ac:dyDescent="0.3">
      <c r="B130" s="547"/>
      <c r="C130" s="547"/>
      <c r="D130" s="547"/>
      <c r="E130" s="547"/>
      <c r="F130" s="547"/>
      <c r="G130" s="547"/>
      <c r="H130" s="547"/>
    </row>
    <row r="131" spans="2:8" x14ac:dyDescent="0.3">
      <c r="B131" s="547"/>
      <c r="C131" s="547"/>
      <c r="D131" s="547"/>
      <c r="E131" s="547"/>
      <c r="F131" s="547"/>
      <c r="G131" s="547"/>
      <c r="H131" s="547"/>
    </row>
    <row r="132" spans="2:8" x14ac:dyDescent="0.3">
      <c r="B132" s="547"/>
      <c r="C132" s="547"/>
      <c r="D132" s="547"/>
      <c r="E132" s="547"/>
      <c r="F132" s="547"/>
      <c r="G132" s="547"/>
      <c r="H132" s="547"/>
    </row>
    <row r="133" spans="2:8" x14ac:dyDescent="0.3">
      <c r="B133" s="547"/>
      <c r="C133" s="547"/>
      <c r="D133" s="547"/>
      <c r="E133" s="547"/>
      <c r="F133" s="547"/>
      <c r="G133" s="547"/>
      <c r="H133" s="547"/>
    </row>
    <row r="134" spans="2:8" x14ac:dyDescent="0.3">
      <c r="B134" s="547"/>
      <c r="C134" s="547"/>
      <c r="D134" s="547"/>
      <c r="E134" s="547"/>
      <c r="F134" s="547"/>
      <c r="G134" s="547"/>
      <c r="H134" s="547"/>
    </row>
    <row r="135" spans="2:8" x14ac:dyDescent="0.3">
      <c r="B135" s="547"/>
      <c r="C135" s="547"/>
      <c r="D135" s="547"/>
      <c r="E135" s="547"/>
      <c r="F135" s="547"/>
      <c r="G135" s="547"/>
      <c r="H135" s="547"/>
    </row>
    <row r="136" spans="2:8" x14ac:dyDescent="0.3">
      <c r="B136" s="547"/>
      <c r="C136" s="547"/>
      <c r="D136" s="547"/>
      <c r="E136" s="547"/>
      <c r="F136" s="547"/>
      <c r="G136" s="547"/>
      <c r="H136" s="547"/>
    </row>
    <row r="137" spans="2:8" x14ac:dyDescent="0.3">
      <c r="B137" s="547"/>
      <c r="C137" s="547"/>
      <c r="D137" s="547"/>
      <c r="E137" s="547"/>
      <c r="F137" s="547"/>
      <c r="G137" s="547"/>
      <c r="H137" s="547"/>
    </row>
    <row r="138" spans="2:8" x14ac:dyDescent="0.3">
      <c r="B138" s="547"/>
      <c r="C138" s="547"/>
      <c r="D138" s="547"/>
      <c r="E138" s="547"/>
      <c r="F138" s="547"/>
      <c r="G138" s="547"/>
      <c r="H138" s="547"/>
    </row>
    <row r="139" spans="2:8" x14ac:dyDescent="0.3">
      <c r="B139" s="547"/>
      <c r="C139" s="547"/>
      <c r="D139" s="547"/>
      <c r="E139" s="547"/>
      <c r="F139" s="547"/>
      <c r="G139" s="547"/>
      <c r="H139" s="547"/>
    </row>
    <row r="140" spans="2:8" x14ac:dyDescent="0.3">
      <c r="B140" s="547"/>
      <c r="C140" s="547"/>
      <c r="D140" s="547"/>
      <c r="E140" s="547"/>
      <c r="F140" s="547"/>
      <c r="G140" s="547"/>
      <c r="H140" s="547"/>
    </row>
    <row r="141" spans="2:8" x14ac:dyDescent="0.3">
      <c r="B141" s="547"/>
      <c r="C141" s="547"/>
      <c r="D141" s="547"/>
      <c r="E141" s="547"/>
      <c r="F141" s="547"/>
      <c r="G141" s="547"/>
      <c r="H141" s="547"/>
    </row>
    <row r="142" spans="2:8" x14ac:dyDescent="0.3">
      <c r="B142" s="547"/>
      <c r="C142" s="547"/>
      <c r="D142" s="547"/>
      <c r="E142" s="547"/>
      <c r="F142" s="547"/>
      <c r="G142" s="547"/>
      <c r="H142" s="547"/>
    </row>
    <row r="143" spans="2:8" x14ac:dyDescent="0.3">
      <c r="B143" s="547"/>
      <c r="C143" s="547"/>
      <c r="D143" s="547"/>
      <c r="E143" s="547"/>
      <c r="F143" s="547"/>
      <c r="G143" s="547"/>
      <c r="H143" s="547"/>
    </row>
    <row r="144" spans="2:8" x14ac:dyDescent="0.3">
      <c r="B144" s="547"/>
      <c r="C144" s="547"/>
      <c r="D144" s="547"/>
      <c r="E144" s="547"/>
      <c r="F144" s="547"/>
      <c r="G144" s="547"/>
      <c r="H144" s="547"/>
    </row>
    <row r="145" spans="2:8" x14ac:dyDescent="0.3">
      <c r="B145" s="547"/>
      <c r="C145" s="547"/>
      <c r="D145" s="547"/>
      <c r="E145" s="547"/>
      <c r="F145" s="547"/>
      <c r="G145" s="547"/>
      <c r="H145" s="547"/>
    </row>
    <row r="146" spans="2:8" x14ac:dyDescent="0.3">
      <c r="B146" s="547"/>
      <c r="C146" s="547"/>
      <c r="D146" s="547"/>
      <c r="E146" s="547"/>
      <c r="F146" s="547"/>
      <c r="G146" s="547"/>
      <c r="H146" s="547"/>
    </row>
    <row r="147" spans="2:8" x14ac:dyDescent="0.3">
      <c r="B147" s="547"/>
      <c r="C147" s="547"/>
      <c r="D147" s="547"/>
      <c r="E147" s="547"/>
      <c r="F147" s="547"/>
      <c r="G147" s="547"/>
      <c r="H147" s="547"/>
    </row>
    <row r="148" spans="2:8" x14ac:dyDescent="0.3">
      <c r="B148" s="547"/>
      <c r="C148" s="547"/>
      <c r="D148" s="547"/>
      <c r="E148" s="547"/>
      <c r="F148" s="547"/>
      <c r="G148" s="547"/>
      <c r="H148" s="547"/>
    </row>
    <row r="149" spans="2:8" x14ac:dyDescent="0.3">
      <c r="B149" s="547"/>
      <c r="C149" s="547"/>
      <c r="D149" s="547"/>
      <c r="E149" s="547"/>
      <c r="F149" s="547"/>
      <c r="G149" s="547"/>
      <c r="H149" s="547"/>
    </row>
    <row r="150" spans="2:8" x14ac:dyDescent="0.3">
      <c r="B150" s="547"/>
      <c r="C150" s="547"/>
      <c r="D150" s="547"/>
      <c r="E150" s="547"/>
      <c r="F150" s="547"/>
      <c r="G150" s="547"/>
      <c r="H150" s="547"/>
    </row>
    <row r="151" spans="2:8" x14ac:dyDescent="0.3">
      <c r="B151" s="547"/>
      <c r="C151" s="547"/>
      <c r="D151" s="547"/>
      <c r="E151" s="547"/>
      <c r="F151" s="547"/>
      <c r="G151" s="547"/>
      <c r="H151" s="547"/>
    </row>
    <row r="152" spans="2:8" x14ac:dyDescent="0.3">
      <c r="B152" s="547"/>
      <c r="C152" s="547"/>
      <c r="D152" s="547"/>
      <c r="E152" s="547"/>
      <c r="F152" s="547"/>
      <c r="G152" s="547"/>
      <c r="H152" s="547"/>
    </row>
    <row r="153" spans="2:8" x14ac:dyDescent="0.3">
      <c r="B153" s="547"/>
      <c r="C153" s="547"/>
      <c r="D153" s="547"/>
      <c r="E153" s="547"/>
      <c r="F153" s="547"/>
      <c r="G153" s="547"/>
      <c r="H153" s="547"/>
    </row>
    <row r="154" spans="2:8" x14ac:dyDescent="0.3">
      <c r="B154" s="547"/>
      <c r="C154" s="547"/>
      <c r="D154" s="547"/>
      <c r="E154" s="547"/>
      <c r="F154" s="547"/>
      <c r="G154" s="547"/>
      <c r="H154" s="547"/>
    </row>
    <row r="155" spans="2:8" x14ac:dyDescent="0.3">
      <c r="B155" s="547"/>
      <c r="C155" s="547"/>
      <c r="D155" s="547"/>
      <c r="E155" s="547"/>
      <c r="F155" s="547"/>
      <c r="G155" s="547"/>
      <c r="H155" s="547"/>
    </row>
    <row r="156" spans="2:8" x14ac:dyDescent="0.3">
      <c r="B156" s="547"/>
      <c r="C156" s="547"/>
      <c r="D156" s="547"/>
      <c r="E156" s="547"/>
      <c r="F156" s="547"/>
      <c r="G156" s="547"/>
      <c r="H156" s="547"/>
    </row>
    <row r="157" spans="2:8" x14ac:dyDescent="0.3">
      <c r="B157" s="547"/>
      <c r="C157" s="547"/>
      <c r="D157" s="547"/>
      <c r="E157" s="547"/>
      <c r="F157" s="547"/>
      <c r="G157" s="547"/>
      <c r="H157" s="547"/>
    </row>
    <row r="158" spans="2:8" x14ac:dyDescent="0.3">
      <c r="B158" s="547"/>
      <c r="C158" s="547"/>
      <c r="D158" s="547"/>
      <c r="E158" s="547"/>
      <c r="F158" s="547"/>
      <c r="G158" s="547"/>
      <c r="H158" s="547"/>
    </row>
    <row r="159" spans="2:8" x14ac:dyDescent="0.3">
      <c r="B159" s="547"/>
      <c r="C159" s="547"/>
      <c r="D159" s="547"/>
      <c r="E159" s="547"/>
      <c r="F159" s="547"/>
      <c r="G159" s="547"/>
      <c r="H159" s="547"/>
    </row>
    <row r="160" spans="2:8" x14ac:dyDescent="0.3">
      <c r="B160" s="547"/>
      <c r="C160" s="547"/>
      <c r="D160" s="547"/>
      <c r="E160" s="547"/>
      <c r="F160" s="547"/>
      <c r="G160" s="547"/>
      <c r="H160" s="547"/>
    </row>
    <row r="161" spans="2:8" x14ac:dyDescent="0.3">
      <c r="B161" s="547"/>
      <c r="C161" s="547"/>
      <c r="D161" s="547"/>
      <c r="E161" s="547"/>
      <c r="F161" s="547"/>
      <c r="G161" s="547"/>
      <c r="H161" s="547"/>
    </row>
    <row r="162" spans="2:8" x14ac:dyDescent="0.3">
      <c r="B162" s="547"/>
      <c r="C162" s="547"/>
      <c r="D162" s="547"/>
      <c r="E162" s="547"/>
      <c r="F162" s="547"/>
      <c r="G162" s="547"/>
      <c r="H162" s="547"/>
    </row>
    <row r="163" spans="2:8" x14ac:dyDescent="0.3">
      <c r="B163" s="547"/>
      <c r="C163" s="547"/>
      <c r="D163" s="547"/>
      <c r="E163" s="547"/>
      <c r="F163" s="547"/>
      <c r="G163" s="547"/>
      <c r="H163" s="547"/>
    </row>
    <row r="164" spans="2:8" x14ac:dyDescent="0.3">
      <c r="B164" s="547"/>
      <c r="C164" s="547"/>
      <c r="D164" s="547"/>
      <c r="E164" s="547"/>
      <c r="F164" s="547"/>
      <c r="G164" s="547"/>
      <c r="H164" s="547"/>
    </row>
    <row r="165" spans="2:8" x14ac:dyDescent="0.3">
      <c r="B165" s="547"/>
      <c r="C165" s="547"/>
      <c r="D165" s="547"/>
      <c r="E165" s="547"/>
      <c r="F165" s="547"/>
      <c r="G165" s="547"/>
      <c r="H165" s="547"/>
    </row>
    <row r="166" spans="2:8" x14ac:dyDescent="0.3">
      <c r="B166" s="547"/>
      <c r="C166" s="547"/>
      <c r="D166" s="547"/>
      <c r="E166" s="547"/>
      <c r="F166" s="547"/>
      <c r="G166" s="547"/>
      <c r="H166" s="547"/>
    </row>
    <row r="167" spans="2:8" x14ac:dyDescent="0.3">
      <c r="B167" s="547"/>
      <c r="C167" s="547"/>
      <c r="D167" s="547"/>
      <c r="E167" s="547"/>
      <c r="F167" s="547"/>
      <c r="G167" s="547"/>
      <c r="H167" s="547"/>
    </row>
    <row r="168" spans="2:8" x14ac:dyDescent="0.3">
      <c r="B168" s="547"/>
      <c r="C168" s="547"/>
      <c r="D168" s="547"/>
      <c r="E168" s="547"/>
      <c r="F168" s="547"/>
      <c r="G168" s="547"/>
      <c r="H168" s="547"/>
    </row>
    <row r="169" spans="2:8" x14ac:dyDescent="0.3">
      <c r="B169" s="547"/>
      <c r="C169" s="547"/>
      <c r="D169" s="547"/>
      <c r="E169" s="547"/>
      <c r="F169" s="547"/>
      <c r="G169" s="547"/>
      <c r="H169" s="547"/>
    </row>
    <row r="170" spans="2:8" x14ac:dyDescent="0.3">
      <c r="B170" s="547"/>
      <c r="C170" s="547"/>
      <c r="D170" s="547"/>
      <c r="E170" s="547"/>
      <c r="F170" s="547"/>
      <c r="G170" s="547"/>
      <c r="H170" s="547"/>
    </row>
    <row r="171" spans="2:8" x14ac:dyDescent="0.3">
      <c r="B171" s="547"/>
      <c r="C171" s="547"/>
      <c r="D171" s="547"/>
      <c r="E171" s="547"/>
      <c r="F171" s="547"/>
      <c r="G171" s="547"/>
      <c r="H171" s="547"/>
    </row>
    <row r="172" spans="2:8" x14ac:dyDescent="0.3">
      <c r="B172" s="547"/>
      <c r="C172" s="547"/>
      <c r="D172" s="547"/>
      <c r="E172" s="547"/>
      <c r="F172" s="547"/>
      <c r="G172" s="547"/>
      <c r="H172" s="547"/>
    </row>
    <row r="173" spans="2:8" x14ac:dyDescent="0.3">
      <c r="B173" s="547"/>
      <c r="C173" s="547"/>
      <c r="D173" s="547"/>
      <c r="E173" s="547"/>
      <c r="F173" s="547"/>
      <c r="G173" s="547"/>
      <c r="H173" s="547"/>
    </row>
    <row r="174" spans="2:8" x14ac:dyDescent="0.3">
      <c r="B174" s="547"/>
      <c r="C174" s="547"/>
      <c r="D174" s="547"/>
      <c r="E174" s="547"/>
      <c r="F174" s="547"/>
      <c r="G174" s="547"/>
      <c r="H174" s="547"/>
    </row>
    <row r="175" spans="2:8" x14ac:dyDescent="0.3">
      <c r="B175" s="547"/>
      <c r="C175" s="547"/>
      <c r="D175" s="547"/>
      <c r="E175" s="547"/>
      <c r="F175" s="547"/>
      <c r="G175" s="547"/>
      <c r="H175" s="547"/>
    </row>
    <row r="176" spans="2:8" x14ac:dyDescent="0.3">
      <c r="B176" s="547"/>
      <c r="C176" s="547"/>
      <c r="D176" s="547"/>
      <c r="E176" s="547"/>
      <c r="F176" s="547"/>
      <c r="G176" s="547"/>
      <c r="H176" s="547"/>
    </row>
    <row r="177" spans="2:8" x14ac:dyDescent="0.3">
      <c r="B177" s="547"/>
      <c r="C177" s="547"/>
      <c r="D177" s="547"/>
      <c r="E177" s="547"/>
      <c r="F177" s="547"/>
      <c r="G177" s="547"/>
      <c r="H177" s="547"/>
    </row>
    <row r="178" spans="2:8" x14ac:dyDescent="0.3">
      <c r="B178" s="547"/>
      <c r="C178" s="547"/>
      <c r="D178" s="547"/>
      <c r="E178" s="547"/>
      <c r="F178" s="547"/>
      <c r="G178" s="547"/>
      <c r="H178" s="547"/>
    </row>
    <row r="179" spans="2:8" x14ac:dyDescent="0.3">
      <c r="B179" s="547"/>
      <c r="C179" s="547"/>
      <c r="D179" s="547"/>
      <c r="E179" s="547"/>
      <c r="F179" s="547"/>
      <c r="G179" s="547"/>
      <c r="H179" s="547"/>
    </row>
    <row r="180" spans="2:8" x14ac:dyDescent="0.3">
      <c r="B180" s="547"/>
      <c r="C180" s="547"/>
      <c r="D180" s="547"/>
      <c r="E180" s="547"/>
      <c r="F180" s="547"/>
      <c r="G180" s="547"/>
      <c r="H180" s="547"/>
    </row>
    <row r="181" spans="2:8" x14ac:dyDescent="0.3">
      <c r="B181" s="547"/>
      <c r="C181" s="547"/>
      <c r="D181" s="547"/>
      <c r="E181" s="547"/>
      <c r="F181" s="547"/>
      <c r="G181" s="547"/>
      <c r="H181" s="547"/>
    </row>
    <row r="182" spans="2:8" x14ac:dyDescent="0.3">
      <c r="B182" s="547"/>
    </row>
    <row r="183" spans="2:8" x14ac:dyDescent="0.3">
      <c r="B183" s="547"/>
    </row>
  </sheetData>
  <sheetProtection sheet="1" objects="1" scenarios="1" formatCells="0" formatColumns="0" formatRows="0" insertHyperlinks="0" selectLockedCells="1" sort="0" autoFilter="0"/>
  <conditionalFormatting sqref="E17:E26">
    <cfRule type="iconSet" priority="16">
      <iconSet iconSet="5Rating">
        <cfvo type="percent" val="0"/>
        <cfvo type="num" val="1"/>
        <cfvo type="num" val="2"/>
        <cfvo type="num" val="3"/>
        <cfvo type="num" val="4"/>
      </iconSet>
    </cfRule>
  </conditionalFormatting>
  <conditionalFormatting sqref="E31:E40">
    <cfRule type="iconSet" priority="14">
      <iconSet iconSet="5Rating">
        <cfvo type="percent" val="0"/>
        <cfvo type="num" val="1"/>
        <cfvo type="num" val="2"/>
        <cfvo type="num" val="3"/>
        <cfvo type="num" val="4"/>
      </iconSet>
    </cfRule>
  </conditionalFormatting>
  <conditionalFormatting sqref="E45:E54">
    <cfRule type="iconSet" priority="12">
      <iconSet iconSet="5Rating">
        <cfvo type="percent" val="0"/>
        <cfvo type="num" val="1"/>
        <cfvo type="num" val="2"/>
        <cfvo type="num" val="3"/>
        <cfvo type="num" val="4"/>
      </iconSet>
    </cfRule>
  </conditionalFormatting>
  <conditionalFormatting sqref="E59:E68">
    <cfRule type="iconSet" priority="8">
      <iconSet iconSet="5Rating">
        <cfvo type="percent" val="0"/>
        <cfvo type="num" val="1"/>
        <cfvo type="num" val="2"/>
        <cfvo type="num" val="3"/>
        <cfvo type="num" val="4"/>
      </iconSet>
    </cfRule>
  </conditionalFormatting>
  <conditionalFormatting sqref="E73:E82">
    <cfRule type="iconSet" priority="5">
      <iconSet iconSet="5Rating">
        <cfvo type="percent" val="0"/>
        <cfvo type="num" val="1"/>
        <cfvo type="num" val="2"/>
        <cfvo type="num" val="3"/>
        <cfvo type="num" val="4"/>
      </iconSet>
    </cfRule>
  </conditionalFormatting>
  <conditionalFormatting sqref="E87:E96">
    <cfRule type="iconSet" priority="2">
      <iconSet iconSet="5Rating">
        <cfvo type="percent" val="0"/>
        <cfvo type="num" val="1"/>
        <cfvo type="num" val="2"/>
        <cfvo type="num" val="3"/>
        <cfvo type="num" val="4"/>
      </iconSet>
    </cfRule>
  </conditionalFormatting>
  <conditionalFormatting sqref="F17:F26">
    <cfRule type="iconSet" priority="18">
      <iconSet iconSet="3ArrowsGray" showValue="0" reverse="1">
        <cfvo type="percent" val="0"/>
        <cfvo type="num" val="2"/>
        <cfvo type="num" val="3"/>
      </iconSet>
    </cfRule>
  </conditionalFormatting>
  <conditionalFormatting sqref="F31:F40">
    <cfRule type="iconSet" priority="15">
      <iconSet iconSet="3ArrowsGray" showValue="0" reverse="1">
        <cfvo type="percent" val="0"/>
        <cfvo type="num" val="2"/>
        <cfvo type="num" val="3"/>
      </iconSet>
    </cfRule>
  </conditionalFormatting>
  <conditionalFormatting sqref="F45:F54">
    <cfRule type="iconSet" priority="13">
      <iconSet iconSet="3ArrowsGray" showValue="0" reverse="1">
        <cfvo type="percent" val="0"/>
        <cfvo type="num" val="2"/>
        <cfvo type="num" val="3"/>
      </iconSet>
    </cfRule>
  </conditionalFormatting>
  <conditionalFormatting sqref="F59:F68">
    <cfRule type="iconSet" priority="9">
      <iconSet iconSet="3ArrowsGray" showValue="0" reverse="1">
        <cfvo type="percent" val="0"/>
        <cfvo type="num" val="2"/>
        <cfvo type="num" val="3"/>
      </iconSet>
    </cfRule>
  </conditionalFormatting>
  <conditionalFormatting sqref="F73:F82">
    <cfRule type="iconSet" priority="6">
      <iconSet iconSet="3ArrowsGray" showValue="0" reverse="1">
        <cfvo type="percent" val="0"/>
        <cfvo type="num" val="2"/>
        <cfvo type="num" val="3"/>
      </iconSet>
    </cfRule>
  </conditionalFormatting>
  <conditionalFormatting sqref="F87:F96">
    <cfRule type="iconSet" priority="3">
      <iconSet iconSet="3ArrowsGray" showValue="0" reverse="1">
        <cfvo type="percent" val="0"/>
        <cfvo type="num" val="2"/>
        <cfvo type="num" val="3"/>
      </iconSet>
    </cfRule>
  </conditionalFormatting>
  <conditionalFormatting sqref="H17:H26">
    <cfRule type="iconSet" priority="17">
      <iconSet iconSet="3Symbols2" showValue="0" reverse="1">
        <cfvo type="percent" val="0"/>
        <cfvo type="num" val="2"/>
        <cfvo type="num" val="3"/>
      </iconSet>
    </cfRule>
  </conditionalFormatting>
  <conditionalFormatting sqref="H31:H40">
    <cfRule type="iconSet" priority="10">
      <iconSet iconSet="3Symbols2" showValue="0" reverse="1">
        <cfvo type="percent" val="0"/>
        <cfvo type="num" val="2"/>
        <cfvo type="num" val="3"/>
      </iconSet>
    </cfRule>
  </conditionalFormatting>
  <conditionalFormatting sqref="H45:H54">
    <cfRule type="iconSet" priority="11">
      <iconSet iconSet="3Symbols2" showValue="0" reverse="1">
        <cfvo type="percent" val="0"/>
        <cfvo type="num" val="2"/>
        <cfvo type="num" val="3"/>
      </iconSet>
    </cfRule>
  </conditionalFormatting>
  <conditionalFormatting sqref="H59:H68">
    <cfRule type="iconSet" priority="7">
      <iconSet iconSet="3Symbols2" showValue="0" reverse="1">
        <cfvo type="percent" val="0"/>
        <cfvo type="num" val="2"/>
        <cfvo type="num" val="3"/>
      </iconSet>
    </cfRule>
  </conditionalFormatting>
  <conditionalFormatting sqref="H73:H82">
    <cfRule type="iconSet" priority="4">
      <iconSet iconSet="3Symbols2" showValue="0" reverse="1">
        <cfvo type="percent" val="0"/>
        <cfvo type="num" val="2"/>
        <cfvo type="num" val="3"/>
      </iconSet>
    </cfRule>
  </conditionalFormatting>
  <conditionalFormatting sqref="H87:H96">
    <cfRule type="iconSet" priority="1">
      <iconSet iconSet="3Symbols2" showValue="0" reverse="1">
        <cfvo type="percent" val="0"/>
        <cfvo type="num" val="2"/>
        <cfvo type="num" val="3"/>
      </iconSet>
    </cfRule>
  </conditionalFormatting>
  <dataValidations count="2">
    <dataValidation type="list" showInputMessage="1" showErrorMessage="1" sqref="E73:E82 E17:E26 E31:E40 E45:E54 E59:E68 E87:E96" xr:uid="{00000000-0002-0000-1E00-000000000000}">
      <formula1>"0,1,2,3,4"</formula1>
    </dataValidation>
    <dataValidation type="list" showInputMessage="1" showErrorMessage="1" sqref="F59:F68 F73:F82 H87:H96 F45:F54 F31:F40 F17:F26 H17:H26 H31:H40 H45:H54 H59:H68 H73:H82 F87:F96" xr:uid="{00000000-0002-0000-1E00-000001000000}">
      <formula1>"1,2,3"</formula1>
    </dataValidation>
  </dataValidations>
  <printOptions horizontalCentered="1" verticalCentered="1"/>
  <pageMargins left="0.23622047244094491" right="0.23622047244094491" top="0.19685039370078741" bottom="0.19685039370078741" header="0.19685039370078741" footer="0.19685039370078741"/>
  <pageSetup paperSize="8" orientation="portrait" r:id="rId1"/>
  <headerFooter>
    <oddFooter>&amp;L&amp;8&amp;K00-048(c) S.Imboden&amp;R&amp;8&amp;K00-048Seite &amp;P von &amp;N</oddFooter>
  </headerFooter>
  <drawing r:id="rId2"/>
  <legacyDrawing r:id="rId3"/>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Tabelle16">
    <tabColor theme="7" tint="0.59999389629810485"/>
  </sheetPr>
  <dimension ref="A1:D28"/>
  <sheetViews>
    <sheetView showGridLines="0" zoomScaleNormal="100" workbookViewId="0">
      <pane ySplit="1" topLeftCell="A2" activePane="bottomLeft" state="frozen"/>
      <selection activeCell="A2" sqref="A2"/>
      <selection pane="bottomLeft" activeCell="B5" sqref="B5"/>
    </sheetView>
  </sheetViews>
  <sheetFormatPr baseColWidth="10" defaultColWidth="11.44140625" defaultRowHeight="14.4" x14ac:dyDescent="0.3"/>
  <cols>
    <col min="1" max="1" width="7" style="224" customWidth="1"/>
    <col min="2" max="2" width="94.109375" style="224" customWidth="1"/>
    <col min="3" max="3" width="3.44140625" style="224" customWidth="1"/>
    <col min="4" max="4" width="87.6640625" style="224" customWidth="1"/>
    <col min="5" max="11" width="3.109375" style="224" customWidth="1"/>
    <col min="12" max="16384" width="11.44140625" style="224"/>
  </cols>
  <sheetData>
    <row r="1" spans="1:4" s="233" customFormat="1" ht="43.95" customHeight="1" x14ac:dyDescent="0.3">
      <c r="A1" s="411"/>
      <c r="B1" s="230" t="str">
        <f ca="1">' '!A310</f>
        <v>V I S I O N   &amp;    M I S S I O N</v>
      </c>
      <c r="C1" s="230"/>
      <c r="D1" s="263"/>
    </row>
    <row r="2" spans="1:4" ht="15" customHeight="1" x14ac:dyDescent="0.3"/>
    <row r="3" spans="1:4" ht="13.35" customHeight="1" x14ac:dyDescent="0.3">
      <c r="A3" s="528"/>
    </row>
    <row r="4" spans="1:4" ht="36.75" customHeight="1" x14ac:dyDescent="0.3">
      <c r="B4" s="529" t="str">
        <f ca="1">' '!A316</f>
        <v>Notre vision 
(Où serons-nous dans 10 à 20 ans ?)</v>
      </c>
      <c r="C4" s="530"/>
      <c r="D4" s="531" t="str">
        <f ca="1">' '!A318</f>
        <v>Nos valeurs</v>
      </c>
    </row>
    <row r="5" spans="1:4" ht="108.6" customHeight="1" x14ac:dyDescent="0.3">
      <c r="B5" s="532"/>
      <c r="C5" s="530"/>
      <c r="D5" s="532"/>
    </row>
    <row r="6" spans="1:4" ht="15.6" x14ac:dyDescent="0.3">
      <c r="B6" s="533"/>
      <c r="C6" s="530"/>
      <c r="D6" s="533"/>
    </row>
    <row r="7" spans="1:4" x14ac:dyDescent="0.3">
      <c r="B7" s="530"/>
      <c r="C7" s="530"/>
    </row>
    <row r="8" spans="1:4" ht="36.75" customHeight="1" x14ac:dyDescent="0.3">
      <c r="B8" s="1208" t="str">
        <f ca="1">' '!A317</f>
        <v>Notre mission  
(Quelle est notre mandat ?)</v>
      </c>
      <c r="C8" s="1208"/>
      <c r="D8" s="1208"/>
    </row>
    <row r="9" spans="1:4" ht="152.4" customHeight="1" x14ac:dyDescent="0.3">
      <c r="B9" s="1209"/>
      <c r="C9" s="1210"/>
      <c r="D9" s="1211"/>
    </row>
    <row r="10" spans="1:4" ht="15.6" x14ac:dyDescent="0.3">
      <c r="B10" s="1212"/>
      <c r="C10" s="1213"/>
      <c r="D10" s="1214"/>
    </row>
    <row r="11" spans="1:4" x14ac:dyDescent="0.3">
      <c r="B11" s="224" t="s">
        <v>2194</v>
      </c>
    </row>
    <row r="22" spans="4:4" ht="15.6" x14ac:dyDescent="0.3">
      <c r="D22" s="534"/>
    </row>
    <row r="26" spans="4:4" ht="15.75" customHeight="1" x14ac:dyDescent="0.3"/>
    <row r="27" spans="4:4" ht="15" customHeight="1" x14ac:dyDescent="0.3"/>
    <row r="28" spans="4:4" ht="15" customHeight="1" x14ac:dyDescent="0.3"/>
  </sheetData>
  <sheetProtection sheet="1" scenarios="1" formatCells="0" formatColumns="0" formatRows="0" insertHyperlinks="0" selectLockedCells="1" sort="0" autoFilter="0"/>
  <mergeCells count="3">
    <mergeCell ref="B8:D8"/>
    <mergeCell ref="B9:D9"/>
    <mergeCell ref="B10:D10"/>
  </mergeCells>
  <printOptions horizontalCentered="1" verticalCentered="1"/>
  <pageMargins left="0.23622047244094491" right="0.23622047244094491" top="0.19685039370078741" bottom="0.19685039370078741" header="0.19685039370078741" footer="0.19685039370078741"/>
  <pageSetup paperSize="9" orientation="portrait" r:id="rId1"/>
  <headerFooter>
    <oddFooter>&amp;L&amp;8&amp;K00-048(c) S.Imboden&amp;R&amp;8&amp;K00-048Seite &amp;P von &amp;N</oddFooter>
  </headerFooter>
  <drawing r:id="rId2"/>
  <legacyDrawing r:id="rId3"/>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Tabelle20">
    <tabColor theme="7" tint="0.59999389629810485"/>
    <pageSetUpPr fitToPage="1"/>
  </sheetPr>
  <dimension ref="A1:N63"/>
  <sheetViews>
    <sheetView showGridLines="0" zoomScaleNormal="100" workbookViewId="0">
      <pane ySplit="1" topLeftCell="A2" activePane="bottomLeft" state="frozen"/>
      <selection activeCell="A2" sqref="A2"/>
      <selection pane="bottomLeft" activeCell="A2" sqref="A2"/>
    </sheetView>
  </sheetViews>
  <sheetFormatPr baseColWidth="10" defaultColWidth="11.44140625" defaultRowHeight="14.4" x14ac:dyDescent="0.3"/>
  <cols>
    <col min="1" max="1" width="7" style="218" customWidth="1"/>
    <col min="2" max="2" width="4" style="224" customWidth="1"/>
    <col min="3" max="3" width="45.109375" style="224" customWidth="1"/>
    <col min="4" max="4" width="20" style="224" customWidth="1"/>
    <col min="5" max="5" width="35" style="224" customWidth="1"/>
    <col min="6" max="6" width="38.44140625" style="224" customWidth="1"/>
    <col min="7" max="7" width="46.33203125" style="224" customWidth="1"/>
    <col min="8" max="8" width="5" style="224" customWidth="1"/>
    <col min="9" max="9" width="11.44140625" style="224"/>
    <col min="10" max="17" width="3.33203125" style="224" customWidth="1"/>
    <col min="18" max="18" width="3" style="224" customWidth="1"/>
    <col min="19" max="19" width="2.6640625" style="224" customWidth="1"/>
    <col min="20" max="16384" width="11.44140625" style="224"/>
  </cols>
  <sheetData>
    <row r="1" spans="1:14" s="215" customFormat="1" ht="43.95" customHeight="1" x14ac:dyDescent="0.3">
      <c r="A1" s="216"/>
      <c r="B1" s="214" t="str">
        <f ca="1">' '!A263</f>
        <v>S C E N A R I O S   D'A V E N I R</v>
      </c>
      <c r="C1" s="214"/>
      <c r="D1" s="214"/>
      <c r="E1" s="214"/>
      <c r="F1" s="263"/>
      <c r="G1" s="214"/>
      <c r="H1" s="217"/>
      <c r="I1" s="217"/>
      <c r="J1" s="217"/>
      <c r="K1" s="217"/>
      <c r="L1" s="217"/>
      <c r="M1" s="217"/>
      <c r="N1" s="217"/>
    </row>
    <row r="2" spans="1:14" ht="15.6" x14ac:dyDescent="0.3">
      <c r="A2" s="234"/>
      <c r="B2" s="264"/>
    </row>
    <row r="3" spans="1:14" ht="14.25" customHeight="1" x14ac:dyDescent="0.3">
      <c r="A3" s="219"/>
      <c r="B3" s="441"/>
      <c r="G3" s="1215"/>
    </row>
    <row r="4" spans="1:14" x14ac:dyDescent="0.3">
      <c r="B4" s="441"/>
      <c r="G4" s="1215"/>
    </row>
    <row r="5" spans="1:14" x14ac:dyDescent="0.3">
      <c r="B5" s="442"/>
      <c r="G5" s="1215"/>
    </row>
    <row r="6" spans="1:14" x14ac:dyDescent="0.3">
      <c r="B6" s="442"/>
      <c r="G6" s="1215"/>
    </row>
    <row r="7" spans="1:14" x14ac:dyDescent="0.3">
      <c r="B7" s="442"/>
      <c r="G7" s="1215"/>
    </row>
    <row r="8" spans="1:14" x14ac:dyDescent="0.3">
      <c r="B8" s="442"/>
    </row>
    <row r="9" spans="1:14" x14ac:dyDescent="0.3">
      <c r="B9" s="442"/>
    </row>
    <row r="10" spans="1:14" x14ac:dyDescent="0.3">
      <c r="B10" s="442"/>
      <c r="G10" s="1215"/>
    </row>
    <row r="11" spans="1:14" x14ac:dyDescent="0.3">
      <c r="B11" s="442"/>
      <c r="G11" s="1215"/>
    </row>
    <row r="12" spans="1:14" x14ac:dyDescent="0.3">
      <c r="B12" s="442"/>
      <c r="G12" s="1215"/>
    </row>
    <row r="13" spans="1:14" x14ac:dyDescent="0.3">
      <c r="B13" s="442"/>
      <c r="G13" s="1215"/>
    </row>
    <row r="14" spans="1:14" x14ac:dyDescent="0.3">
      <c r="B14" s="442"/>
      <c r="G14" s="1215"/>
    </row>
    <row r="15" spans="1:14" x14ac:dyDescent="0.3">
      <c r="B15" s="442"/>
    </row>
    <row r="16" spans="1:14" x14ac:dyDescent="0.3">
      <c r="B16" s="442"/>
      <c r="G16" s="451"/>
    </row>
    <row r="17" spans="1:7" ht="15" customHeight="1" x14ac:dyDescent="0.3">
      <c r="B17" s="442"/>
      <c r="G17" s="1215"/>
    </row>
    <row r="18" spans="1:7" ht="15" customHeight="1" x14ac:dyDescent="0.3">
      <c r="B18" s="442"/>
      <c r="G18" s="1215"/>
    </row>
    <row r="19" spans="1:7" ht="15" customHeight="1" x14ac:dyDescent="0.3">
      <c r="B19" s="442"/>
      <c r="G19" s="1215"/>
    </row>
    <row r="20" spans="1:7" ht="15" customHeight="1" x14ac:dyDescent="0.3">
      <c r="B20" s="442"/>
      <c r="G20" s="1215"/>
    </row>
    <row r="21" spans="1:7" ht="15" customHeight="1" x14ac:dyDescent="0.3">
      <c r="B21" s="442"/>
      <c r="G21" s="1215"/>
    </row>
    <row r="22" spans="1:7" x14ac:dyDescent="0.3">
      <c r="B22" s="442"/>
    </row>
    <row r="23" spans="1:7" x14ac:dyDescent="0.3">
      <c r="B23" s="442"/>
    </row>
    <row r="24" spans="1:7" x14ac:dyDescent="0.3">
      <c r="B24" s="442"/>
    </row>
    <row r="25" spans="1:7" ht="27" customHeight="1" x14ac:dyDescent="0.3">
      <c r="B25" s="442"/>
    </row>
    <row r="26" spans="1:7" s="448" customFormat="1" ht="32.25" customHeight="1" x14ac:dyDescent="0.3">
      <c r="A26" s="218"/>
      <c r="B26" s="467" t="str">
        <f ca="1">' '!A269</f>
        <v>No.</v>
      </c>
      <c r="C26" s="468" t="str">
        <f ca="1">' '!A270</f>
        <v>Scénario</v>
      </c>
      <c r="D26" s="468" t="str">
        <f ca="1">' '!A273</f>
        <v>Probabilité d'occur-rence en %</v>
      </c>
      <c r="E26" s="468" t="str">
        <f ca="1">' '!A271</f>
        <v>Chances principales</v>
      </c>
      <c r="F26" s="468" t="str">
        <f ca="1">' '!A272</f>
        <v>Dangers principaux</v>
      </c>
      <c r="G26" s="469" t="str">
        <f ca="1">' '!A274</f>
        <v>Facteurs favorisants</v>
      </c>
    </row>
    <row r="27" spans="1:7" s="519" customFormat="1" ht="29.4" x14ac:dyDescent="0.3">
      <c r="A27" s="407"/>
      <c r="B27" s="515" t="s">
        <v>138</v>
      </c>
      <c r="C27" s="516"/>
      <c r="D27" s="517"/>
      <c r="E27" s="516"/>
      <c r="F27" s="516"/>
      <c r="G27" s="518"/>
    </row>
    <row r="28" spans="1:7" s="519" customFormat="1" ht="30.6" x14ac:dyDescent="0.3">
      <c r="A28" s="407"/>
      <c r="B28" s="520" t="s">
        <v>139</v>
      </c>
      <c r="C28" s="521"/>
      <c r="D28" s="522"/>
      <c r="E28" s="521"/>
      <c r="F28" s="521"/>
      <c r="G28" s="523"/>
    </row>
    <row r="29" spans="1:7" s="519" customFormat="1" ht="38.4" x14ac:dyDescent="0.3">
      <c r="A29" s="407"/>
      <c r="B29" s="524" t="s">
        <v>140</v>
      </c>
      <c r="C29" s="525"/>
      <c r="D29" s="526"/>
      <c r="E29" s="525"/>
      <c r="F29" s="525"/>
      <c r="G29" s="527"/>
    </row>
    <row r="30" spans="1:7" x14ac:dyDescent="0.3">
      <c r="B30" s="223" t="s">
        <v>2193</v>
      </c>
    </row>
    <row r="63" spans="1:1" x14ac:dyDescent="0.3">
      <c r="A63" s="234"/>
    </row>
  </sheetData>
  <sheetProtection sheet="1" objects="1" scenarios="1" formatCells="0" formatColumns="0" formatRows="0" insertHyperlinks="0" selectLockedCells="1" sort="0" autoFilter="0"/>
  <mergeCells count="3">
    <mergeCell ref="G3:G7"/>
    <mergeCell ref="G10:G14"/>
    <mergeCell ref="G17:G21"/>
  </mergeCells>
  <conditionalFormatting sqref="B27:C29">
    <cfRule type="expression" dxfId="7" priority="5">
      <formula>MOD(ROW(A2),2)=0</formula>
    </cfRule>
    <cfRule type="expression" dxfId="6" priority="6">
      <formula>MOD(ROW(A1),2)=0</formula>
    </cfRule>
  </conditionalFormatting>
  <conditionalFormatting sqref="D27:D29">
    <cfRule type="expression" dxfId="5" priority="9">
      <formula>MOD(ROW(E2),2)=0</formula>
    </cfRule>
    <cfRule type="expression" dxfId="4" priority="10">
      <formula>MOD(ROW(E1),2)=0</formula>
    </cfRule>
  </conditionalFormatting>
  <conditionalFormatting sqref="E27:F29">
    <cfRule type="expression" dxfId="3" priority="3">
      <formula>MOD(ROW(C2),2)=0</formula>
    </cfRule>
    <cfRule type="expression" dxfId="2" priority="4">
      <formula>MOD(ROW(B1),2)=0</formula>
    </cfRule>
  </conditionalFormatting>
  <conditionalFormatting sqref="G27:G29">
    <cfRule type="expression" dxfId="1" priority="1">
      <formula>MOD(ROW(F2),2)=0</formula>
    </cfRule>
    <cfRule type="expression" dxfId="0" priority="2">
      <formula>MOD(ROW(F1),2)=0</formula>
    </cfRule>
  </conditionalFormatting>
  <dataValidations count="1">
    <dataValidation showInputMessage="1" showErrorMessage="1" sqref="D27:D29" xr:uid="{00000000-0002-0000-2000-000000000000}"/>
  </dataValidations>
  <printOptions horizontalCentered="1"/>
  <pageMargins left="0.23622047244094491" right="0.23622047244094491" top="0.19685039370078741" bottom="0.19685039370078741" header="0.19685039370078741" footer="0.19685039370078741"/>
  <pageSetup paperSize="9" scale="76" orientation="landscape" r:id="rId1"/>
  <headerFooter>
    <oddFooter>&amp;L&amp;8&amp;K00-048(c) S.Imboden&amp;R&amp;8&amp;K00-048Seite &amp;P von &amp;N</oddFooter>
  </headerFooter>
  <drawing r:id="rId2"/>
  <legacyDrawing r:id="rId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Tabelle11">
    <tabColor theme="6" tint="0.59999389629810485"/>
  </sheetPr>
  <dimension ref="A1:S30"/>
  <sheetViews>
    <sheetView showGridLines="0" zoomScaleNormal="100" workbookViewId="0">
      <pane ySplit="1" topLeftCell="A2" activePane="bottomLeft" state="frozen"/>
      <selection activeCell="A2" sqref="A2"/>
      <selection pane="bottomLeft" activeCell="C5" sqref="C5:D5"/>
    </sheetView>
  </sheetViews>
  <sheetFormatPr baseColWidth="10" defaultColWidth="11.44140625" defaultRowHeight="14.4" x14ac:dyDescent="0.3"/>
  <cols>
    <col min="1" max="1" width="7" style="403" customWidth="1"/>
    <col min="2" max="2" width="3.5546875" style="403" customWidth="1"/>
    <col min="3" max="3" width="40.5546875" style="403" customWidth="1"/>
    <col min="4" max="4" width="40.44140625" style="403" customWidth="1"/>
    <col min="5" max="5" width="11.6640625" style="403" bestFit="1" customWidth="1"/>
    <col min="6" max="6" width="6.44140625" style="403" customWidth="1"/>
    <col min="7" max="7" width="11.6640625" style="403" customWidth="1"/>
    <col min="8" max="8" width="14.109375" style="403" customWidth="1"/>
    <col min="9" max="9" width="4.5546875" style="403" hidden="1" customWidth="1"/>
    <col min="10" max="10" width="11.44140625" style="403"/>
    <col min="11" max="20" width="3" style="403" customWidth="1"/>
    <col min="21" max="16384" width="11.44140625" style="403"/>
  </cols>
  <sheetData>
    <row r="1" spans="1:19" s="510" customFormat="1" ht="42" customHeight="1" x14ac:dyDescent="0.3">
      <c r="A1" s="504"/>
      <c r="B1" s="505" t="str">
        <f ca="1">' '!A504</f>
        <v>Voulez-vous ouvrir le programme "Finances"?</v>
      </c>
      <c r="C1" s="504"/>
      <c r="D1" s="504"/>
      <c r="E1" s="504"/>
      <c r="F1" s="506"/>
      <c r="G1" s="507"/>
      <c r="H1" s="508"/>
      <c r="I1" s="504"/>
      <c r="J1" s="509"/>
      <c r="K1" s="509"/>
      <c r="L1" s="509"/>
      <c r="M1" s="509"/>
      <c r="N1" s="509"/>
      <c r="O1" s="509"/>
      <c r="P1" s="509"/>
      <c r="Q1" s="509"/>
      <c r="R1" s="509"/>
      <c r="S1" s="509"/>
    </row>
    <row r="2" spans="1:19" x14ac:dyDescent="0.3">
      <c r="B2" s="511"/>
    </row>
    <row r="3" spans="1:19" ht="15.6" x14ac:dyDescent="0.3">
      <c r="B3" s="512"/>
    </row>
    <row r="5" spans="1:19" ht="15.6" x14ac:dyDescent="0.3">
      <c r="B5" s="512"/>
      <c r="C5" s="1216" t="str">
        <f ca="1">' '!A656</f>
        <v>Insérer ici le hyperlien vers votre outil de finance avec le bouton droit de la souris</v>
      </c>
      <c r="D5" s="1216" t="str">
        <f ca="1">' '!A505</f>
        <v>Assurez-vous, que le fichier "05_Finance.exe" se touve dans le même répertoire!</v>
      </c>
    </row>
    <row r="6" spans="1:19" ht="15.6" x14ac:dyDescent="0.3">
      <c r="B6" s="512"/>
    </row>
    <row r="7" spans="1:19" ht="15.6" x14ac:dyDescent="0.3">
      <c r="B7" s="512"/>
    </row>
    <row r="8" spans="1:19" x14ac:dyDescent="0.3">
      <c r="B8" s="513"/>
    </row>
    <row r="9" spans="1:19" ht="15.6" x14ac:dyDescent="0.3">
      <c r="B9" s="512"/>
    </row>
    <row r="10" spans="1:19" ht="15.6" x14ac:dyDescent="0.3">
      <c r="B10" s="512"/>
    </row>
    <row r="12" spans="1:19" ht="15.6" x14ac:dyDescent="0.3">
      <c r="B12" s="512"/>
      <c r="D12" s="408"/>
    </row>
    <row r="13" spans="1:19" x14ac:dyDescent="0.3">
      <c r="C13" s="408"/>
      <c r="D13" s="514"/>
      <c r="E13" s="514"/>
      <c r="F13" s="514"/>
      <c r="G13" s="514"/>
      <c r="H13" s="514"/>
    </row>
    <row r="14" spans="1:19" x14ac:dyDescent="0.3">
      <c r="B14" s="514"/>
      <c r="C14" s="514"/>
      <c r="D14" s="514"/>
      <c r="E14" s="514"/>
      <c r="F14" s="514"/>
      <c r="G14" s="514"/>
      <c r="H14" s="514"/>
    </row>
    <row r="15" spans="1:19" x14ac:dyDescent="0.3">
      <c r="B15" s="514"/>
      <c r="C15" s="514"/>
      <c r="D15" s="514"/>
      <c r="E15" s="514"/>
      <c r="F15" s="514"/>
      <c r="G15" s="514"/>
      <c r="H15" s="514"/>
    </row>
    <row r="16" spans="1:19" x14ac:dyDescent="0.3">
      <c r="B16" s="514"/>
      <c r="C16" s="514"/>
      <c r="D16" s="514"/>
      <c r="E16" s="514"/>
      <c r="F16" s="514"/>
      <c r="G16" s="514"/>
      <c r="H16" s="514"/>
    </row>
    <row r="17" spans="2:8" x14ac:dyDescent="0.3">
      <c r="B17" s="514"/>
      <c r="C17" s="514"/>
      <c r="D17" s="514"/>
      <c r="E17" s="514"/>
      <c r="F17" s="514"/>
      <c r="G17" s="514"/>
      <c r="H17" s="514"/>
    </row>
    <row r="18" spans="2:8" x14ac:dyDescent="0.3">
      <c r="B18" s="514"/>
      <c r="C18" s="514"/>
      <c r="D18" s="514"/>
      <c r="E18" s="514"/>
      <c r="F18" s="514"/>
      <c r="G18" s="514"/>
      <c r="H18" s="514"/>
    </row>
    <row r="19" spans="2:8" x14ac:dyDescent="0.3">
      <c r="B19" s="514"/>
      <c r="C19" s="514"/>
      <c r="D19" s="514"/>
      <c r="E19" s="514"/>
      <c r="F19" s="514"/>
      <c r="G19" s="514"/>
      <c r="H19" s="514"/>
    </row>
    <row r="20" spans="2:8" x14ac:dyDescent="0.3">
      <c r="B20" s="514"/>
      <c r="C20" s="514"/>
      <c r="D20" s="514"/>
      <c r="E20" s="514"/>
      <c r="F20" s="514"/>
      <c r="G20" s="514"/>
      <c r="H20" s="514"/>
    </row>
    <row r="21" spans="2:8" x14ac:dyDescent="0.3">
      <c r="B21" s="514"/>
      <c r="C21" s="514"/>
      <c r="D21" s="514"/>
      <c r="E21" s="514"/>
      <c r="F21" s="514"/>
      <c r="G21" s="514"/>
      <c r="H21" s="514"/>
    </row>
    <row r="22" spans="2:8" x14ac:dyDescent="0.3">
      <c r="B22" s="514"/>
      <c r="C22" s="514"/>
      <c r="D22" s="514"/>
      <c r="E22" s="514"/>
      <c r="F22" s="514"/>
      <c r="G22" s="514"/>
      <c r="H22" s="514"/>
    </row>
    <row r="23" spans="2:8" x14ac:dyDescent="0.3">
      <c r="B23" s="514"/>
      <c r="C23" s="514"/>
      <c r="D23" s="514"/>
      <c r="E23" s="514"/>
      <c r="F23" s="514"/>
      <c r="G23" s="514"/>
      <c r="H23" s="514"/>
    </row>
    <row r="24" spans="2:8" x14ac:dyDescent="0.3">
      <c r="B24" s="514"/>
      <c r="C24" s="514"/>
      <c r="D24" s="514"/>
      <c r="E24" s="514"/>
      <c r="F24" s="514"/>
      <c r="G24" s="514"/>
      <c r="H24" s="514"/>
    </row>
    <row r="25" spans="2:8" x14ac:dyDescent="0.3">
      <c r="B25" s="514"/>
      <c r="C25" s="514"/>
      <c r="D25" s="514"/>
      <c r="E25" s="514"/>
      <c r="F25" s="514"/>
      <c r="G25" s="514"/>
      <c r="H25" s="514"/>
    </row>
    <row r="26" spans="2:8" x14ac:dyDescent="0.3">
      <c r="B26" s="514"/>
      <c r="C26" s="514"/>
      <c r="D26" s="514"/>
      <c r="E26" s="514"/>
      <c r="F26" s="514"/>
      <c r="G26" s="514"/>
      <c r="H26" s="514"/>
    </row>
    <row r="27" spans="2:8" x14ac:dyDescent="0.3">
      <c r="B27" s="514"/>
      <c r="C27" s="514"/>
      <c r="D27" s="514"/>
      <c r="E27" s="514"/>
      <c r="F27" s="514"/>
      <c r="G27" s="514"/>
      <c r="H27" s="514"/>
    </row>
    <row r="28" spans="2:8" x14ac:dyDescent="0.3">
      <c r="B28" s="514"/>
      <c r="C28" s="514"/>
      <c r="D28" s="514"/>
      <c r="E28" s="514"/>
      <c r="F28" s="514"/>
      <c r="G28" s="514"/>
      <c r="H28" s="514"/>
    </row>
    <row r="29" spans="2:8" x14ac:dyDescent="0.3">
      <c r="B29" s="514"/>
    </row>
    <row r="30" spans="2:8" x14ac:dyDescent="0.3">
      <c r="B30" s="514"/>
    </row>
  </sheetData>
  <sheetProtection sheet="1" objects="1" scenarios="1" formatCells="0" formatColumns="0" formatRows="0" insertHyperlinks="0" selectLockedCells="1" sort="0" autoFilter="0"/>
  <mergeCells count="1">
    <mergeCell ref="C5:D5"/>
  </mergeCells>
  <printOptions horizontalCentered="1"/>
  <pageMargins left="0.23622047244094491" right="0.23622047244094491" top="0.19685039370078741" bottom="0.19685039370078741" header="0.19685039370078741" footer="0.19685039370078741"/>
  <pageSetup paperSize="8" orientation="portrait" r:id="rId1"/>
  <headerFooter>
    <oddFooter>&amp;L&amp;8&amp;K00-048(c) S.Imboden&amp;R&amp;8&amp;K00-048Seite &amp;P von &amp;N</oddFooter>
  </headerFooter>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Tabelle71"/>
  <dimension ref="B4:F9"/>
  <sheetViews>
    <sheetView showGridLines="0" zoomScaleNormal="100" workbookViewId="0">
      <selection activeCell="A2" sqref="A2"/>
    </sheetView>
  </sheetViews>
  <sheetFormatPr baseColWidth="10" defaultColWidth="11.5546875" defaultRowHeight="14.4" x14ac:dyDescent="0.3"/>
  <cols>
    <col min="1" max="2" width="11.5546875" style="224"/>
    <col min="3" max="3" width="0.5546875" style="224" customWidth="1"/>
    <col min="4" max="4" width="32.44140625" style="224" customWidth="1"/>
    <col min="5" max="5" width="0.44140625" style="224" customWidth="1"/>
    <col min="6" max="16384" width="11.5546875" style="224"/>
  </cols>
  <sheetData>
    <row r="4" spans="2:6" ht="20.25" customHeight="1" x14ac:dyDescent="0.3">
      <c r="B4" s="501"/>
      <c r="C4" s="501"/>
      <c r="D4" s="502" t="str">
        <f ca="1">' '!A50</f>
        <v>Votre logo:</v>
      </c>
      <c r="E4" s="501"/>
      <c r="F4" s="501"/>
    </row>
    <row r="5" spans="2:6" ht="3.75" customHeight="1" x14ac:dyDescent="0.3">
      <c r="B5" s="501"/>
      <c r="F5" s="501"/>
    </row>
    <row r="6" spans="2:6" ht="41.25" customHeight="1" x14ac:dyDescent="0.3">
      <c r="B6" s="501"/>
      <c r="D6" s="503"/>
      <c r="F6" s="501"/>
    </row>
    <row r="7" spans="2:6" ht="3" customHeight="1" x14ac:dyDescent="0.3">
      <c r="B7" s="501"/>
      <c r="F7" s="501"/>
    </row>
    <row r="8" spans="2:6" x14ac:dyDescent="0.3">
      <c r="B8" s="501"/>
      <c r="C8" s="501"/>
      <c r="D8" s="501"/>
      <c r="E8" s="501"/>
      <c r="F8" s="501"/>
    </row>
    <row r="9" spans="2:6" ht="9" customHeight="1" x14ac:dyDescent="0.3">
      <c r="B9" s="501"/>
      <c r="C9" s="501"/>
      <c r="D9" s="501"/>
      <c r="E9" s="501"/>
      <c r="F9" s="501"/>
    </row>
  </sheetData>
  <sheetProtection sheet="1" scenarios="1" formatCells="0" formatColumns="0" formatRows="0" insertHyperlinks="0" sort="0" autoFilter="0"/>
  <pageMargins left="0.7" right="0.7" top="0.78740157499999996" bottom="0.78740157499999996" header="0.3" footer="0.3"/>
  <pageSetup paperSize="9"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34</vt:i4>
      </vt:variant>
      <vt:variant>
        <vt:lpstr>Benannte Bereiche</vt:lpstr>
      </vt:variant>
      <vt:variant>
        <vt:i4>96</vt:i4>
      </vt:variant>
    </vt:vector>
  </HeadingPairs>
  <TitlesOfParts>
    <vt:vector size="130" baseType="lpstr">
      <vt:lpstr>Menu Toolbox</vt:lpstr>
      <vt:lpstr>Checklist</vt:lpstr>
      <vt:lpstr>Canvas</vt:lpstr>
      <vt:lpstr>Forces</vt:lpstr>
      <vt:lpstr>Chances</vt:lpstr>
      <vt:lpstr>Stakeholder</vt:lpstr>
      <vt:lpstr>Wertkette</vt:lpstr>
      <vt:lpstr>Produkte</vt:lpstr>
      <vt:lpstr>Kundenbeziehung</vt:lpstr>
      <vt:lpstr>Kunden</vt:lpstr>
      <vt:lpstr>Kernkompetenzen</vt:lpstr>
      <vt:lpstr>Distribution</vt:lpstr>
      <vt:lpstr>Kosten</vt:lpstr>
      <vt:lpstr>Einnahmen</vt:lpstr>
      <vt:lpstr>Markt</vt:lpstr>
      <vt:lpstr>Branchenstruktur</vt:lpstr>
      <vt:lpstr>Entwicklungstrends</vt:lpstr>
      <vt:lpstr>SGE</vt:lpstr>
      <vt:lpstr>Marketing</vt:lpstr>
      <vt:lpstr>Portfolio</vt:lpstr>
      <vt:lpstr>Lebenszyklus</vt:lpstr>
      <vt:lpstr>Benchmark</vt:lpstr>
      <vt:lpstr>Kommunikation</vt:lpstr>
      <vt:lpstr>Marketingmix</vt:lpstr>
      <vt:lpstr>Matrix</vt:lpstr>
      <vt:lpstr>Swot-Analyse</vt:lpstr>
      <vt:lpstr>Risikomgmt</vt:lpstr>
      <vt:lpstr>Grobplan</vt:lpstr>
      <vt:lpstr>Potenzial</vt:lpstr>
      <vt:lpstr>PESTLE</vt:lpstr>
      <vt:lpstr>Vision</vt:lpstr>
      <vt:lpstr>Zukunftsszenarien</vt:lpstr>
      <vt:lpstr>2Finance</vt:lpstr>
      <vt:lpstr>Logo</vt:lpstr>
      <vt:lpstr>Datum</vt:lpstr>
      <vt:lpstr>'2Finance'!Druckbereich</vt:lpstr>
      <vt:lpstr>Benchmark!Druckbereich</vt:lpstr>
      <vt:lpstr>Branchenstruktur!Druckbereich</vt:lpstr>
      <vt:lpstr>Canvas!Druckbereich</vt:lpstr>
      <vt:lpstr>Chances!Druckbereich</vt:lpstr>
      <vt:lpstr>Checklist!Druckbereich</vt:lpstr>
      <vt:lpstr>Distribution!Druckbereich</vt:lpstr>
      <vt:lpstr>Einnahmen!Druckbereich</vt:lpstr>
      <vt:lpstr>Entwicklungstrends!Druckbereich</vt:lpstr>
      <vt:lpstr>Forces!Druckbereich</vt:lpstr>
      <vt:lpstr>Grobplan!Druckbereich</vt:lpstr>
      <vt:lpstr>Kernkompetenzen!Druckbereich</vt:lpstr>
      <vt:lpstr>Kommunikation!Druckbereich</vt:lpstr>
      <vt:lpstr>Kosten!Druckbereich</vt:lpstr>
      <vt:lpstr>Kunden!Druckbereich</vt:lpstr>
      <vt:lpstr>Kundenbeziehung!Druckbereich</vt:lpstr>
      <vt:lpstr>Lebenszyklus!Druckbereich</vt:lpstr>
      <vt:lpstr>Marketing!Druckbereich</vt:lpstr>
      <vt:lpstr>Marketingmix!Druckbereich</vt:lpstr>
      <vt:lpstr>Markt!Druckbereich</vt:lpstr>
      <vt:lpstr>'Menu Toolbox'!Druckbereich</vt:lpstr>
      <vt:lpstr>PESTLE!Druckbereich</vt:lpstr>
      <vt:lpstr>Portfolio!Druckbereich</vt:lpstr>
      <vt:lpstr>Potenzial!Druckbereich</vt:lpstr>
      <vt:lpstr>Produkte!Druckbereich</vt:lpstr>
      <vt:lpstr>Risikomgmt!Druckbereich</vt:lpstr>
      <vt:lpstr>SGE!Druckbereich</vt:lpstr>
      <vt:lpstr>Stakeholder!Druckbereich</vt:lpstr>
      <vt:lpstr>'Swot-Analyse'!Druckbereich</vt:lpstr>
      <vt:lpstr>Vision!Druckbereich</vt:lpstr>
      <vt:lpstr>Wertkette!Druckbereich</vt:lpstr>
      <vt:lpstr>Zukunftsszenarien!Druckbereich</vt:lpstr>
      <vt:lpstr>'2Finance'!Drucktitel</vt:lpstr>
      <vt:lpstr>Benchmark!Drucktitel</vt:lpstr>
      <vt:lpstr>Branchenstruktur!Drucktitel</vt:lpstr>
      <vt:lpstr>Canvas!Drucktitel</vt:lpstr>
      <vt:lpstr>Checklist!Drucktitel</vt:lpstr>
      <vt:lpstr>Distribution!Drucktitel</vt:lpstr>
      <vt:lpstr>Einnahmen!Drucktitel</vt:lpstr>
      <vt:lpstr>Entwicklungstrends!Drucktitel</vt:lpstr>
      <vt:lpstr>Kernkompetenzen!Drucktitel</vt:lpstr>
      <vt:lpstr>Kosten!Drucktitel</vt:lpstr>
      <vt:lpstr>Kunden!Drucktitel</vt:lpstr>
      <vt:lpstr>Kundenbeziehung!Drucktitel</vt:lpstr>
      <vt:lpstr>PESTLE!Drucktitel</vt:lpstr>
      <vt:lpstr>Potenzial!Drucktitel</vt:lpstr>
      <vt:lpstr>Produkte!Drucktitel</vt:lpstr>
      <vt:lpstr>Risikomgmt!Drucktitel</vt:lpstr>
      <vt:lpstr>SGE!Drucktitel</vt:lpstr>
      <vt:lpstr>Stakeholder!Drucktitel</vt:lpstr>
      <vt:lpstr>'Swot-Analyse'!Drucktitel</vt:lpstr>
      <vt:lpstr>Vision!Drucktitel</vt:lpstr>
      <vt:lpstr>Wertkette!Drucktitel</vt:lpstr>
      <vt:lpstr>Zukunftsszenarien!Drucktitel</vt:lpstr>
      <vt:lpstr>Ersatzprodukte</vt:lpstr>
      <vt:lpstr>graph_2_stakeholder</vt:lpstr>
      <vt:lpstr>Chances!graph_chances</vt:lpstr>
      <vt:lpstr>graph_forces</vt:lpstr>
      <vt:lpstr>Graph_Kompetenzen</vt:lpstr>
      <vt:lpstr>Markt!Graph_Kunden</vt:lpstr>
      <vt:lpstr>SGE!Graph_Kunden</vt:lpstr>
      <vt:lpstr>Graph_Kunden</vt:lpstr>
      <vt:lpstr>graph_pestel</vt:lpstr>
      <vt:lpstr>Graph_Produkte</vt:lpstr>
      <vt:lpstr>Graph_Risk</vt:lpstr>
      <vt:lpstr>graph_stakeholder</vt:lpstr>
      <vt:lpstr>Kunden</vt:lpstr>
      <vt:lpstr>Lieferanten</vt:lpstr>
      <vt:lpstr>McKinsey</vt:lpstr>
      <vt:lpstr>Mitbewerber</vt:lpstr>
      <vt:lpstr>oekologisch</vt:lpstr>
      <vt:lpstr>oekonomisch</vt:lpstr>
      <vt:lpstr>politisch</vt:lpstr>
      <vt:lpstr>rechtlich</vt:lpstr>
      <vt:lpstr>Rivalitaet</vt:lpstr>
      <vt:lpstr>soziologisch</vt:lpstr>
      <vt:lpstr>Sprachen</vt:lpstr>
      <vt:lpstr>technologisch</vt:lpstr>
      <vt:lpstr>top</vt:lpstr>
      <vt:lpstr>top_2</vt:lpstr>
      <vt:lpstr>Chances!top_chances</vt:lpstr>
      <vt:lpstr>Distribution!top_distribution</vt:lpstr>
      <vt:lpstr>top_entwicklungstrends</vt:lpstr>
      <vt:lpstr>top_forces</vt:lpstr>
      <vt:lpstr>top_kennzahlen</vt:lpstr>
      <vt:lpstr>SGE!top_kunden</vt:lpstr>
      <vt:lpstr>top_kunden</vt:lpstr>
      <vt:lpstr>top_kundenbeziehung</vt:lpstr>
      <vt:lpstr>Distribution!top_markt</vt:lpstr>
      <vt:lpstr>Kundenbeziehung!top_markt</vt:lpstr>
      <vt:lpstr>top_markt2</vt:lpstr>
      <vt:lpstr>Kommunikation!top_Porter</vt:lpstr>
      <vt:lpstr>top_Porter</vt:lpstr>
      <vt:lpstr>top_portfolio</vt:lpstr>
      <vt:lpstr>top_swot</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iSerge</dc:creator>
  <cp:lastModifiedBy>Imboden Serge</cp:lastModifiedBy>
  <cp:lastPrinted>2015-12-11T08:43:00Z</cp:lastPrinted>
  <dcterms:created xsi:type="dcterms:W3CDTF">2010-11-08T10:14:07Z</dcterms:created>
  <dcterms:modified xsi:type="dcterms:W3CDTF">2026-01-27T10:22:00Z</dcterms:modified>
</cp:coreProperties>
</file>